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eej\Desktop\excel homork1 (Areej)\"/>
    </mc:Choice>
  </mc:AlternateContent>
  <xr:revisionPtr revIDLastSave="0" documentId="13_ncr:1_{11E48778-7A5B-40D7-8DA4-14E23BDFB2F1}" xr6:coauthVersionLast="44" xr6:coauthVersionMax="44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16" r:id="rId2"/>
    <sheet name="category" sheetId="13" r:id="rId3"/>
    <sheet name="sub-category" sheetId="14" r:id="rId4"/>
    <sheet name="Sheet3" sheetId="17" r:id="rId5"/>
    <sheet name="summury statistic " sheetId="18" r:id="rId6"/>
  </sheets>
  <definedNames>
    <definedName name="_xlnm._FilterDatabase" localSheetId="0" hidden="1">Sheet1!$A$1:$U$4115</definedName>
  </definedNames>
  <calcPr calcId="191029" concurrentCalc="0"/>
  <pivotCaches>
    <pivotCache cacheId="25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9" i="18" l="1"/>
  <c r="H17" i="18"/>
  <c r="G17" i="18"/>
  <c r="H15" i="18"/>
  <c r="H13" i="18"/>
  <c r="H11" i="18"/>
  <c r="H9" i="18"/>
  <c r="G9" i="18"/>
  <c r="G19" i="18"/>
  <c r="G15" i="18"/>
  <c r="G13" i="18"/>
  <c r="G11" i="18"/>
  <c r="B2" i="17"/>
  <c r="C2" i="17"/>
  <c r="D2" i="17"/>
  <c r="E2" i="17"/>
  <c r="F2" i="17"/>
  <c r="B8" i="17"/>
  <c r="B6" i="17"/>
  <c r="B9" i="17"/>
  <c r="B7" i="17"/>
  <c r="B5" i="17"/>
  <c r="B4" i="17"/>
  <c r="B3" i="17"/>
  <c r="C4" i="17"/>
  <c r="D4" i="17"/>
  <c r="E4" i="17"/>
  <c r="F4" i="17"/>
  <c r="G2" i="17"/>
  <c r="H2" i="17"/>
  <c r="C3" i="17"/>
  <c r="D3" i="17"/>
  <c r="E3" i="17"/>
  <c r="F3" i="17"/>
  <c r="G3" i="17"/>
  <c r="H3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B10" i="17"/>
  <c r="C10" i="17"/>
  <c r="D10" i="17"/>
  <c r="E10" i="17"/>
  <c r="F10" i="17"/>
  <c r="G10" i="17"/>
  <c r="H10" i="17"/>
  <c r="B11" i="17"/>
  <c r="C11" i="17"/>
  <c r="D11" i="17"/>
  <c r="E11" i="17"/>
  <c r="F11" i="17"/>
  <c r="G11" i="17"/>
  <c r="H11" i="17"/>
  <c r="B12" i="17"/>
  <c r="C12" i="17"/>
  <c r="D12" i="17"/>
  <c r="E12" i="17"/>
  <c r="F12" i="17"/>
  <c r="G12" i="17"/>
  <c r="H12" i="17"/>
  <c r="B13" i="17"/>
  <c r="C13" i="17"/>
  <c r="D13" i="17"/>
  <c r="E13" i="17"/>
  <c r="F13" i="17"/>
  <c r="G13" i="17"/>
  <c r="H13" i="17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2" i="1"/>
  <c r="U3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3" i="1"/>
  <c r="P4" i="1"/>
  <c r="P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2" i="1"/>
  <c r="T2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3" i="1"/>
  <c r="T4" i="1"/>
  <c r="T5" i="1"/>
  <c r="T6" i="1"/>
  <c r="T7" i="1"/>
  <c r="T8" i="1"/>
  <c r="O2" i="1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<sst xmlns="http://schemas.openxmlformats.org/spreadsheetml/2006/main" count="36783" uniqueCount="8411">
  <si>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</si>
  <si>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</si>
  <si>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</si>
  <si>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</si>
  <si>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</si>
  <si>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</si>
  <si>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</si>
  <si>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</si>
  <si>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</si>
  <si>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</si>
  <si>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</si>
  <si>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</si>
  <si>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</si>
  <si>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</si>
  <si>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</si>
  <si>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</si>
  <si>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</si>
  <si>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</si>
  <si>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</si>
  <si>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</si>
  <si>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</si>
  <si>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</si>
  <si>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</si>
  <si>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</si>
  <si>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</si>
  <si>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</si>
  <si>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</si>
  <si>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</si>
  <si>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</si>
  <si>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</si>
  <si>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</si>
  <si>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</si>
  <si>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</si>
  <si>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</si>
  <si>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</si>
  <si>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</si>
  <si>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</si>
  <si>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</si>
  <si>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</si>
  <si>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</si>
  <si>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</si>
  <si>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</si>
  <si>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</si>
  <si>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</si>
  <si>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</si>
  <si>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</si>
  <si>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</si>
  <si>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</si>
  <si>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</si>
  <si>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</si>
  <si>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</si>
  <si>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</si>
  <si>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</si>
  <si>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</si>
  <si>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</si>
  <si>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</si>
  <si>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</si>
  <si>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</si>
  <si>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</si>
  <si>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</si>
  <si>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</si>
  <si>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</si>
  <si>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</si>
  <si>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</si>
  <si>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</si>
  <si>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</si>
  <si>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</si>
  <si>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</si>
  <si>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</si>
  <si>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</si>
  <si>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</si>
  <si>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</si>
  <si>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</si>
  <si>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</si>
  <si>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</si>
  <si>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</si>
  <si>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</si>
  <si>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</si>
  <si>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</si>
  <si>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</si>
  <si>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</si>
  <si>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</si>
  <si>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</si>
  <si>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</si>
  <si>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</si>
  <si>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</si>
  <si>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</si>
  <si>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</si>
  <si>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</si>
  <si>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</si>
  <si>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</si>
  <si>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</si>
  <si>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</si>
  <si>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</si>
  <si>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</si>
  <si>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</si>
  <si>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</si>
  <si>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</si>
  <si>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</si>
  <si>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</si>
  <si>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</si>
  <si>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</si>
  <si>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</si>
  <si>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</si>
  <si>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</si>
  <si>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</si>
  <si>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</si>
  <si>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</si>
  <si>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</si>
  <si>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</si>
  <si>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</si>
  <si>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</si>
  <si>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</si>
  <si>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</si>
  <si>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</si>
  <si>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</si>
  <si>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</si>
  <si>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</si>
  <si>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</si>
  <si>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</si>
  <si>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</si>
  <si>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</si>
  <si>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</si>
  <si>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</si>
  <si>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</si>
  <si>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</si>
  <si>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</si>
  <si>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</si>
  <si>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</si>
  <si>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</si>
  <si>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</si>
  <si>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</si>
  <si>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</si>
  <si>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</si>
  <si>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</si>
  <si>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</si>
  <si>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</si>
  <si>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</si>
  <si>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</si>
  <si>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</si>
  <si>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</si>
  <si>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</si>
  <si>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</si>
  <si>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</si>
  <si>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</si>
  <si>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</si>
  <si>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</si>
  <si>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</si>
  <si>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</si>
  <si>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</si>
  <si>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</si>
  <si>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</si>
  <si>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</si>
  <si>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</si>
  <si>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</si>
  <si>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</si>
  <si>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</si>
  <si>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</si>
  <si>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</si>
  <si>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</si>
  <si>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</si>
  <si>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</si>
  <si>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</si>
  <si>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</si>
  <si>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</si>
  <si>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</si>
  <si>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</si>
  <si>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</si>
  <si>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</si>
  <si>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</si>
  <si>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</si>
  <si>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</si>
  <si>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</si>
  <si>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</si>
  <si>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</si>
  <si>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</si>
  <si>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</si>
  <si>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</si>
  <si>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</si>
  <si>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</si>
  <si>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</si>
  <si>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</si>
  <si>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</si>
  <si>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</si>
  <si>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</si>
  <si>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</si>
  <si>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</si>
  <si>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</si>
  <si>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</si>
  <si>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</si>
  <si>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</si>
  <si>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</si>
  <si>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</si>
  <si>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</si>
  <si>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</si>
  <si>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</si>
  <si>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</si>
  <si>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</si>
  <si>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</si>
  <si>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</si>
  <si>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</si>
  <si>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</si>
  <si>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</si>
  <si>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</si>
  <si>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</si>
  <si>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</si>
  <si>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</si>
  <si>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</si>
  <si>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</si>
  <si>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</si>
  <si>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</si>
  <si>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</si>
  <si>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</si>
  <si>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</si>
  <si>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</si>
  <si>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</si>
  <si>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</si>
  <si>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</si>
  <si>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</si>
  <si>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</si>
  <si>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</si>
  <si>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</si>
  <si>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</si>
  <si>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</si>
  <si>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</si>
  <si>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</si>
  <si>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</si>
  <si>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</si>
  <si>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</si>
  <si>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</si>
  <si>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</si>
  <si>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</si>
  <si>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</si>
  <si>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</si>
  <si>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</si>
  <si>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</si>
  <si>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</si>
  <si>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</si>
  <si>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</si>
  <si>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</si>
  <si>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</si>
  <si>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</si>
  <si>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</si>
  <si>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</si>
  <si>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</si>
  <si>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</si>
  <si>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</si>
  <si>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</si>
  <si>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</si>
  <si>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</si>
  <si>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</si>
  <si>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</si>
  <si>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</si>
  <si>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</si>
  <si>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</si>
  <si>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</si>
  <si>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</si>
  <si>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</si>
  <si>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</si>
  <si>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</si>
  <si>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</si>
  <si>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</si>
  <si>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</si>
  <si>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</si>
  <si>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</si>
  <si>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</si>
  <si>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</si>
  <si>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</si>
  <si>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</si>
  <si>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</si>
  <si>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</si>
  <si>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</si>
  <si>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</si>
  <si>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</si>
  <si>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</si>
  <si>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</si>
  <si>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</si>
  <si>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</si>
  <si>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</si>
  <si>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</si>
  <si>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</si>
  <si>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</si>
  <si>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</si>
  <si>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</si>
  <si>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</si>
  <si>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</si>
  <si>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</si>
  <si>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</si>
  <si>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</si>
  <si>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</si>
  <si>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</si>
  <si>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</si>
  <si>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</si>
  <si>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</si>
  <si>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</si>
  <si>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</si>
  <si>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</si>
  <si>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</si>
  <si>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</si>
  <si>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</si>
  <si>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</si>
  <si>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</si>
  <si>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</si>
  <si>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</si>
  <si>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</si>
  <si>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</si>
  <si>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</si>
  <si>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</si>
  <si>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</si>
  <si>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</si>
  <si>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</si>
  <si>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</si>
  <si>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</si>
  <si>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</si>
  <si>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</si>
  <si>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</si>
  <si>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</si>
  <si>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</si>
  <si>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</si>
  <si>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</si>
  <si>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</si>
  <si>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</si>
  <si>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</si>
  <si>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</si>
  <si>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</si>
  <si>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</si>
  <si>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</si>
  <si>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</si>
  <si>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</si>
  <si>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</si>
  <si>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</si>
  <si>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</si>
  <si>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</si>
  <si>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</si>
  <si>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</si>
  <si>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</si>
  <si>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</si>
  <si>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</si>
  <si>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</si>
  <si>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</si>
  <si>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</si>
  <si>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</si>
  <si>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</si>
  <si>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</si>
  <si>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</si>
  <si>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</si>
  <si>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</si>
  <si>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</si>
  <si>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</si>
  <si>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</si>
  <si>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</si>
  <si>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</si>
  <si>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</si>
  <si>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</si>
  <si>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</si>
  <si>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</si>
  <si>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</si>
  <si>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</si>
  <si>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</si>
  <si>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</si>
  <si>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</si>
  <si>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</si>
  <si>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</si>
  <si>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</si>
  <si>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</si>
  <si>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</si>
  <si>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</si>
  <si>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</si>
  <si>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</si>
  <si>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</si>
  <si>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</si>
  <si>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</si>
  <si>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</si>
  <si>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</si>
  <si>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</si>
  <si>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</si>
  <si>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</si>
  <si>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</si>
  <si>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</si>
  <si>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</si>
  <si>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</si>
  <si>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</si>
  <si>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</si>
  <si>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</si>
  <si>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</si>
  <si>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</si>
  <si>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</si>
  <si>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</si>
  <si>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</si>
  <si>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</si>
  <si>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</si>
  <si>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</si>
  <si>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</si>
  <si>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</si>
  <si>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</si>
  <si>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</si>
  <si>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</si>
  <si>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</si>
  <si>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</si>
  <si>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</si>
  <si>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</si>
  <si>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</si>
  <si>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</si>
  <si>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</si>
  <si>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</si>
  <si>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</si>
  <si>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</si>
  <si>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</si>
  <si>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</si>
  <si>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</si>
  <si>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</si>
  <si>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</si>
  <si>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</si>
  <si>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</si>
  <si>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</si>
  <si>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</si>
  <si>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</si>
  <si>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</si>
  <si>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</si>
  <si>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</si>
  <si>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</si>
  <si>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</si>
  <si>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</si>
  <si>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</si>
  <si>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</si>
  <si>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</si>
  <si>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</si>
  <si>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</si>
  <si>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</si>
  <si>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</si>
  <si>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</si>
  <si>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</si>
  <si>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</si>
  <si>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</si>
  <si>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</si>
  <si>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</si>
  <si>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</si>
  <si>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</si>
  <si>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</si>
  <si>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</si>
  <si>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</si>
  <si>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</si>
  <si>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</si>
  <si>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</si>
  <si>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</si>
  <si>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</si>
  <si>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</si>
  <si>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</si>
  <si>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</si>
  <si>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</si>
  <si>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</si>
  <si>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</si>
  <si>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</si>
  <si>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</si>
  <si>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</si>
  <si>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</si>
  <si>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</si>
  <si>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</si>
  <si>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</si>
  <si>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</si>
  <si>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</si>
  <si>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</si>
  <si>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</si>
  <si>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</si>
  <si>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</si>
  <si>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</si>
  <si>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</si>
  <si>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</si>
  <si>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</si>
  <si>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</si>
  <si>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</si>
  <si>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</si>
  <si>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</si>
  <si>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</si>
  <si>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</si>
  <si>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</si>
  <si>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</si>
  <si>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</si>
  <si>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</si>
  <si>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</si>
  <si>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</si>
  <si>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</si>
  <si>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</si>
  <si>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</si>
  <si>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</si>
  <si>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</si>
  <si>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</si>
  <si>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</si>
  <si>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</si>
  <si>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</si>
  <si>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</si>
  <si>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</si>
  <si>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</si>
  <si>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</si>
  <si>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</si>
  <si>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</si>
  <si>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</si>
  <si>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</si>
  <si>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</si>
  <si>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</si>
  <si>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</si>
  <si>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</si>
  <si>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</si>
  <si>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</si>
  <si>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</si>
  <si>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</si>
  <si>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</si>
  <si>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</si>
  <si>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</si>
  <si>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</si>
  <si>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</si>
  <si>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</si>
  <si>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</si>
  <si>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</si>
  <si>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</si>
  <si>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</si>
  <si>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</si>
  <si>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</si>
  <si>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</si>
  <si>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</si>
  <si>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</si>
  <si>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</si>
  <si>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</si>
  <si>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</si>
  <si>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</si>
  <si>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</si>
  <si>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</si>
  <si>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</si>
  <si>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</si>
  <si>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</si>
  <si>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</si>
  <si>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</si>
  <si>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</si>
  <si>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</si>
  <si>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</si>
  <si>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</si>
  <si>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</si>
  <si>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</si>
  <si>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</si>
  <si>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</si>
  <si>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</si>
  <si>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</si>
  <si>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</si>
  <si>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</si>
  <si>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</si>
  <si>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</si>
  <si>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</si>
  <si>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</si>
  <si>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</si>
  <si>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</si>
  <si>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</si>
  <si>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</si>
  <si>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</si>
  <si>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</si>
  <si>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</si>
  <si>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</si>
  <si>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</si>
  <si>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</si>
  <si>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</si>
  <si>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</si>
  <si>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</si>
  <si>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</si>
  <si>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</si>
  <si>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</si>
  <si>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</si>
  <si>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</si>
  <si>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</si>
  <si>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</si>
  <si>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</si>
  <si>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</si>
  <si>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</si>
  <si>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</si>
  <si>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</si>
  <si>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</si>
  <si>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</si>
  <si>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</si>
  <si>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</si>
  <si>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</si>
  <si>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</si>
  <si>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</si>
  <si>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</si>
  <si>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</si>
  <si>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</si>
  <si>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</si>
  <si>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</si>
  <si>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</si>
  <si>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</si>
  <si>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</si>
  <si>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</si>
  <si>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</si>
  <si>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</si>
  <si>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</si>
  <si>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</si>
  <si>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</si>
  <si>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</si>
  <si>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</si>
  <si>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</si>
  <si>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</si>
  <si>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</si>
  <si>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</si>
  <si>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</si>
  <si>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</si>
  <si>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</si>
  <si>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</si>
  <si>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</si>
  <si>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</si>
  <si>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</si>
  <si>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</si>
  <si>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</si>
  <si>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</si>
  <si>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</si>
  <si>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</si>
  <si>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</si>
  <si>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</si>
  <si>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</si>
  <si>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</si>
  <si>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</si>
  <si>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</si>
  <si>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</si>
  <si>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</si>
  <si>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</si>
  <si>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</si>
  <si>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</si>
  <si>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</si>
  <si>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</si>
  <si>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</si>
  <si>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</si>
  <si>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</si>
  <si>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</si>
  <si>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</si>
  <si>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</si>
  <si>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</si>
  <si>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</si>
  <si>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</si>
  <si>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</si>
  <si>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</si>
  <si>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</si>
  <si>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</si>
  <si>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</si>
  <si>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</si>
  <si>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</si>
  <si>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</si>
  <si>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</si>
  <si>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</si>
  <si>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</si>
  <si>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</si>
  <si>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</si>
  <si>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</si>
  <si>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</si>
  <si>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</si>
  <si>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</si>
  <si>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</si>
  <si>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</si>
  <si>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</si>
  <si>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</si>
  <si>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</si>
  <si>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</si>
  <si>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</si>
  <si>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</si>
  <si>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</si>
  <si>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</si>
  <si>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</si>
  <si>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</si>
  <si>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</si>
  <si>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</si>
  <si>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</si>
  <si>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</si>
  <si>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</si>
  <si>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</si>
  <si>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</si>
  <si>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</si>
  <si>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</si>
  <si>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</si>
  <si>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</si>
  <si>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</si>
  <si>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</si>
  <si>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</si>
  <si>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</si>
  <si>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</si>
  <si>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</si>
  <si>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</si>
  <si>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</si>
  <si>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</si>
  <si>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</si>
  <si>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</si>
  <si>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</si>
  <si>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</si>
  <si>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</si>
  <si>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</si>
  <si>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</si>
  <si>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</si>
  <si>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</si>
  <si>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</si>
  <si>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</si>
  <si>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</si>
  <si>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</si>
  <si>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</si>
  <si>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</si>
  <si>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</si>
  <si>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</si>
  <si>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</si>
  <si>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</si>
  <si>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</si>
  <si>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</si>
  <si>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</si>
  <si>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</si>
  <si>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</si>
  <si>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</si>
  <si>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</si>
  <si>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</si>
  <si>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</si>
  <si>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</si>
  <si>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</si>
  <si>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</si>
  <si>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</si>
  <si>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</si>
  <si>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</si>
  <si>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</si>
  <si>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</si>
  <si>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</si>
  <si>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</si>
  <si>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</si>
  <si>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</si>
  <si>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</si>
  <si>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</si>
  <si>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</si>
  <si>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</si>
  <si>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</si>
  <si>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</si>
  <si>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</si>
  <si>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</si>
  <si>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</si>
  <si>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</si>
  <si>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</si>
  <si>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</si>
  <si>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</si>
  <si>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</si>
  <si>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</si>
  <si>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</si>
  <si>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</si>
  <si>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</si>
  <si>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</si>
  <si>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</si>
  <si>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</si>
  <si>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</si>
  <si>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</si>
  <si>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</si>
  <si>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</si>
  <si>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</si>
  <si>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</si>
  <si>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</si>
  <si>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</si>
  <si>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</si>
  <si>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</si>
  <si>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</si>
  <si>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</si>
  <si>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</si>
  <si>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</si>
  <si>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</si>
  <si>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</si>
  <si>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</si>
  <si>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</si>
  <si>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</si>
  <si>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</si>
  <si>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</si>
  <si>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</si>
  <si>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</si>
  <si>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</si>
  <si>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</si>
  <si>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</si>
  <si>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</si>
  <si>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</si>
  <si>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</si>
  <si>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</si>
  <si>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</si>
  <si>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</si>
  <si>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</si>
  <si>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</si>
  <si>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</si>
  <si>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</si>
  <si>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</si>
  <si>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</si>
  <si>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</si>
  <si>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</si>
  <si>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</si>
  <si>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</si>
  <si>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</si>
  <si>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</si>
  <si>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</si>
  <si>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</si>
  <si>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</si>
  <si>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</si>
  <si>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</si>
  <si>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</si>
  <si>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</si>
  <si>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</si>
  <si>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</si>
  <si>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</si>
  <si>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</si>
  <si>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</si>
  <si>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</si>
  <si>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</si>
  <si>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</si>
  <si>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</si>
  <si>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</si>
  <si>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</si>
  <si>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</si>
  <si>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</si>
  <si>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</si>
  <si>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</si>
  <si>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</si>
  <si>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</si>
  <si>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</si>
  <si>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</si>
  <si>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</si>
  <si>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</si>
  <si>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</si>
  <si>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</si>
  <si>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</si>
  <si>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</si>
  <si>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</si>
  <si>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</si>
  <si>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</si>
  <si>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</si>
  <si>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</si>
  <si>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</si>
  <si>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</si>
  <si>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</si>
  <si>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</si>
  <si>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</si>
  <si>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</si>
  <si>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</si>
  <si>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</si>
  <si>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</si>
  <si>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</si>
  <si>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</si>
  <si>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</si>
  <si>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</si>
  <si>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</si>
  <si>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</si>
  <si>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</si>
  <si>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</si>
  <si>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</si>
  <si>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</si>
  <si>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</si>
  <si>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</si>
  <si>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</si>
  <si>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</si>
  <si>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</si>
  <si>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</si>
  <si>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</si>
  <si>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</si>
  <si>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</si>
  <si>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</si>
  <si>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</si>
  <si>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</si>
  <si>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</si>
  <si>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</si>
  <si>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</si>
  <si>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</si>
  <si>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</si>
  <si>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</si>
  <si>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</si>
  <si>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</si>
  <si>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</si>
  <si>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</si>
  <si>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</si>
  <si>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</si>
  <si>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</si>
  <si>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</si>
  <si>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</si>
  <si>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</si>
  <si>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</si>
  <si>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</si>
  <si>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</si>
  <si>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</si>
  <si>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</si>
  <si>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</si>
  <si>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</si>
  <si>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</si>
  <si>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</si>
  <si>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</si>
  <si>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</si>
  <si>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</si>
  <si>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</si>
  <si>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</si>
  <si>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</si>
  <si>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</si>
  <si>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</si>
  <si>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</si>
  <si>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</si>
  <si>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</si>
  <si>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</si>
  <si>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</si>
  <si>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</si>
  <si>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</si>
  <si>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</si>
  <si>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</si>
  <si>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</si>
  <si>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</si>
  <si>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</si>
  <si>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</si>
  <si>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</si>
  <si>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</si>
  <si>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</si>
  <si>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</si>
  <si>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</si>
  <si>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</si>
  <si>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</si>
  <si>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</si>
  <si>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</si>
  <si>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</si>
  <si>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</si>
  <si>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</si>
  <si>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</si>
  <si>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</si>
  <si>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</si>
  <si>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</si>
  <si>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</si>
  <si>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</si>
  <si>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</si>
  <si>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</si>
  <si>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</si>
  <si>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</si>
  <si>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</si>
  <si>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</si>
  <si>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</si>
  <si>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</si>
  <si>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</si>
  <si>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</si>
  <si>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</si>
  <si>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</si>
  <si>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</si>
  <si>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</si>
  <si>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</si>
  <si>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</si>
  <si>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</si>
  <si>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</si>
  <si>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</si>
  <si>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</si>
  <si>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</si>
  <si>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</si>
  <si>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</si>
  <si>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</si>
  <si>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</si>
  <si>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</si>
  <si>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</si>
  <si>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</si>
  <si>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</si>
  <si>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</si>
  <si>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</si>
  <si>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</si>
  <si>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</si>
  <si>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</si>
  <si>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</si>
  <si>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</si>
  <si>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</si>
  <si>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</si>
  <si>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</si>
  <si>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</si>
  <si>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</si>
  <si>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</si>
  <si>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</si>
  <si>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</si>
  <si>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</si>
  <si>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</si>
  <si>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</si>
  <si>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</si>
  <si>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</si>
  <si>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</si>
  <si>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</si>
  <si>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</si>
  <si>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</si>
  <si>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</si>
  <si>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</si>
  <si>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</si>
  <si>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</si>
  <si>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</si>
  <si>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</si>
  <si>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</si>
  <si>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</si>
  <si>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</si>
  <si>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</si>
  <si>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</si>
  <si>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</si>
  <si>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</si>
  <si>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</si>
  <si>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</si>
  <si>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</si>
  <si>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</si>
  <si>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</si>
  <si>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</si>
  <si>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</si>
  <si>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</si>
  <si>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</si>
  <si>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</si>
  <si>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</si>
  <si>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</si>
  <si>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</si>
  <si>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</si>
  <si>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</si>
  <si>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</si>
  <si>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</si>
  <si>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</si>
  <si>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</si>
  <si>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</si>
  <si>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</si>
  <si>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</si>
  <si>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</si>
  <si>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</si>
  <si>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</si>
  <si>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</si>
  <si>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</si>
  <si>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</si>
  <si>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</si>
  <si>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</si>
  <si>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</si>
  <si>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</si>
  <si>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</si>
  <si>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</si>
  <si>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</si>
  <si>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</si>
  <si>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</si>
  <si>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</si>
  <si>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</si>
  <si>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</si>
  <si>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</si>
  <si>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</si>
  <si>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</si>
  <si>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</si>
  <si>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</si>
  <si>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</si>
  <si>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</si>
  <si>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</si>
  <si>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</si>
  <si>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</si>
  <si>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</si>
  <si>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</si>
  <si>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</si>
  <si>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</si>
  <si>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</si>
  <si>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</si>
  <si>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</si>
  <si>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</si>
  <si>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</si>
  <si>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</si>
  <si>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</si>
  <si>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</si>
  <si>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</si>
  <si>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</si>
  <si>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</si>
  <si>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</si>
  <si>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</si>
  <si>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</si>
  <si>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</si>
  <si>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</si>
  <si>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</si>
  <si>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</si>
  <si>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</si>
  <si>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</si>
  <si>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</si>
  <si>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</si>
  <si>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</si>
  <si>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</si>
  <si>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</si>
  <si>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</si>
  <si>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</si>
  <si>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</si>
  <si>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</si>
  <si>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</si>
  <si>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</si>
  <si>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</si>
  <si>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</si>
  <si>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</si>
  <si>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</si>
  <si>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</si>
  <si>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</si>
  <si>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</si>
  <si>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</si>
  <si>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</si>
  <si>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</si>
  <si>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</si>
  <si>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</si>
  <si>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</si>
  <si>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</si>
  <si>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</si>
  <si>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</si>
  <si>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</si>
  <si>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</si>
  <si>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</si>
  <si>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</si>
  <si>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</si>
  <si>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</si>
  <si>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</si>
  <si>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</si>
  <si>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</si>
  <si>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</si>
  <si>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</si>
  <si>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</si>
  <si>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</si>
  <si>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</si>
  <si>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</si>
  <si>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</si>
  <si>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</si>
  <si>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</si>
  <si>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</si>
  <si>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</si>
  <si>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</si>
  <si>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</si>
  <si>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</si>
  <si>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</si>
  <si>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</si>
  <si>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</si>
  <si>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</si>
  <si>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</si>
  <si>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</si>
  <si>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</si>
  <si>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</si>
  <si>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</si>
  <si>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</si>
  <si>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</si>
  <si>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</si>
  <si>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</si>
  <si>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</si>
  <si>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</si>
  <si>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</si>
  <si>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</si>
  <si>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</si>
  <si>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</si>
  <si>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</si>
  <si>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</si>
  <si>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</si>
  <si>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</si>
  <si>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</si>
  <si>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</si>
  <si>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</si>
  <si>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</si>
  <si>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</si>
  <si>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</si>
  <si>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</si>
  <si>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</si>
  <si>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</si>
  <si>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</si>
  <si>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</si>
  <si>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</si>
  <si>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</si>
  <si>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</si>
  <si>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</si>
  <si>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</si>
  <si>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</si>
  <si>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</si>
  <si>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</si>
  <si>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</si>
  <si>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</si>
  <si>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</si>
  <si>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</si>
  <si>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</si>
  <si>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</si>
  <si>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</si>
  <si>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</si>
  <si>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</si>
  <si>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</si>
  <si>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</si>
  <si>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</si>
  <si>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</si>
  <si>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</si>
  <si>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</si>
  <si>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</si>
  <si>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</si>
  <si>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</si>
  <si>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</si>
  <si>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</si>
  <si>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</si>
  <si>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</si>
  <si>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</si>
  <si>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</si>
  <si>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</si>
  <si>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</si>
  <si>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</si>
  <si>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</si>
  <si>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</si>
  <si>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</si>
  <si>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</si>
  <si>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</si>
  <si>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</si>
  <si>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</si>
  <si>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</si>
  <si>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</si>
  <si>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</si>
  <si>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</si>
  <si>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</si>
  <si>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</si>
  <si>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</si>
  <si>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</si>
  <si>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</si>
  <si>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</si>
  <si>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</si>
  <si>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</si>
  <si>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</si>
  <si>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</si>
  <si>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</si>
  <si>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</si>
  <si>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</si>
  <si>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</si>
  <si>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</si>
  <si>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</si>
  <si>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</si>
  <si>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</si>
  <si>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</si>
  <si>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</si>
  <si>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</si>
  <si>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</si>
  <si>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</si>
  <si>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</si>
  <si>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</si>
  <si>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</si>
  <si>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</si>
  <si>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</si>
  <si>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</si>
  <si>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</si>
  <si>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</si>
  <si>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</si>
  <si>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</si>
  <si>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</si>
  <si>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</si>
  <si>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</si>
  <si>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</si>
  <si>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</si>
  <si>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</si>
  <si>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</si>
  <si>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</si>
  <si>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</si>
  <si>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</si>
  <si>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</si>
  <si>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</si>
  <si>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</si>
  <si>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</si>
  <si>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</si>
  <si>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</si>
  <si>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</si>
  <si>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</si>
  <si>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</si>
  <si>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</si>
  <si>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</si>
  <si>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</si>
  <si>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</si>
  <si>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</si>
  <si>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</si>
  <si>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</si>
  <si>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</si>
  <si>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</si>
  <si>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</si>
  <si>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</si>
  <si>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</si>
  <si>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</si>
  <si>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</si>
  <si>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</si>
  <si>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</si>
  <si>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</si>
  <si>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</si>
  <si>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</si>
  <si>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</si>
  <si>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</si>
  <si>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</si>
  <si>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</si>
  <si>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</si>
  <si>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</si>
  <si>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</si>
  <si>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</si>
  <si>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</si>
  <si>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</si>
  <si>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</si>
  <si>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</si>
  <si>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</si>
  <si>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</si>
  <si>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</si>
  <si>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</si>
  <si>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</si>
  <si>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</si>
  <si>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</si>
  <si>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</si>
  <si>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</si>
  <si>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</si>
  <si>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</si>
  <si>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</si>
  <si>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</si>
  <si>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</si>
  <si>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</si>
  <si>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</si>
  <si>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</si>
  <si>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</si>
  <si>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</si>
  <si>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</si>
  <si>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</si>
  <si>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</si>
  <si>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</si>
  <si>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</si>
  <si>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</si>
  <si>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</si>
  <si>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</si>
  <si>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</si>
  <si>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</si>
  <si>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</si>
  <si>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</si>
  <si>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</si>
  <si>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</si>
  <si>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</si>
  <si>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</si>
  <si>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</si>
  <si>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</si>
  <si>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</si>
  <si>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</si>
  <si>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</si>
  <si>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</si>
  <si>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</si>
  <si>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</si>
  <si>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</si>
  <si>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</si>
  <si>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</si>
  <si>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</si>
  <si>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</si>
  <si>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</si>
  <si>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</si>
  <si>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</si>
  <si>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</si>
  <si>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</si>
  <si>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</si>
  <si>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</si>
  <si>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</si>
  <si>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</si>
  <si>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</si>
  <si>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</si>
  <si>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</si>
  <si>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</si>
  <si>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</si>
  <si>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</si>
  <si>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</si>
  <si>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</si>
  <si>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</si>
  <si>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</si>
  <si>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</si>
  <si>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</si>
  <si>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</si>
  <si>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</si>
  <si>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</si>
  <si>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</si>
  <si>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</si>
  <si>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</si>
  <si>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</si>
  <si>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</si>
  <si>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</si>
  <si>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</si>
  <si>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</si>
  <si>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</si>
  <si>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</si>
  <si>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</si>
  <si>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</si>
  <si>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</si>
  <si>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</si>
  <si>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</si>
  <si>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</si>
  <si>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</si>
  <si>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</si>
  <si>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</si>
  <si>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</si>
  <si>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</si>
  <si>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</si>
  <si>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</si>
  <si>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</si>
  <si>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</si>
  <si>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</si>
  <si>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</si>
  <si>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</si>
  <si>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</si>
  <si>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</si>
  <si>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</si>
  <si>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</si>
  <si>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</si>
  <si>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</si>
  <si>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</si>
  <si>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</si>
  <si>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</si>
  <si>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</si>
  <si>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</si>
  <si>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</si>
  <si>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</si>
  <si>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</si>
  <si>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</si>
  <si>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</si>
  <si>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</si>
  <si>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</si>
  <si>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</si>
  <si>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</si>
  <si>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</si>
  <si>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</si>
  <si>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</si>
  <si>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</si>
  <si>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</si>
  <si>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</si>
  <si>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</si>
  <si>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</si>
  <si>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</si>
  <si>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</si>
  <si>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</si>
  <si>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</si>
  <si>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</si>
  <si>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</si>
  <si>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</si>
  <si>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</si>
  <si>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</si>
  <si>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</si>
  <si>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</si>
  <si>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</si>
  <si>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</si>
  <si>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</si>
  <si>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</si>
  <si>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</si>
  <si>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</si>
  <si>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</si>
  <si>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</si>
  <si>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</si>
  <si>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</si>
  <si>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</si>
  <si>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</si>
  <si>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</si>
  <si>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</si>
  <si>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</si>
  <si>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</si>
  <si>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</si>
  <si>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</si>
  <si>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</si>
  <si>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</si>
  <si>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</si>
  <si>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</si>
  <si>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</si>
  <si>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</si>
  <si>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</si>
  <si>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</si>
  <si>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</si>
  <si>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</si>
  <si>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</si>
  <si>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</si>
  <si>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</si>
  <si>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</si>
  <si>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</si>
  <si>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</si>
  <si>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</si>
  <si>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</si>
  <si>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</si>
  <si>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</si>
  <si>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</si>
  <si>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</si>
  <si>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</si>
  <si>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</si>
  <si>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</si>
  <si>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</si>
  <si>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</si>
  <si>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</si>
  <si>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</si>
  <si>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</si>
  <si>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</si>
  <si>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</si>
  <si>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</si>
  <si>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</si>
  <si>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</si>
  <si>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</si>
  <si>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</si>
  <si>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</si>
  <si>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</si>
  <si>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</si>
  <si>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</si>
  <si>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</si>
  <si>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</si>
  <si>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</si>
  <si>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</si>
  <si>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</si>
  <si>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</si>
  <si>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</si>
  <si>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</si>
  <si>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</si>
  <si>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</si>
  <si>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</si>
  <si>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</si>
  <si>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</si>
  <si>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</si>
  <si>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</si>
  <si>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</si>
  <si>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</si>
  <si>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</si>
  <si>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</si>
  <si>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</si>
  <si>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</si>
  <si>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</si>
  <si>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</si>
  <si>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</si>
  <si>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</si>
  <si>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</si>
  <si>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</si>
  <si>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</si>
  <si>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</si>
  <si>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</si>
  <si>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</si>
  <si>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</si>
  <si>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</si>
  <si>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</si>
  <si>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</si>
  <si>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</si>
  <si>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</si>
  <si>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</si>
  <si>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</si>
  <si>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</si>
  <si>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</si>
  <si>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</si>
  <si>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</si>
  <si>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</si>
  <si>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</si>
  <si>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</si>
  <si>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</si>
  <si>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</si>
  <si>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</si>
  <si>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</si>
  <si>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</si>
  <si>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</si>
  <si>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</si>
  <si>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</si>
  <si>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</si>
  <si>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</si>
  <si>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</si>
  <si>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</si>
  <si>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</si>
  <si>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</si>
  <si>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</si>
  <si>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</si>
  <si>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</si>
  <si>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</si>
  <si>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</si>
  <si>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</si>
  <si>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</si>
  <si>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</si>
  <si>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</si>
  <si>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</si>
  <si>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</si>
  <si>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</si>
  <si>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</si>
  <si>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</si>
  <si>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</si>
  <si>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</si>
  <si>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</si>
  <si>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</si>
  <si>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</si>
  <si>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</si>
  <si>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</si>
  <si>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</si>
  <si>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</si>
  <si>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</si>
  <si>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</si>
  <si>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</si>
  <si>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</si>
  <si>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</si>
  <si>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</si>
  <si>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</si>
  <si>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</si>
  <si>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</si>
  <si>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</si>
  <si>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</si>
  <si>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</si>
  <si>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</si>
  <si>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</si>
  <si>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</si>
  <si>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</si>
  <si>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</si>
  <si>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</si>
  <si>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</si>
  <si>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</si>
  <si>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</si>
  <si>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</si>
  <si>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</si>
  <si>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</si>
  <si>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</si>
  <si>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</si>
  <si>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</si>
  <si>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</si>
  <si>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</si>
  <si>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</si>
  <si>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</si>
  <si>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</si>
  <si>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</si>
  <si>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</si>
  <si>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</si>
  <si>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</si>
  <si>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</si>
  <si>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</si>
  <si>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</si>
  <si>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</si>
  <si>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</si>
  <si>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</si>
  <si>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</si>
  <si>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</si>
  <si>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</si>
  <si>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</si>
  <si>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</si>
  <si>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</si>
  <si>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</si>
  <si>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</si>
  <si>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</si>
  <si>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</si>
  <si>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</si>
  <si>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</si>
  <si>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</si>
  <si>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</si>
  <si>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</si>
  <si>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</si>
  <si>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</si>
  <si>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</si>
  <si>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</si>
  <si>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</si>
  <si>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</si>
  <si>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</si>
  <si>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</si>
  <si>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</si>
  <si>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</si>
  <si>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</si>
  <si>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</si>
  <si>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</si>
  <si>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</si>
  <si>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</si>
  <si>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</si>
  <si>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</si>
  <si>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</si>
  <si>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</si>
  <si>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</si>
  <si>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</si>
  <si>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</si>
  <si>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</si>
  <si>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</si>
  <si>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</si>
  <si>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</si>
  <si>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</si>
  <si>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</si>
  <si>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</si>
  <si>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</si>
  <si>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</si>
  <si>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</si>
  <si>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</si>
  <si>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</si>
  <si>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</si>
  <si>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</si>
  <si>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</si>
  <si>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</si>
  <si>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</si>
  <si>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</si>
  <si>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</si>
  <si>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</si>
  <si>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</si>
  <si>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</si>
  <si>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</si>
  <si>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</si>
  <si>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</si>
  <si>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</si>
  <si>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</si>
  <si>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</si>
  <si>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</si>
  <si>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</si>
  <si>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</si>
  <si>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</si>
  <si>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</si>
  <si>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</si>
  <si>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</si>
  <si>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</si>
  <si>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</si>
  <si>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</si>
  <si>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</si>
  <si>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</si>
  <si>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</si>
  <si>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</si>
  <si>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</si>
  <si>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</si>
  <si>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</si>
  <si>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</si>
  <si>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</si>
  <si>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</si>
  <si>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</si>
  <si>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</si>
  <si>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</si>
  <si>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</si>
  <si>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</si>
  <si>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</si>
  <si>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</si>
  <si>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</si>
  <si>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</si>
  <si>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</si>
  <si>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</si>
  <si>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</si>
  <si>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</si>
  <si>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</si>
  <si>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</si>
  <si>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</si>
  <si>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</si>
  <si>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</si>
  <si>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</si>
  <si>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</si>
  <si>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</si>
  <si>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</si>
  <si>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</si>
  <si>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</si>
  <si>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</si>
  <si>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</si>
  <si>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</si>
  <si>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</si>
  <si>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</si>
  <si>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</si>
  <si>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</si>
  <si>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</si>
  <si>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</si>
  <si>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</si>
  <si>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</si>
  <si>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</si>
  <si>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</si>
  <si>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</si>
  <si>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</si>
  <si>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</si>
  <si>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</si>
  <si>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</si>
  <si>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</si>
  <si>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</si>
  <si>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</si>
  <si>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</si>
  <si>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</si>
  <si>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</si>
  <si>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</si>
  <si>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</si>
  <si>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</si>
  <si>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</si>
  <si>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</si>
  <si>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</si>
  <si>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</si>
  <si>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</si>
  <si>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</si>
  <si>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</si>
  <si>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</si>
  <si>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</si>
  <si>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</si>
  <si>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</si>
  <si>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</si>
  <si>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</si>
  <si>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</si>
  <si>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</si>
  <si>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</si>
  <si>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</si>
  <si>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</si>
  <si>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</si>
  <si>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</si>
  <si>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</si>
  <si>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</si>
  <si>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</si>
  <si>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</si>
  <si>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</si>
  <si>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</si>
  <si>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</si>
  <si>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</si>
  <si>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</si>
  <si>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</si>
  <si>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</si>
  <si>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</si>
  <si>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</si>
  <si>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</si>
  <si>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</si>
  <si>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</si>
  <si>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</si>
  <si>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</si>
  <si>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</si>
  <si>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</si>
  <si>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</si>
  <si>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</si>
  <si>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</si>
  <si>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</si>
  <si>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</si>
  <si>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</si>
  <si>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</si>
  <si>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</si>
  <si>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</si>
  <si>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</si>
  <si>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</si>
  <si>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</si>
  <si>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</si>
  <si>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</si>
  <si>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</si>
  <si>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</si>
  <si>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</si>
  <si>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</si>
  <si>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</si>
  <si>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</si>
  <si>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</si>
  <si>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</si>
  <si>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</si>
  <si>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</si>
  <si>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</si>
  <si>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</si>
  <si>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</si>
  <si>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</si>
  <si>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</si>
  <si>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</si>
  <si>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</si>
  <si>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</si>
  <si>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</si>
  <si>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</si>
  <si>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</si>
  <si>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</si>
  <si>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</si>
  <si>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</si>
  <si>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</si>
  <si>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</si>
  <si>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</si>
  <si>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</si>
  <si>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</si>
  <si>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</si>
  <si>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</si>
  <si>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</si>
  <si>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</si>
  <si>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</si>
  <si>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</si>
  <si>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</si>
  <si>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</si>
  <si>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</si>
  <si>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</si>
  <si>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</si>
  <si>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</si>
  <si>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</si>
  <si>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</si>
  <si>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</si>
  <si>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</si>
  <si>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</si>
  <si>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</si>
  <si>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</si>
  <si>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</si>
  <si>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</si>
  <si>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</si>
  <si>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</si>
  <si>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</si>
  <si>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</si>
  <si>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</si>
  <si>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</si>
  <si>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</si>
  <si>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</si>
  <si>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</si>
  <si>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</si>
  <si>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</si>
  <si>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</si>
  <si>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</si>
  <si>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</si>
  <si>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</si>
  <si>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</si>
  <si>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</si>
  <si>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</si>
  <si>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</si>
  <si>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</si>
  <si>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</si>
  <si>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</si>
  <si>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</si>
  <si>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</si>
  <si>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</si>
  <si>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</si>
  <si>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</si>
  <si>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</si>
  <si>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</si>
  <si>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</si>
  <si>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</si>
  <si>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</si>
  <si>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</si>
  <si>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</si>
  <si>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</si>
  <si>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</si>
  <si>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</si>
  <si>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</si>
  <si>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</si>
  <si>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</si>
  <si>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</si>
  <si>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</si>
  <si>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</si>
  <si>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</si>
  <si>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</si>
  <si>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</si>
  <si>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</si>
  <si>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</si>
  <si>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</si>
  <si>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</si>
  <si>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</si>
  <si>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</si>
  <si>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</si>
  <si>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</si>
  <si>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</si>
  <si>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</si>
  <si>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</si>
  <si>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</si>
  <si>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</si>
  <si>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</si>
  <si>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</si>
  <si>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</si>
  <si>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</si>
  <si>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</si>
  <si>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</si>
  <si>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</si>
  <si>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</si>
  <si>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</si>
  <si>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</si>
  <si>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</si>
  <si>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</si>
  <si>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</si>
  <si>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</si>
  <si>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</si>
  <si>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</si>
  <si>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</si>
  <si>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</si>
  <si>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</si>
  <si>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</si>
  <si>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</si>
  <si>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</si>
  <si>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</si>
  <si>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</si>
  <si>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</si>
  <si>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</si>
  <si>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</si>
  <si>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</si>
  <si>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</si>
  <si>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</si>
  <si>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</si>
  <si>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</si>
  <si>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</si>
  <si>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</si>
  <si>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</si>
  <si>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</si>
  <si>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</si>
  <si>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</si>
  <si>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</si>
  <si>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</si>
  <si>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</si>
  <si>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</si>
  <si>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</si>
  <si>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</si>
  <si>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</si>
  <si>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</si>
  <si>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</si>
  <si>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</si>
  <si>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</si>
  <si>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</si>
  <si>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</si>
  <si>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</si>
  <si>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</si>
  <si>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</si>
  <si>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</si>
  <si>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</si>
  <si>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</si>
  <si>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</si>
  <si>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</si>
  <si>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</si>
  <si>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</si>
  <si>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</si>
  <si>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</si>
  <si>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</si>
  <si>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</si>
  <si>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</si>
  <si>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</si>
  <si>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</si>
  <si>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</si>
  <si>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</si>
  <si>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</si>
  <si>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</si>
  <si>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</si>
  <si>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</si>
  <si>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</si>
  <si>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</si>
  <si>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</si>
  <si>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</si>
  <si>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</si>
  <si>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</si>
  <si>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</si>
  <si>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</si>
  <si>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</si>
  <si>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</si>
  <si>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</si>
  <si>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</si>
  <si>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</si>
  <si>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</si>
  <si>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</si>
  <si>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</si>
  <si>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</si>
  <si>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</si>
  <si>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</si>
  <si>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</si>
  <si>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</si>
  <si>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</si>
  <si>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</si>
  <si>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</si>
  <si>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</si>
  <si>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</si>
  <si>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</si>
  <si>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</si>
  <si>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</si>
  <si>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</si>
  <si>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</si>
  <si>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</si>
  <si>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</si>
  <si>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</si>
  <si>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</si>
  <si>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</si>
  <si>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</si>
  <si>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</si>
  <si>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</si>
  <si>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</si>
  <si>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</si>
  <si>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</si>
  <si>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</si>
  <si>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</si>
  <si>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</si>
  <si>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</si>
  <si>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</si>
  <si>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</si>
  <si>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</si>
  <si>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</si>
  <si>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</si>
  <si>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</si>
  <si>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</si>
  <si>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</si>
  <si>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</si>
  <si>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</si>
  <si>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</si>
  <si>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</si>
  <si>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</si>
  <si>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</si>
  <si>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</si>
  <si>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</si>
  <si>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</si>
  <si>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</si>
  <si>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</si>
  <si>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</si>
  <si>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</si>
  <si>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</si>
  <si>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</si>
  <si>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</si>
  <si>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</si>
  <si>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</si>
  <si>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</si>
  <si>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</si>
  <si>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</si>
  <si>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</si>
  <si>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</si>
  <si>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</si>
  <si>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</si>
  <si>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</si>
  <si>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</si>
  <si>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</si>
  <si>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</si>
  <si>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</si>
  <si>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</si>
  <si>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</si>
  <si>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</si>
  <si>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</si>
  <si>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</si>
  <si>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</si>
  <si>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</si>
  <si>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</si>
  <si>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</si>
  <si>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</si>
  <si>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</si>
  <si>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</si>
  <si>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</si>
  <si>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</si>
  <si>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</si>
  <si>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</si>
  <si>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</si>
  <si>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</si>
  <si>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</si>
  <si>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</si>
  <si>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</si>
  <si>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</si>
  <si>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</si>
  <si>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</si>
  <si>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</si>
  <si>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</si>
  <si>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</si>
  <si>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</si>
  <si>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</si>
  <si>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</si>
  <si>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</si>
  <si>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</si>
  <si>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</si>
  <si>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</si>
  <si>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</si>
  <si>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</si>
  <si>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</si>
  <si>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</si>
  <si>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</si>
  <si>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</si>
  <si>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</si>
  <si>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</si>
  <si>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</si>
  <si>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</si>
  <si>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</si>
  <si>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</si>
  <si>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</si>
  <si>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</si>
  <si>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</si>
  <si>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</si>
  <si>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</si>
  <si>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</si>
  <si>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</si>
  <si>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</si>
  <si>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</si>
  <si>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</si>
  <si>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</si>
  <si>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</si>
  <si>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</si>
  <si>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</si>
  <si>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</si>
  <si>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</si>
  <si>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</si>
  <si>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</si>
  <si>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</si>
  <si>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</si>
  <si>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</si>
  <si>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</si>
  <si>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</si>
  <si>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</si>
  <si>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</si>
  <si>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</si>
  <si>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</si>
  <si>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</si>
  <si>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</si>
  <si>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</si>
  <si>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</si>
  <si>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</si>
  <si>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</si>
  <si>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</si>
  <si>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</si>
  <si>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</si>
  <si>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</si>
  <si>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</si>
  <si>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</si>
  <si>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</si>
  <si>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</si>
  <si>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</si>
  <si>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</si>
  <si>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</si>
  <si>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</si>
  <si>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</si>
  <si>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</si>
  <si>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</si>
  <si>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</si>
  <si>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</si>
  <si>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</si>
  <si>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</si>
  <si>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</si>
  <si>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</si>
  <si>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</si>
  <si>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</si>
  <si>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</si>
  <si>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</si>
  <si>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</si>
  <si>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</si>
  <si>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</si>
  <si>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</si>
  <si>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</si>
  <si>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</si>
  <si>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</si>
  <si>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</si>
  <si>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</si>
  <si>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</si>
  <si>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</si>
  <si>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</si>
  <si>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</si>
  <si>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</si>
  <si>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</si>
  <si>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</si>
  <si>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</si>
  <si>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</si>
  <si>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</si>
  <si>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</si>
  <si>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</si>
  <si>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</si>
  <si>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</si>
  <si>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</si>
  <si>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</si>
  <si>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</si>
  <si>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</si>
  <si>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</si>
  <si>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</si>
  <si>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</si>
  <si>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</si>
  <si>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</si>
  <si>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</si>
  <si>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</si>
  <si>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</si>
  <si>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</si>
  <si>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</si>
  <si>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</si>
  <si>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</si>
  <si>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</si>
  <si>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</si>
  <si>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</si>
  <si>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</si>
  <si>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</si>
  <si>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</si>
  <si>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</si>
  <si>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</si>
  <si>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</si>
  <si>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</si>
  <si>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</si>
  <si>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</si>
  <si>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</si>
  <si>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</si>
  <si>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</si>
  <si>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</si>
  <si>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</si>
  <si>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</si>
  <si>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</si>
  <si>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</si>
  <si>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</si>
  <si>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</si>
  <si>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</si>
  <si>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</si>
  <si>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</si>
  <si>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</si>
  <si>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</si>
  <si>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</si>
  <si>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</si>
  <si>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</si>
  <si>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</si>
  <si>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</si>
  <si>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</si>
  <si>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</si>
  <si>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</si>
  <si>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</si>
  <si>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</si>
  <si>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</si>
  <si>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</si>
  <si>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</si>
  <si>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</si>
  <si>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</si>
  <si>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</si>
  <si>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</si>
  <si>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</si>
  <si>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</si>
  <si>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</si>
  <si>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</si>
  <si>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</si>
  <si>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</si>
  <si>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</si>
  <si>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</si>
  <si>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</si>
  <si>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</si>
  <si>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</si>
  <si>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</si>
  <si>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</si>
  <si>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</si>
  <si>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</si>
  <si>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</si>
  <si>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</si>
  <si>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</si>
  <si>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</si>
  <si>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</si>
  <si>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</si>
  <si>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</si>
  <si>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</si>
  <si>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</si>
  <si>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</si>
  <si>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</si>
  <si>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</si>
  <si>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</si>
  <si>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</si>
  <si>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</si>
  <si>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</si>
  <si>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</si>
  <si>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</si>
  <si>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</si>
  <si>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</si>
  <si>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</si>
  <si>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</si>
  <si>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</si>
  <si>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</si>
  <si>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</si>
  <si>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</si>
  <si>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</si>
  <si>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</si>
  <si>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</si>
  <si>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</si>
  <si>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</si>
  <si>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</si>
  <si>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</si>
  <si>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</si>
  <si>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</si>
  <si>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</si>
  <si>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</si>
  <si>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</si>
  <si>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</si>
  <si>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</si>
  <si>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</si>
  <si>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</si>
  <si>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</si>
  <si>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</si>
  <si>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</si>
  <si>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</si>
  <si>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</si>
  <si>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</si>
  <si>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</si>
  <si>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</si>
  <si>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</si>
  <si>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</si>
  <si>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</si>
  <si>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</si>
  <si>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</si>
  <si>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</si>
  <si>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</si>
  <si>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</si>
  <si>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</si>
  <si>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</si>
  <si>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</si>
  <si>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</si>
  <si>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</si>
  <si>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</si>
  <si>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</si>
  <si>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</si>
  <si>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</si>
  <si>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</si>
  <si>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</si>
  <si>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</si>
  <si>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</si>
  <si>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</si>
  <si>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</si>
  <si>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</si>
  <si>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</si>
  <si>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</si>
  <si>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</si>
  <si>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</si>
  <si>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</si>
  <si>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</si>
  <si>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</si>
  <si>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</si>
  <si>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</si>
  <si>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</si>
  <si>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</si>
  <si>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</si>
  <si>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</si>
  <si>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</si>
  <si>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</si>
  <si>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</si>
  <si>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</si>
  <si>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</si>
  <si>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</si>
  <si>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</si>
  <si>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</si>
  <si>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</si>
  <si>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</si>
  <si>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</si>
  <si>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</si>
  <si>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</si>
  <si>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</si>
  <si>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</si>
  <si>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</si>
  <si>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</si>
  <si>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</si>
  <si>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</si>
  <si>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</si>
  <si>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</si>
  <si>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</si>
  <si>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</si>
  <si>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</si>
  <si>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</si>
  <si>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</si>
  <si>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</si>
  <si>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</si>
  <si>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</si>
  <si>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</si>
  <si>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</si>
  <si>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</si>
  <si>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</si>
  <si>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</si>
  <si>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</si>
  <si>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</si>
  <si>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</si>
  <si>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</si>
  <si>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</si>
  <si>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</si>
  <si>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</si>
  <si>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</si>
  <si>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</si>
  <si>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</si>
  <si>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</si>
  <si>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</si>
  <si>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</si>
  <si>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</si>
  <si>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</si>
  <si>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</si>
  <si>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</si>
  <si>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</si>
  <si>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</si>
  <si>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</si>
  <si>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</si>
  <si>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</si>
  <si>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</si>
  <si>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</si>
  <si>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</si>
  <si>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</si>
  <si>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</si>
  <si>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</si>
  <si>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</si>
  <si>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</si>
  <si>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</si>
  <si>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</si>
  <si>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</si>
  <si>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</si>
  <si>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</si>
  <si>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</si>
  <si>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</si>
  <si>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</si>
  <si>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</si>
  <si>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</si>
  <si>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</si>
  <si>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</si>
  <si>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</si>
  <si>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</si>
  <si>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</si>
  <si>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</si>
  <si>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</si>
  <si>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</si>
  <si>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</si>
  <si>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</si>
  <si>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</si>
  <si>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</si>
  <si>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</si>
  <si>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</si>
  <si>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</si>
  <si>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</si>
  <si>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</si>
  <si>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</si>
  <si>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</si>
  <si>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</si>
  <si>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</si>
  <si>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</si>
  <si>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</si>
  <si>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</si>
  <si>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</si>
  <si>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</si>
  <si>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</si>
  <si>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</si>
  <si>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</si>
  <si>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</si>
  <si>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</si>
  <si>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</si>
  <si>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</si>
  <si>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</si>
  <si>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</si>
  <si>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</si>
  <si>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</si>
  <si>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</si>
  <si>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</si>
  <si>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</si>
  <si>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</si>
  <si>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</si>
  <si>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</si>
  <si>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</si>
  <si>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</si>
  <si>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</si>
  <si>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</si>
  <si>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</si>
  <si>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</si>
  <si>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</si>
  <si>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</si>
  <si>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</si>
  <si>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</si>
  <si>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</si>
  <si>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</si>
  <si>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</si>
  <si>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</si>
  <si>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</si>
  <si>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</si>
  <si>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</si>
  <si>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</si>
  <si>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</si>
  <si>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</si>
  <si>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</si>
  <si>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</si>
  <si>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</si>
  <si>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</si>
  <si>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</si>
  <si>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</si>
  <si>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</si>
  <si>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</si>
  <si>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</si>
  <si>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</si>
  <si>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</si>
  <si>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</si>
  <si>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</si>
  <si>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</si>
  <si>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</si>
  <si>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</si>
  <si>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</si>
  <si>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</si>
  <si>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</si>
  <si>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</si>
  <si>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</si>
  <si>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</si>
  <si>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</si>
  <si>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</si>
  <si>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</si>
  <si>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</si>
  <si>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</si>
  <si>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</si>
  <si>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</si>
  <si>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</si>
  <si>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</si>
  <si>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</si>
  <si>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</si>
  <si>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</si>
  <si>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</si>
  <si>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</si>
  <si>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</si>
  <si>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</si>
  <si>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</si>
  <si>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</si>
  <si>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</si>
  <si>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</si>
  <si>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</si>
  <si>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</si>
  <si>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</si>
  <si>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</si>
  <si>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</si>
  <si>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</si>
  <si>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</si>
  <si>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</si>
  <si>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</si>
  <si>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</si>
  <si>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</si>
  <si>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</si>
  <si>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</si>
  <si>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</si>
  <si>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</si>
  <si>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</si>
  <si>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</si>
  <si>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</si>
  <si>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</si>
  <si>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</si>
  <si>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</si>
  <si>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</si>
  <si>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</si>
  <si>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</si>
  <si>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</si>
  <si>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</si>
  <si>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</si>
  <si>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</si>
  <si>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</si>
  <si>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</si>
  <si>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</si>
  <si>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</si>
  <si>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</si>
  <si>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</si>
  <si>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</si>
  <si>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</si>
  <si>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</si>
  <si>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</si>
  <si>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</si>
  <si>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</si>
  <si>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</si>
  <si>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</si>
  <si>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</si>
  <si>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</si>
  <si>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</si>
  <si>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</si>
  <si>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</si>
  <si>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</si>
  <si>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</si>
  <si>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</si>
  <si>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</si>
  <si>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</si>
  <si>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</si>
  <si>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</si>
  <si>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</si>
  <si>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</si>
  <si>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</si>
  <si>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</si>
  <si>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</si>
  <si>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</si>
  <si>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</si>
  <si>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</si>
  <si>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</si>
  <si>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</si>
  <si>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</si>
  <si>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</si>
  <si>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</si>
  <si>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</si>
  <si>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</si>
  <si>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</si>
  <si>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</si>
  <si>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</si>
  <si>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</si>
  <si>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</si>
  <si>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</si>
  <si>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</si>
  <si>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</si>
  <si>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</si>
  <si>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</si>
  <si>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</si>
  <si>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</si>
  <si>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</si>
  <si>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</si>
  <si>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</si>
  <si>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</si>
  <si>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</si>
  <si>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</si>
  <si>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</si>
  <si>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</si>
  <si>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</si>
  <si>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</si>
  <si>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</si>
  <si>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</si>
  <si>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</si>
  <si>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</si>
  <si>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</si>
  <si>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</si>
  <si>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</si>
  <si>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</si>
  <si>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</si>
  <si>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</si>
  <si>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</si>
  <si>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</si>
  <si>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</si>
  <si>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</si>
  <si>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</si>
  <si>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</si>
  <si>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</si>
  <si>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</si>
  <si>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</si>
  <si>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</si>
  <si>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</si>
  <si>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</si>
  <si>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</si>
  <si>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</si>
  <si>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</si>
  <si>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</si>
  <si>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</si>
  <si>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</si>
  <si>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</si>
  <si>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</si>
  <si>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</si>
  <si>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</si>
  <si>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</si>
  <si>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</si>
  <si>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</si>
  <si>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</si>
  <si>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</si>
  <si>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</si>
  <si>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</si>
  <si>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</si>
  <si>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</si>
  <si>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</si>
  <si>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</si>
  <si>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</si>
  <si>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</si>
  <si>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</si>
  <si>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</si>
  <si>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</si>
  <si>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</si>
  <si>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</si>
  <si>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</si>
  <si>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</si>
  <si>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</si>
  <si>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</si>
  <si>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</si>
  <si>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</si>
  <si>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</si>
  <si>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</si>
  <si>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</si>
  <si>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</si>
  <si>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</si>
  <si>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</si>
  <si>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</si>
  <si>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</si>
  <si>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</si>
  <si>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</si>
  <si>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</si>
  <si>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</si>
  <si>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</si>
  <si>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</si>
  <si>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</si>
  <si>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</si>
  <si>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</si>
  <si>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</si>
  <si>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</si>
  <si>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</si>
  <si>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</si>
  <si>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</si>
  <si>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</si>
  <si>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</si>
  <si>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</si>
  <si>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</si>
  <si>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</si>
  <si>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</si>
  <si>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</si>
  <si>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</si>
  <si>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</si>
  <si>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</si>
  <si>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</si>
  <si>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</si>
  <si>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</si>
  <si>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</si>
  <si>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</si>
  <si>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</si>
  <si>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</si>
  <si>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</si>
  <si>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</si>
  <si>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</si>
  <si>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</si>
  <si>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</si>
  <si>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</si>
  <si>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</si>
  <si>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</si>
  <si>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</si>
  <si>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</si>
  <si>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</si>
  <si>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</si>
  <si>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</si>
  <si>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</si>
  <si>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</si>
  <si>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</si>
  <si>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</si>
  <si>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</si>
  <si>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</si>
  <si>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</si>
  <si>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</si>
  <si>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</si>
  <si>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</si>
  <si>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</si>
  <si>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</si>
  <si>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</si>
  <si>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</si>
  <si>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</si>
  <si>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</si>
  <si>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</si>
  <si>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</si>
  <si>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</si>
  <si>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</si>
  <si>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</si>
  <si>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</si>
  <si>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</si>
  <si>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</si>
  <si>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</si>
  <si>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</si>
  <si>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</si>
  <si>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</si>
  <si>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</si>
  <si>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</si>
  <si>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</si>
  <si>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</si>
  <si>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</si>
  <si>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</si>
  <si>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</si>
  <si>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</si>
  <si>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</si>
  <si>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</si>
  <si>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</si>
  <si>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</si>
  <si>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</si>
  <si>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</si>
  <si>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</si>
  <si>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</si>
  <si>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</si>
  <si>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</si>
  <si>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</si>
  <si>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</si>
  <si>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</si>
  <si>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</si>
  <si>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</si>
  <si>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</si>
  <si>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</si>
  <si>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</si>
  <si>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</si>
  <si>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</si>
  <si>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</si>
  <si>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</si>
  <si>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</si>
  <si>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</si>
  <si>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</si>
  <si>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</si>
  <si>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</si>
  <si>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</si>
  <si>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</si>
  <si>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</si>
  <si>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</si>
  <si>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</si>
  <si>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</si>
  <si>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</si>
  <si>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</si>
  <si>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</si>
  <si>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</si>
  <si>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</si>
  <si>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</si>
  <si>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</si>
  <si>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</si>
  <si>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</si>
  <si>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</si>
  <si>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</si>
  <si>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</si>
  <si>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</si>
  <si>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</si>
  <si>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</si>
  <si>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</si>
  <si>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</si>
  <si>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</si>
  <si>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</si>
  <si>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</si>
  <si>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</si>
  <si>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</si>
  <si>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</si>
  <si>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</si>
  <si>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</si>
  <si>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</si>
  <si>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</si>
  <si>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</si>
  <si>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</si>
  <si>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</si>
  <si>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</si>
  <si>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</si>
  <si>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</si>
  <si>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</si>
  <si>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</si>
  <si>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</si>
  <si>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</si>
  <si>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</si>
  <si>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</si>
  <si>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</si>
  <si>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</si>
  <si>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</si>
  <si>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</si>
  <si>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</si>
  <si>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</si>
  <si>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</si>
  <si>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</si>
  <si>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</si>
  <si>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</si>
  <si>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</si>
  <si>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</si>
  <si>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</si>
  <si>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</si>
  <si>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</si>
  <si>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</si>
  <si>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</si>
  <si>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</si>
  <si>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</si>
  <si>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</si>
  <si>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</si>
  <si>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</si>
  <si>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</si>
  <si>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</si>
  <si>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</si>
  <si>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</si>
  <si>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</si>
  <si>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</si>
  <si>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</si>
  <si>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</si>
  <si>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</si>
  <si>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</si>
  <si>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</si>
  <si>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</si>
  <si>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</si>
  <si>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</si>
  <si>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</si>
  <si>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</si>
  <si>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</si>
  <si>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</si>
  <si>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</si>
  <si>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</si>
  <si>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</si>
  <si>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</si>
  <si>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</si>
  <si>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</si>
  <si>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</si>
  <si>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</si>
  <si>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</si>
  <si>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</si>
  <si>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</si>
  <si>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</si>
  <si>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</si>
  <si>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</si>
  <si>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</si>
  <si>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</si>
  <si>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</si>
  <si>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</si>
  <si>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</si>
  <si>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</si>
  <si>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</si>
  <si>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</si>
  <si>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</si>
  <si>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</si>
  <si>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</si>
  <si>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</si>
  <si>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</si>
  <si>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</si>
  <si>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</si>
  <si>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</si>
  <si>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</si>
  <si>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</si>
  <si>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</si>
  <si>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</si>
  <si>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</si>
  <si>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</si>
  <si>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</si>
  <si>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</si>
  <si>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</si>
  <si>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</si>
  <si>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</si>
  <si>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</si>
  <si>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</si>
  <si>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</si>
  <si>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</si>
  <si>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</si>
  <si>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</si>
  <si>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</si>
  <si>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</si>
  <si>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</si>
  <si>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</si>
  <si>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</si>
  <si>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</si>
  <si>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</si>
  <si>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</si>
  <si>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</si>
  <si>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</si>
  <si>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</si>
  <si>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</si>
  <si>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</si>
  <si>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</si>
  <si>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</si>
  <si>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</si>
  <si>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</si>
  <si>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</si>
  <si>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</si>
  <si>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</si>
  <si>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</si>
  <si>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</si>
  <si>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</si>
  <si>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</si>
  <si>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</si>
  <si>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</si>
  <si>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</si>
  <si>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</si>
  <si>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</si>
  <si>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</si>
  <si>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</si>
  <si>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</si>
  <si>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</si>
  <si>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</si>
  <si>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</si>
  <si>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</si>
  <si>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</si>
  <si>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</si>
  <si>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</si>
  <si>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</si>
  <si>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</si>
  <si>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</si>
  <si>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</si>
  <si>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</si>
  <si>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</si>
  <si>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</si>
  <si>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</si>
  <si>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</si>
  <si>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</si>
  <si>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</si>
  <si>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</si>
  <si>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</si>
  <si>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</si>
  <si>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</si>
  <si>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</si>
  <si>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</si>
  <si>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</si>
  <si>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</si>
  <si>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</si>
  <si>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</si>
  <si>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</si>
  <si>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</si>
  <si>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</si>
  <si>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</si>
  <si>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</si>
  <si>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</si>
  <si>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</si>
  <si>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</si>
  <si>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</si>
  <si>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</si>
  <si>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</si>
  <si>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</si>
  <si>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</si>
  <si>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</si>
  <si>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</si>
  <si>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</si>
  <si>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</si>
  <si>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</si>
  <si>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</si>
  <si>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</si>
  <si>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</si>
  <si>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</si>
  <si>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</si>
  <si>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</si>
  <si>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</si>
  <si>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</si>
  <si>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</si>
  <si>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</si>
  <si>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</si>
  <si>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</si>
  <si>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</si>
  <si>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</si>
  <si>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</si>
  <si>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</si>
  <si>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</si>
  <si>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</si>
  <si>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</si>
  <si>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</si>
  <si>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</si>
  <si>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</si>
  <si>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</si>
  <si>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</si>
  <si>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</si>
  <si>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</si>
  <si>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</si>
  <si>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</si>
  <si>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</si>
  <si>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</si>
  <si>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</si>
  <si>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</si>
  <si>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</si>
  <si>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</si>
  <si>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</si>
  <si>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</si>
  <si>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</si>
  <si>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</si>
  <si>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</si>
  <si>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</si>
  <si>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</si>
  <si>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</si>
  <si>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</si>
  <si>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</si>
  <si>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</si>
  <si>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</si>
  <si>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</si>
  <si>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</si>
  <si>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</si>
  <si>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</si>
  <si>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</si>
  <si>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</si>
  <si>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</si>
  <si>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</si>
  <si>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</si>
  <si>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</si>
  <si>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</si>
  <si>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</si>
  <si>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</si>
  <si>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</si>
  <si>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</si>
  <si>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</si>
  <si>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</si>
  <si>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</si>
  <si>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</si>
  <si>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</si>
  <si>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</si>
  <si>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</si>
  <si>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</si>
  <si>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</si>
  <si>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</si>
  <si>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</si>
  <si>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</si>
  <si>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</si>
  <si>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</si>
  <si>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</si>
  <si>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</si>
  <si>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</si>
  <si>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</si>
  <si>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</si>
  <si>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</si>
  <si>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</si>
  <si>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</si>
  <si>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</si>
  <si>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</si>
  <si>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</si>
  <si>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</si>
  <si>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</si>
  <si>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</si>
  <si>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</si>
  <si>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</si>
  <si>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</si>
  <si>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</si>
  <si>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</si>
  <si>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</si>
  <si>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</si>
  <si>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</si>
  <si>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</si>
  <si>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</si>
  <si>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</si>
  <si>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</si>
  <si>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</si>
  <si>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</si>
  <si>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</si>
  <si>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</si>
  <si>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</si>
  <si>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</si>
  <si>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</si>
  <si>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</si>
  <si>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</si>
  <si>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</si>
  <si>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</si>
  <si>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</si>
  <si>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</si>
  <si>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</si>
  <si>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</si>
  <si>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</si>
  <si>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</si>
  <si>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</si>
  <si>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</si>
  <si>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</si>
  <si>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</si>
  <si>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</si>
  <si>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</si>
  <si>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</si>
  <si>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</si>
  <si>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</si>
  <si>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</si>
  <si>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</si>
  <si>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</si>
  <si>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</si>
  <si>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</si>
  <si>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</si>
  <si>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</si>
  <si>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</si>
  <si>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</si>
  <si>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</si>
  <si>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</si>
  <si>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</si>
  <si>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</si>
  <si>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</si>
  <si>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</si>
  <si>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</si>
  <si>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</si>
  <si>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</si>
  <si>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</si>
  <si>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</si>
  <si>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</si>
  <si>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</si>
  <si>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</si>
  <si>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</si>
  <si>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</si>
  <si>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</si>
  <si>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</si>
  <si>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</si>
  <si>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</si>
  <si>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</si>
  <si>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</si>
  <si>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</si>
  <si>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</si>
  <si>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</si>
  <si>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</si>
  <si>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</si>
  <si>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</si>
  <si>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</si>
  <si>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</si>
  <si>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</si>
  <si>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</si>
  <si>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</si>
  <si>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</si>
  <si>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</si>
  <si>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</si>
  <si>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</si>
  <si>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</si>
  <si>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</si>
  <si>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</si>
  <si>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</si>
  <si>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</si>
  <si>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</si>
  <si>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</si>
  <si>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</si>
  <si>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</si>
  <si>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</si>
  <si>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</si>
  <si>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</si>
  <si>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</si>
  <si>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</si>
  <si>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</si>
  <si>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</si>
  <si>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</si>
  <si>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</si>
  <si>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</si>
  <si>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</si>
  <si>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</si>
  <si>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</si>
  <si>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</si>
  <si>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</si>
  <si>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</si>
  <si>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</si>
  <si>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</si>
  <si>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</si>
  <si>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</si>
  <si>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</si>
  <si>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</si>
  <si>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</si>
  <si>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</si>
  <si>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</si>
  <si>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</si>
  <si>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</si>
  <si>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</si>
  <si>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</si>
  <si>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</si>
  <si>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</si>
  <si>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</si>
  <si>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</si>
  <si>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</si>
  <si>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</si>
  <si>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</si>
  <si>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</si>
  <si>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</si>
  <si>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</si>
  <si>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</si>
  <si>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</si>
  <si>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</si>
  <si>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</si>
  <si>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</si>
  <si>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</si>
  <si>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</si>
  <si>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</si>
  <si>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</si>
  <si>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</si>
  <si>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</si>
  <si>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</si>
  <si>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</si>
  <si>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</si>
  <si>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</si>
  <si>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</si>
  <si>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</si>
  <si>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</si>
  <si>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</si>
  <si>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</si>
  <si>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</si>
  <si>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</si>
  <si>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</si>
  <si>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</si>
  <si>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</si>
  <si>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</si>
  <si>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</si>
  <si>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</si>
  <si>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</si>
  <si>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</si>
  <si>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</si>
  <si>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</si>
  <si>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</si>
  <si>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</si>
  <si>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</si>
  <si>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</si>
  <si>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</si>
  <si>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</si>
  <si>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</si>
  <si>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</si>
  <si>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</si>
  <si>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</si>
  <si>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</si>
  <si>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</si>
  <si>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</si>
  <si>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</si>
  <si>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</si>
  <si>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</si>
  <si>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</si>
  <si>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</si>
  <si>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</si>
  <si>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</si>
  <si>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</si>
  <si>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</si>
  <si>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</si>
  <si>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</si>
  <si>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</si>
  <si>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</si>
  <si>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</si>
  <si>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</si>
  <si>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</si>
  <si>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</si>
  <si>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</si>
  <si>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</si>
  <si>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</si>
  <si>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</si>
  <si>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</si>
  <si>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</si>
  <si>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</si>
  <si>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</si>
  <si>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</si>
  <si>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</si>
  <si>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</si>
  <si>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</si>
  <si>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</si>
  <si>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</si>
  <si>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</si>
  <si>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</si>
  <si>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</si>
  <si>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</si>
  <si>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</si>
  <si>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</si>
  <si>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</si>
  <si>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</si>
  <si>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</si>
  <si>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</si>
  <si>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</si>
  <si>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</si>
  <si>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</si>
  <si>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</si>
  <si>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</si>
  <si>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</si>
  <si>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</si>
  <si>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</si>
  <si>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</si>
  <si>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</si>
  <si>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</si>
  <si>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</si>
  <si>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</si>
  <si>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</si>
  <si>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</si>
  <si>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</si>
  <si>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</si>
  <si>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</si>
  <si>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</si>
  <si>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</si>
  <si>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</si>
  <si>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</si>
  <si>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</si>
  <si>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</si>
  <si>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</si>
  <si>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</si>
  <si>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</si>
  <si>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</si>
  <si>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</si>
  <si>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</si>
  <si>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</si>
  <si>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</si>
  <si>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</si>
  <si>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</si>
  <si>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</si>
  <si>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</si>
  <si>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</si>
  <si>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</si>
  <si>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</si>
  <si>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</si>
  <si>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</si>
  <si>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</si>
  <si>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</si>
  <si>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</si>
  <si>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</si>
  <si>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</si>
  <si>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</si>
  <si>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</si>
  <si>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</si>
  <si>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</si>
  <si>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</si>
  <si>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</si>
  <si>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</si>
  <si>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</si>
  <si>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</si>
  <si>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</si>
  <si>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</si>
  <si>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</si>
  <si>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</si>
  <si>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</si>
  <si>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</si>
  <si>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</si>
  <si>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</si>
  <si>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</si>
  <si>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</si>
  <si>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</si>
  <si>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</si>
  <si>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</si>
  <si>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</si>
  <si>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</si>
  <si>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</si>
  <si>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</si>
  <si>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</si>
  <si>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</si>
  <si>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</si>
  <si>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</si>
  <si>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</si>
  <si>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</si>
  <si>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</si>
  <si>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</si>
  <si>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</si>
  <si>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</si>
  <si>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</si>
  <si>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</si>
  <si>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</si>
  <si>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</si>
  <si>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</si>
  <si>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</si>
  <si>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</si>
  <si>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</si>
  <si>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</si>
  <si>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</si>
  <si>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</si>
  <si>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</si>
  <si>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</si>
  <si>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</si>
  <si>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</si>
  <si>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</si>
  <si>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</si>
  <si>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</si>
  <si>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</si>
  <si>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</si>
  <si>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</si>
  <si>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</si>
  <si>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</si>
  <si>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</si>
  <si>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</si>
  <si>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</si>
  <si>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</si>
  <si>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</si>
  <si>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</si>
  <si>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</si>
  <si>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</si>
  <si>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</si>
  <si>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</si>
  <si>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</si>
  <si>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</si>
  <si>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</si>
  <si>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</si>
  <si>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</si>
  <si>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</si>
  <si>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</si>
  <si>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</si>
  <si>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</si>
  <si>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</si>
  <si>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</si>
  <si>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</si>
  <si>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</si>
  <si>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</si>
  <si>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</si>
  <si>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</si>
  <si>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</si>
  <si>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</si>
  <si>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</si>
  <si>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</si>
  <si>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</si>
  <si>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</si>
  <si>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</si>
  <si>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</si>
  <si>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</si>
  <si>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</si>
  <si>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</si>
  <si>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</si>
  <si>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</si>
  <si>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</si>
  <si>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</si>
  <si>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</si>
  <si>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</si>
  <si>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</si>
  <si>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</si>
  <si>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</si>
  <si>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</si>
  <si>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</si>
  <si>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</si>
  <si>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</si>
  <si>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</si>
  <si>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</si>
  <si>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</si>
  <si>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</si>
  <si>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</si>
  <si>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</si>
  <si>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</si>
  <si>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</si>
  <si>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</si>
  <si>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</si>
  <si>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</si>
  <si>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</si>
  <si>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</si>
  <si>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</si>
  <si>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</si>
  <si>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</si>
  <si>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</si>
  <si>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</si>
  <si>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</si>
  <si>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</si>
  <si>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</si>
  <si>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</si>
  <si>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</si>
  <si>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</si>
  <si>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</si>
  <si>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</si>
  <si>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</si>
  <si>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</si>
  <si>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</si>
  <si>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</si>
  <si>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</si>
  <si>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</si>
  <si>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</si>
  <si>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</si>
  <si>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</si>
  <si>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</si>
  <si>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</si>
  <si>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</si>
  <si>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</si>
  <si>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</si>
  <si>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</si>
  <si>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</si>
  <si>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</si>
  <si>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</si>
  <si>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</si>
  <si>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</si>
  <si>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</si>
  <si>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</si>
  <si>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</si>
  <si>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</si>
  <si>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</si>
  <si>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</si>
  <si>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</si>
  <si>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</si>
  <si>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</si>
  <si>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</si>
  <si>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</si>
  <si>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</si>
  <si>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</si>
  <si>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</si>
  <si>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</si>
  <si>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</si>
  <si>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</si>
  <si>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</si>
  <si>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</si>
  <si>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</si>
  <si>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</si>
  <si>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</si>
  <si>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</si>
  <si>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</si>
  <si>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</si>
  <si>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</si>
  <si>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</si>
  <si>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</si>
  <si>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</si>
  <si>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</si>
  <si>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</si>
  <si>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</si>
  <si>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</si>
  <si>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</si>
  <si>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</si>
  <si>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</si>
  <si>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</si>
  <si>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</si>
  <si>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</si>
  <si>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</si>
  <si>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</si>
  <si>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</si>
  <si>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</si>
  <si>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</si>
  <si>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</si>
  <si>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</si>
  <si>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</si>
  <si>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</si>
  <si>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</si>
  <si>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</si>
  <si>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</si>
  <si>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</si>
  <si>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</si>
  <si>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</si>
  <si>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</si>
  <si>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</si>
  <si>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</si>
  <si>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</si>
  <si>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</si>
  <si>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</si>
  <si>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</si>
  <si>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</si>
  <si>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</si>
  <si>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</si>
  <si>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</si>
  <si>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</si>
  <si>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</si>
  <si>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</si>
  <si>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</si>
  <si>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</si>
  <si>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</si>
  <si>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</si>
  <si>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</si>
  <si>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</si>
  <si>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</si>
  <si>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</si>
  <si>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</si>
  <si>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</si>
  <si>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</si>
  <si>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</si>
  <si>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</si>
  <si>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</si>
  <si>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</si>
  <si>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</si>
  <si>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</si>
  <si>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</si>
  <si>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</si>
  <si>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</si>
  <si>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</si>
  <si>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</si>
  <si>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</si>
  <si>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</si>
  <si>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</si>
  <si>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</si>
  <si>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</si>
  <si>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</si>
  <si>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</si>
  <si>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</si>
  <si>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</si>
  <si>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</si>
  <si>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</si>
  <si>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</si>
  <si>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</si>
  <si>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</si>
  <si>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</si>
  <si>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</si>
  <si>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</si>
  <si>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</si>
  <si>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</si>
  <si>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</si>
  <si>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</si>
  <si>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</si>
  <si>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</si>
  <si>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</si>
  <si>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</si>
  <si>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</si>
  <si>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</si>
  <si>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</si>
  <si>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</si>
  <si>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</si>
  <si>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</si>
  <si>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</si>
  <si>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</si>
  <si>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</si>
  <si>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</si>
  <si>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</si>
  <si>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</si>
  <si>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</si>
  <si>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</si>
  <si>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</si>
  <si>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</si>
  <si>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</si>
  <si>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</si>
  <si>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</si>
  <si>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</si>
  <si>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</si>
  <si>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</si>
  <si>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</si>
  <si>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</si>
  <si>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</si>
  <si>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</si>
  <si>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</si>
  <si>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</si>
  <si>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</si>
  <si>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</si>
  <si>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</si>
  <si>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</si>
  <si>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</si>
  <si>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</si>
  <si>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</si>
  <si>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</si>
  <si>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</si>
  <si>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</si>
  <si>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</si>
  <si>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</si>
  <si>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</si>
  <si>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</si>
  <si>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</si>
  <si>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</si>
  <si>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</si>
  <si>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</si>
  <si>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</si>
  <si>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</si>
  <si>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</si>
  <si>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</si>
  <si>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</si>
  <si>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</si>
  <si>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</si>
  <si>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</si>
  <si>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</si>
  <si>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</si>
  <si>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</si>
  <si>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</si>
  <si>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</si>
  <si>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</si>
  <si>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</si>
  <si>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</si>
  <si>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</si>
  <si>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</si>
  <si>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</si>
  <si>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</si>
  <si>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</si>
  <si>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</si>
  <si>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</si>
  <si>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</si>
  <si>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</si>
  <si>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</si>
  <si>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</si>
  <si>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</si>
  <si>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</si>
  <si>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</si>
  <si>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</si>
  <si>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</si>
  <si>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</si>
  <si>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</si>
  <si>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</si>
  <si>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</si>
  <si>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</si>
  <si>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</si>
  <si>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</si>
  <si>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</si>
  <si>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</si>
  <si>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</si>
  <si>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</si>
  <si>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</si>
  <si>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</si>
  <si>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</si>
  <si>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</si>
  <si>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</si>
  <si>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</si>
  <si>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</si>
  <si>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</si>
  <si>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</si>
  <si>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</si>
  <si>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</si>
  <si>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</si>
  <si>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</si>
  <si>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</si>
  <si>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</si>
  <si>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</si>
  <si>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</si>
  <si>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</si>
  <si>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</si>
  <si>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</si>
  <si>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</si>
  <si>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</si>
  <si>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</si>
  <si>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</si>
  <si>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</si>
  <si>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</si>
  <si>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</si>
  <si>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</si>
  <si>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</si>
  <si>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</si>
  <si>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</si>
  <si>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</si>
  <si>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</si>
  <si>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</si>
  <si>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</si>
  <si>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</si>
  <si>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</si>
  <si>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</si>
  <si>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</si>
  <si>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</si>
  <si>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</si>
  <si>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</si>
  <si>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</si>
  <si>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</si>
  <si>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</si>
  <si>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</si>
  <si>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</si>
  <si>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</si>
  <si>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</si>
  <si>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</si>
  <si>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</si>
  <si>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</si>
  <si>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</si>
  <si>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</si>
  <si>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</si>
  <si>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</si>
  <si>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</si>
  <si>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</si>
  <si>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</si>
  <si>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</si>
  <si>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</si>
  <si>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</si>
  <si>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</si>
  <si>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</si>
  <si>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</si>
  <si>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</si>
  <si>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</si>
  <si>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</si>
  <si>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</si>
  <si>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</si>
  <si>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</si>
  <si>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</si>
  <si>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</si>
  <si>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</si>
  <si>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</si>
  <si>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</si>
  <si>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</si>
  <si>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</si>
  <si>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</si>
  <si>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</si>
  <si>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</si>
  <si>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</si>
  <si>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</si>
  <si>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</si>
  <si>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</si>
  <si>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</si>
  <si>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</si>
  <si>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</si>
  <si>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</si>
  <si>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</si>
  <si>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</si>
  <si>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</si>
  <si>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</si>
  <si>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</si>
  <si>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</si>
  <si>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</si>
  <si>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</si>
  <si>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</si>
  <si>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</si>
  <si>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</si>
  <si>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</si>
  <si>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</si>
  <si>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</si>
  <si>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</si>
  <si>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</si>
  <si>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</si>
  <si>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</si>
  <si>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</si>
  <si>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</si>
  <si>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</si>
  <si>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</si>
  <si>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</si>
  <si>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</si>
  <si>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</si>
  <si>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</si>
  <si>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</si>
  <si>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</si>
  <si>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</si>
  <si>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</si>
  <si>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</si>
  <si>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</si>
  <si>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</si>
  <si>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</si>
  <si>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</si>
  <si>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</si>
  <si>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</si>
  <si>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</si>
  <si>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</si>
  <si>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</si>
  <si>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</si>
  <si>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</si>
  <si>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</si>
  <si>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</si>
  <si>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</si>
  <si>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</si>
  <si>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</si>
  <si>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</si>
  <si>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</si>
  <si>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</si>
  <si>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</si>
  <si>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</si>
  <si>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</si>
  <si>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</si>
  <si>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</si>
  <si>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</si>
  <si>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</si>
  <si>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</si>
  <si>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</si>
  <si>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</si>
  <si>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</si>
  <si>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</si>
  <si>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</si>
  <si>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</si>
  <si>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</si>
  <si>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</si>
  <si>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</si>
  <si>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</si>
  <si>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</si>
  <si>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</si>
  <si>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</si>
  <si>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</si>
  <si>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</si>
  <si>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</si>
  <si>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</si>
  <si>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</si>
  <si>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</si>
  <si>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</si>
  <si>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</si>
  <si>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</si>
  <si>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</si>
  <si>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</si>
  <si>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</si>
  <si>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</si>
  <si>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</si>
  <si>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</si>
  <si>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</si>
  <si>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</si>
  <si>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</si>
  <si>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</si>
  <si>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</si>
  <si>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</si>
  <si>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</si>
  <si>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</si>
  <si>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</si>
  <si>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</si>
  <si>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</si>
  <si>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</si>
  <si>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</si>
  <si>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</si>
  <si>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</si>
  <si>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</si>
  <si>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</si>
  <si>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</si>
  <si>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</si>
  <si>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</si>
  <si>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</si>
  <si>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</si>
  <si>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</si>
  <si>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</si>
  <si>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</si>
  <si>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</si>
  <si>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</si>
  <si>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</si>
  <si>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</si>
  <si>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</si>
  <si>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</si>
  <si>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</si>
  <si>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</si>
  <si>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</si>
  <si>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</si>
  <si>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</si>
  <si>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</si>
  <si>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</si>
  <si>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</si>
  <si>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</si>
  <si>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</si>
  <si>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</si>
  <si>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</si>
  <si>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</si>
  <si>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</si>
  <si>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</si>
  <si>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</si>
  <si>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</si>
  <si>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</si>
  <si>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</si>
  <si>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</si>
  <si>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</si>
  <si>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</si>
  <si>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</si>
  <si>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</si>
  <si>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</si>
  <si>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</si>
  <si>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</si>
  <si>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</si>
  <si>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</si>
  <si>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</si>
  <si>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</si>
  <si>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</si>
  <si>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</si>
  <si>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</si>
  <si>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</si>
  <si>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</si>
  <si>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</si>
  <si>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</si>
  <si>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</si>
  <si>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</si>
  <si>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</si>
  <si>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</si>
  <si>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</si>
  <si>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</si>
  <si>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</si>
  <si>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</si>
  <si>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</si>
  <si>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</si>
  <si>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</si>
  <si>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</si>
  <si>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</si>
  <si>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</si>
  <si>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</si>
  <si>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</si>
  <si>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</si>
  <si>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</si>
  <si>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</si>
  <si>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</si>
  <si>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</si>
  <si>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</si>
  <si>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</si>
  <si>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</si>
  <si>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</si>
  <si>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</si>
  <si>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</si>
  <si>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</si>
  <si>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</si>
  <si>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</si>
  <si>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</si>
  <si>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</si>
  <si>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</si>
  <si>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</si>
  <si>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</si>
  <si>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</si>
  <si>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</si>
  <si>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</si>
  <si>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</si>
  <si>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</si>
  <si>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</si>
  <si>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</si>
  <si>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</si>
  <si>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</si>
  <si>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</si>
  <si>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</si>
  <si>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</si>
  <si>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</si>
  <si>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</si>
  <si>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</si>
  <si>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</si>
  <si>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</si>
  <si>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</si>
  <si>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</si>
  <si>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</si>
  <si>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</si>
  <si>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</si>
  <si>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</si>
  <si>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</si>
  <si>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</si>
  <si>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</si>
  <si>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</si>
  <si>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</si>
  <si>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</si>
  <si>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</si>
  <si>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</si>
  <si>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</si>
  <si>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</si>
  <si>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</si>
  <si>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</si>
  <si>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</si>
  <si>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</si>
  <si>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</si>
  <si>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</si>
  <si>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</si>
  <si>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</si>
  <si>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</si>
  <si>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</si>
  <si>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</si>
  <si>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</si>
  <si>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</si>
  <si>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</si>
  <si>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</si>
  <si>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</si>
  <si>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</si>
  <si>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</si>
  <si>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</si>
  <si>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</si>
  <si>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</si>
  <si>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</si>
  <si>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</si>
  <si>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</si>
  <si>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</si>
  <si>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</si>
  <si>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</si>
  <si>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</si>
  <si>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</si>
  <si>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</si>
  <si>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</si>
  <si>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</si>
  <si>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</si>
  <si>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</si>
  <si>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</si>
  <si>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</si>
  <si>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</si>
  <si>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</si>
  <si>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</si>
  <si>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</si>
  <si>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</si>
  <si>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</si>
  <si>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</si>
  <si>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</si>
  <si>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</si>
  <si>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</si>
  <si>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</si>
  <si>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</si>
  <si>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</si>
  <si>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</si>
  <si>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</si>
  <si>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</si>
  <si>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</si>
  <si>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</si>
  <si>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</si>
  <si>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</si>
  <si>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</si>
  <si>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</si>
  <si>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</si>
  <si>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</si>
  <si>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</si>
  <si>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</si>
  <si>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</si>
  <si>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</si>
  <si>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</si>
  <si>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</si>
  <si>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</si>
  <si>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</si>
  <si>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</si>
  <si>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</si>
  <si>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</si>
  <si>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</si>
  <si>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</si>
  <si>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</si>
  <si>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</si>
  <si>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</si>
  <si>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</si>
  <si>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</si>
  <si>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</si>
  <si>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</si>
  <si>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</si>
  <si>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</si>
  <si>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</si>
  <si>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</si>
  <si>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</si>
  <si>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</si>
  <si>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</si>
  <si>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</si>
  <si>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</si>
  <si>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</si>
  <si>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</si>
  <si>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</si>
  <si>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</si>
  <si>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</si>
  <si>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</si>
  <si>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</si>
  <si>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</si>
  <si>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</si>
  <si>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</si>
  <si>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</si>
  <si>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</si>
  <si>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</si>
  <si>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</si>
  <si>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</si>
  <si>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</si>
  <si>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</si>
  <si>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</si>
  <si>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</si>
  <si>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</si>
  <si>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</si>
  <si>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</si>
  <si>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</si>
  <si>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</si>
  <si>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</si>
  <si>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</si>
  <si>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</si>
  <si>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</si>
  <si>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</si>
  <si>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</si>
  <si>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</si>
  <si>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</si>
  <si>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</si>
  <si>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</si>
  <si>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</si>
  <si>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</si>
  <si>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</si>
  <si>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</si>
  <si>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</si>
  <si>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</si>
  <si>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</si>
  <si>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</si>
  <si>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</si>
  <si>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</si>
  <si>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</si>
  <si>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</si>
  <si>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</si>
  <si>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</si>
  <si>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</si>
  <si>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</si>
  <si>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</si>
  <si>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</si>
  <si>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</si>
  <si>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</si>
  <si>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</si>
  <si>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</si>
  <si>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</si>
  <si>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</si>
  <si>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</si>
  <si>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</si>
  <si>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</si>
  <si>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</si>
  <si>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</si>
  <si>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</si>
  <si>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</si>
  <si>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</si>
  <si>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</si>
  <si>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</si>
  <si>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</si>
  <si>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</si>
  <si>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</si>
  <si>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</si>
  <si>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</si>
  <si>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</si>
  <si>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</si>
  <si>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</si>
  <si>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</si>
  <si>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</si>
  <si>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</si>
  <si>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</si>
  <si>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</si>
  <si>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</si>
  <si>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</si>
  <si>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</si>
  <si>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</si>
  <si>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</si>
  <si>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</si>
  <si>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</si>
  <si>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</si>
  <si>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</si>
  <si>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</si>
  <si>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</si>
  <si>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</si>
  <si>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</si>
  <si>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</si>
  <si>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</si>
  <si>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</si>
  <si>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</si>
  <si>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</si>
  <si>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</si>
  <si>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</si>
  <si>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</si>
  <si>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</si>
  <si>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</si>
  <si>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</si>
  <si>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</si>
  <si>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</si>
  <si>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</si>
  <si>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</si>
  <si>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</si>
  <si>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</si>
  <si>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</si>
  <si>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</si>
  <si>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</si>
  <si>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</si>
  <si>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</si>
  <si>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</si>
  <si>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</si>
  <si>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</si>
  <si>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</si>
  <si>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</si>
  <si>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</si>
  <si>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</si>
  <si>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</si>
  <si>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</si>
  <si>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</si>
  <si>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</si>
  <si>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</si>
  <si>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</si>
  <si>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</si>
  <si>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</si>
  <si>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</si>
  <si>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</si>
  <si>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</si>
  <si>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</si>
  <si>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</si>
  <si>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</si>
  <si>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</si>
  <si>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</si>
  <si>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</si>
  <si>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</si>
  <si>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</si>
  <si>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</si>
  <si>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</si>
  <si>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</si>
  <si>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</si>
  <si>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</si>
  <si>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</si>
  <si>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</si>
  <si>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</si>
  <si>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</si>
  <si>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</si>
  <si>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</si>
  <si>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</si>
  <si>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</si>
  <si>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</si>
  <si>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</si>
  <si>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</si>
  <si>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</si>
  <si>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</si>
  <si>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</si>
  <si>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</si>
  <si>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</si>
  <si>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</si>
  <si>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</si>
  <si>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</si>
  <si>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</si>
  <si>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</si>
  <si>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</si>
  <si>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</si>
  <si>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</si>
  <si>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</si>
  <si>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</si>
  <si>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</si>
  <si>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</si>
  <si>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</si>
  <si>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</si>
  <si>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</si>
  <si>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</si>
  <si>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</si>
  <si>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</si>
  <si>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</si>
  <si>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</si>
  <si>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</si>
  <si>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</si>
  <si>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</si>
  <si>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</si>
  <si>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</si>
  <si>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</si>
  <si>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</si>
  <si>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</si>
  <si>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</si>
  <si>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</si>
  <si>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</si>
  <si>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</si>
  <si>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</si>
  <si>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</si>
  <si>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</si>
  <si>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</si>
  <si>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</si>
  <si>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</si>
  <si>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</si>
  <si>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</si>
  <si>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</si>
  <si>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</si>
  <si>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</si>
  <si>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</si>
  <si>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</si>
  <si>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</si>
  <si>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</si>
  <si>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</si>
  <si>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</si>
  <si>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</si>
  <si>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</si>
  <si>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</si>
  <si>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</si>
  <si>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</si>
  <si>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</si>
  <si>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</si>
  <si>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</si>
  <si>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</si>
  <si>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</si>
  <si>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</si>
  <si>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</si>
  <si>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</si>
  <si>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</si>
  <si>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</si>
  <si>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</si>
  <si>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</si>
  <si>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</si>
  <si>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</si>
  <si>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</si>
  <si>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</si>
  <si>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</si>
  <si>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</si>
  <si>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</si>
  <si>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</si>
  <si>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</si>
  <si>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</si>
  <si>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</si>
  <si>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</si>
  <si>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</si>
  <si>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</si>
  <si>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</si>
  <si>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</si>
  <si>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</si>
  <si>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</si>
  <si>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</si>
  <si>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</si>
  <si>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</si>
  <si>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</si>
  <si>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</si>
  <si>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</si>
  <si>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</si>
  <si>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</si>
  <si>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</si>
  <si>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</si>
  <si>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</si>
  <si>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</si>
  <si>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</si>
  <si>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</si>
  <si>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</si>
  <si>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</si>
  <si>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</si>
  <si>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</si>
  <si>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</si>
  <si>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</si>
  <si>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</si>
  <si>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</si>
  <si>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</si>
  <si>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</si>
  <si>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</si>
  <si>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</si>
  <si>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</si>
  <si>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</si>
  <si>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</si>
  <si>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</si>
  <si>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</si>
  <si>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</si>
  <si>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</si>
  <si>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</si>
  <si>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</si>
  <si>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</si>
  <si>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</si>
  <si>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</si>
  <si>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</si>
  <si>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</si>
  <si>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</si>
  <si>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</si>
  <si>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</si>
  <si>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</si>
  <si>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</si>
  <si>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</si>
  <si>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</si>
  <si>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</si>
  <si>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</si>
  <si>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</si>
  <si>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</si>
  <si>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</si>
  <si>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</si>
  <si>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</si>
  <si>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</si>
  <si>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</si>
  <si>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</si>
  <si>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</si>
  <si>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</si>
  <si>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</si>
  <si>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</si>
  <si>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</si>
  <si>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</si>
  <si>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</si>
  <si>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</si>
  <si>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</si>
  <si>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</si>
  <si>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</si>
  <si>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</si>
  <si>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</si>
  <si>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</si>
  <si>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</si>
  <si>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</si>
  <si>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</si>
  <si>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</si>
  <si>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</si>
  <si>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</si>
  <si>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</si>
  <si>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</si>
  <si>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</si>
  <si>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</si>
  <si>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</si>
  <si>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</si>
  <si>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</si>
  <si>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</si>
  <si>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</si>
  <si>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</si>
  <si>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</si>
  <si>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</si>
  <si>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</si>
  <si>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</si>
  <si>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</si>
  <si>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</si>
  <si>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</si>
  <si>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</si>
  <si>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</si>
  <si>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</si>
  <si>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</si>
  <si>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</si>
  <si>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</si>
  <si>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</si>
  <si>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</si>
  <si>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</si>
  <si>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</si>
  <si>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</si>
  <si>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</si>
  <si>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</si>
  <si>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</si>
  <si>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</si>
  <si>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</si>
  <si>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</si>
  <si>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</si>
  <si>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</si>
  <si>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</si>
  <si>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</si>
  <si>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</si>
  <si>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</si>
  <si>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</si>
  <si>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</si>
  <si>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</si>
  <si>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</si>
  <si>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</si>
  <si>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</si>
  <si>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</si>
  <si>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</si>
  <si>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</si>
  <si>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</si>
  <si>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</si>
  <si>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</si>
  <si>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</si>
  <si>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</si>
  <si>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</si>
  <si>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</si>
  <si>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</si>
  <si>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</si>
  <si>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</si>
  <si>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</si>
  <si>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</si>
  <si>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</si>
  <si>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</si>
  <si>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</si>
  <si>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</si>
  <si>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</si>
  <si>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</si>
  <si>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</si>
  <si>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</si>
  <si>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</si>
  <si>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</si>
  <si>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</si>
  <si>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</si>
  <si>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</si>
  <si>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</si>
  <si>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</si>
  <si>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</si>
  <si>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</si>
  <si>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</si>
  <si>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</si>
  <si>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</si>
  <si>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</si>
  <si>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</si>
  <si>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</si>
  <si>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</si>
  <si>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</si>
  <si>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</si>
  <si>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</si>
  <si>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</si>
  <si>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</si>
  <si>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</si>
  <si>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</si>
  <si>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</si>
  <si>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</si>
  <si>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</si>
  <si>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</si>
  <si>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</si>
  <si>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</si>
  <si>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</si>
  <si>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</si>
  <si>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</si>
  <si>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</si>
  <si>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</si>
  <si>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</si>
  <si>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</si>
  <si>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</si>
  <si>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</si>
  <si>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</si>
  <si>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</si>
  <si>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</si>
  <si>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</si>
  <si>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</si>
  <si>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</si>
  <si>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</si>
  <si>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</si>
  <si>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</si>
  <si>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</si>
  <si>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</si>
  <si>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</si>
  <si>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</si>
  <si>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</si>
  <si>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</si>
  <si>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</si>
  <si>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</si>
  <si>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</si>
  <si>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</si>
  <si>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</si>
  <si>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</si>
  <si>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</si>
  <si>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</si>
  <si>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</si>
  <si>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</si>
  <si>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</si>
  <si>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</si>
  <si>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</si>
  <si>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</si>
  <si>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</si>
  <si>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</si>
  <si>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</si>
  <si>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</si>
  <si>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</si>
  <si>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</si>
  <si>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</si>
  <si>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</si>
  <si>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</si>
  <si>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</si>
  <si>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</si>
  <si>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</si>
  <si>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</si>
  <si>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</si>
  <si>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</si>
  <si>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</si>
  <si>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</si>
  <si>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</si>
  <si>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</si>
  <si>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</si>
  <si>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</si>
  <si>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</si>
  <si>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</si>
  <si>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</si>
  <si>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</si>
  <si>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</si>
  <si>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</si>
  <si>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</si>
  <si>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</si>
  <si>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</si>
  <si>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</si>
  <si>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</si>
  <si>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</si>
  <si>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</si>
  <si>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</si>
  <si>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</si>
  <si>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</si>
  <si>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</si>
  <si>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</si>
  <si>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</si>
  <si>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</si>
  <si>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</si>
  <si>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</si>
  <si>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</si>
  <si>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</si>
  <si>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</si>
  <si>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</si>
  <si>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</si>
  <si>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</si>
  <si>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</si>
  <si>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</si>
  <si>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</si>
  <si>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</si>
  <si>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</si>
  <si>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</si>
  <si>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</si>
  <si>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</si>
  <si>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</si>
  <si>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</si>
  <si>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</si>
  <si>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</si>
  <si>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</si>
  <si>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</si>
  <si>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</si>
  <si>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</si>
  <si>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</si>
  <si>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</si>
  <si>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</si>
  <si>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</si>
  <si>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</si>
  <si>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</si>
  <si>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</si>
  <si>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</si>
  <si>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</si>
  <si>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</si>
  <si>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</si>
  <si>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</si>
  <si>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</si>
  <si>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</si>
  <si>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</si>
  <si>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</si>
  <si>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</si>
  <si>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</si>
  <si>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</si>
  <si>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</si>
  <si>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</si>
  <si>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</si>
  <si>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</si>
  <si>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</si>
  <si>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</si>
  <si>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</si>
  <si>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</si>
  <si>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</si>
  <si>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</si>
  <si>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</si>
  <si>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</si>
  <si>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</si>
  <si>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</si>
  <si>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</si>
  <si>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</si>
  <si>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</si>
  <si>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</si>
  <si>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</si>
  <si>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</si>
  <si>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</si>
  <si>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</si>
  <si>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</si>
  <si>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</si>
  <si>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</si>
  <si>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</si>
  <si>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</si>
  <si>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</si>
  <si>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</si>
  <si>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</si>
  <si>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</si>
  <si>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</si>
  <si>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</si>
  <si>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</si>
  <si>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</si>
  <si>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</si>
  <si>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</si>
  <si>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</si>
  <si>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</si>
  <si>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</si>
  <si>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</si>
  <si>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</si>
  <si>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</si>
  <si>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</si>
  <si>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</si>
  <si>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</si>
  <si>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</si>
  <si>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</si>
  <si>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</si>
  <si>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</si>
  <si>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</si>
  <si>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</si>
  <si>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</si>
  <si>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</si>
  <si>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</si>
  <si>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</si>
  <si>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</si>
  <si>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</si>
  <si>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</si>
  <si>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</si>
  <si>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</si>
  <si>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</si>
  <si>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</si>
  <si>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</si>
  <si>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</si>
  <si>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</si>
  <si>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</si>
  <si>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</si>
  <si>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</si>
  <si>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</si>
  <si>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</si>
  <si>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</si>
  <si>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</si>
  <si>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</si>
  <si>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</si>
  <si>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</si>
  <si>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</si>
  <si>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</si>
  <si>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</si>
  <si>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</si>
  <si>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</si>
  <si>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</si>
  <si>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</si>
  <si>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</si>
  <si>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</si>
  <si>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</si>
  <si>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</si>
  <si>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</si>
  <si>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</si>
  <si>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</si>
  <si>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</si>
  <si>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</si>
  <si>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</si>
  <si>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</si>
  <si>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</si>
  <si>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</si>
  <si>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</si>
  <si>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</si>
  <si>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</si>
  <si>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</si>
  <si>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</si>
  <si>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</si>
  <si>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</si>
  <si>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</si>
  <si>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</si>
  <si>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</si>
  <si>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</si>
  <si>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</si>
  <si>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</si>
  <si>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</si>
  <si>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</si>
  <si>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</si>
  <si>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</si>
  <si>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</si>
  <si>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</si>
  <si>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</si>
  <si>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</si>
  <si>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</si>
  <si>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</si>
  <si>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</si>
  <si>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</si>
  <si>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</si>
  <si>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</si>
  <si>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</si>
  <si>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</si>
  <si>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</si>
  <si>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</si>
  <si>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</si>
  <si>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</si>
  <si>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</si>
  <si>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</si>
  <si>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</si>
  <si>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</si>
  <si>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</si>
  <si>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</si>
  <si>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</si>
  <si>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</si>
  <si>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</si>
  <si>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</si>
  <si>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</si>
  <si>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</si>
  <si>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</si>
  <si>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</si>
  <si>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</si>
  <si>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</si>
  <si>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</si>
  <si>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</si>
  <si>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</si>
  <si>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</si>
  <si>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</si>
  <si>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</si>
  <si>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</si>
  <si>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</si>
  <si>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</si>
  <si>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</si>
  <si>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</si>
  <si>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</si>
  <si>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</si>
  <si>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</si>
  <si>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</si>
  <si>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</si>
  <si>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</si>
  <si>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</si>
  <si>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</si>
  <si>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</si>
  <si>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</si>
  <si>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</si>
  <si>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</si>
  <si>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</si>
  <si>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</si>
  <si>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</si>
  <si>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</si>
  <si>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</si>
  <si>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</si>
  <si>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</si>
  <si>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</si>
  <si>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</si>
  <si>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</si>
  <si>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</si>
  <si>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</si>
  <si>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</si>
  <si>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</si>
  <si>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</si>
  <si>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</si>
  <si>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</si>
  <si>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</si>
  <si>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</si>
  <si>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</si>
  <si>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</si>
  <si>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</si>
  <si>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</si>
  <si>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</si>
  <si>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</si>
  <si>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</si>
  <si>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</si>
  <si>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</si>
  <si>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</si>
  <si>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</si>
  <si>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</si>
  <si>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</si>
  <si>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</si>
  <si>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</si>
  <si>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</si>
  <si>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</si>
  <si>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</si>
  <si>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</si>
  <si>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</si>
  <si>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</si>
  <si>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</si>
  <si>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</si>
  <si>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</si>
  <si>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</si>
  <si>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</si>
  <si>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</si>
  <si>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</si>
  <si>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</si>
  <si>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</si>
  <si>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</si>
  <si>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</si>
  <si>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</si>
  <si>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</si>
  <si>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</si>
  <si>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</si>
  <si>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</si>
  <si>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</si>
  <si>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</si>
  <si>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</si>
  <si>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</si>
  <si>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</si>
  <si>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</si>
  <si>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</si>
  <si>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</si>
  <si>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</si>
  <si>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</si>
  <si>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</si>
  <si>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</si>
  <si>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</si>
  <si>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</si>
  <si>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</si>
  <si>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</si>
  <si>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</si>
  <si>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</si>
  <si>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</si>
  <si>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</si>
  <si>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</si>
  <si>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</si>
  <si>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</si>
  <si>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</si>
  <si>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</si>
  <si>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</si>
  <si>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</si>
  <si>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</si>
  <si>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</si>
  <si>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</si>
  <si>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</si>
  <si>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</si>
  <si>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</si>
  <si>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</si>
  <si>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</si>
  <si>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</si>
  <si>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</si>
  <si>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</si>
  <si>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</si>
  <si>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</si>
  <si>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</si>
  <si>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</si>
  <si>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</si>
  <si>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</si>
  <si>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</si>
  <si>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</si>
  <si>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</si>
  <si>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</si>
  <si>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</si>
  <si>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</si>
  <si>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</si>
  <si>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</si>
  <si>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</si>
  <si>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</si>
  <si>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</si>
  <si>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</si>
  <si>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</si>
  <si>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</si>
  <si>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</si>
  <si>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</si>
  <si>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</si>
  <si>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</si>
  <si>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</si>
  <si>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</si>
  <si>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</si>
  <si>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</si>
  <si>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</si>
  <si>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</si>
  <si>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</si>
  <si>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</si>
  <si>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</si>
  <si>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</si>
  <si>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</si>
  <si>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</si>
  <si>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</si>
  <si>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</si>
  <si>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</si>
  <si>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</si>
  <si>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</si>
  <si>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</si>
  <si>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</si>
  <si>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</si>
  <si>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</si>
  <si>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</si>
  <si>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</si>
  <si>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</si>
  <si>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</si>
  <si>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</si>
  <si>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</si>
  <si>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</si>
  <si>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</si>
  <si>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</si>
  <si>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</si>
  <si>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</si>
  <si>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</si>
  <si>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</si>
  <si>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</si>
  <si>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</si>
  <si>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</si>
  <si>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</si>
  <si>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</si>
  <si>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</si>
  <si>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</si>
  <si>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</si>
  <si>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</si>
  <si>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</si>
  <si>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</si>
  <si>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</si>
  <si>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</si>
  <si>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</si>
  <si>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</si>
  <si>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</si>
  <si>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</si>
  <si>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</si>
  <si>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</si>
  <si>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</si>
  <si>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</si>
  <si>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</si>
  <si>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</si>
  <si>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</si>
  <si>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</si>
  <si>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</si>
  <si>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</si>
  <si>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</si>
  <si>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</si>
  <si>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</si>
  <si>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</si>
  <si>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</si>
  <si>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</si>
  <si>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</si>
  <si>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</si>
  <si>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</si>
  <si>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</si>
  <si>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</si>
  <si>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</si>
  <si>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</si>
  <si>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</si>
  <si>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</si>
  <si>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</si>
  <si>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</si>
  <si>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</si>
  <si>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</si>
  <si>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</si>
  <si>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</si>
  <si>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</si>
  <si>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</si>
  <si>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</si>
  <si>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</si>
  <si>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</si>
  <si>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</si>
  <si>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</si>
  <si>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</si>
  <si>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</si>
  <si>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</si>
  <si>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</si>
  <si>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</si>
  <si>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</si>
  <si>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</si>
  <si>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</si>
  <si>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</si>
  <si>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</si>
  <si>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</si>
  <si>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</si>
  <si>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</si>
  <si>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</si>
  <si>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</si>
  <si>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</si>
  <si>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</si>
  <si>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</si>
  <si>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</si>
  <si>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</si>
  <si>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</si>
  <si>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</si>
  <si>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</si>
  <si>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</si>
  <si>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</si>
  <si>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</si>
  <si>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</si>
  <si>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</si>
  <si>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</si>
  <si>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</si>
  <si>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</si>
  <si>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</si>
  <si>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</si>
  <si>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</si>
  <si>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</si>
  <si>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</si>
  <si>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</si>
  <si>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</si>
  <si>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</si>
  <si>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</si>
  <si>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</si>
  <si>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</si>
  <si>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</si>
  <si>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</si>
  <si>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</si>
  <si>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</si>
  <si>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</si>
  <si>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</si>
  <si>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</si>
  <si>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</si>
  <si>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</si>
  <si>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</si>
  <si>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</si>
  <si>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</si>
  <si>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</si>
  <si>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</si>
  <si>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</si>
  <si>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</si>
  <si>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</si>
  <si>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</si>
  <si>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</si>
  <si>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</si>
  <si>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</si>
  <si>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</si>
  <si>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</si>
  <si>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</si>
  <si>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</si>
  <si>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</si>
  <si>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</si>
  <si>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</si>
  <si>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</si>
  <si>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</si>
  <si>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</si>
  <si>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</si>
  <si>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</si>
  <si>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</si>
  <si>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</si>
  <si>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</si>
  <si>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</si>
  <si>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</si>
  <si>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</si>
  <si>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</si>
  <si>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</si>
  <si>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</si>
  <si>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</si>
  <si>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</si>
  <si>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</si>
  <si>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</si>
  <si>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</si>
  <si>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</si>
  <si>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</si>
  <si>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</si>
  <si>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</si>
  <si>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</si>
  <si>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</si>
  <si>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</si>
  <si>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</si>
  <si>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</si>
  <si>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</si>
  <si>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</si>
  <si>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</si>
  <si>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</si>
  <si>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</si>
  <si>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</si>
  <si>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</si>
  <si>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</si>
  <si>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</si>
  <si>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</si>
  <si>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</si>
  <si>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</si>
  <si>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</si>
  <si>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</si>
  <si>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</si>
  <si>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</si>
  <si>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</si>
  <si>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</si>
  <si>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</si>
  <si>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</si>
  <si>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</si>
  <si>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</si>
  <si>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</si>
  <si>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</si>
  <si>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</si>
  <si>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</si>
  <si>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</si>
  <si>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</si>
  <si>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</si>
  <si>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</si>
  <si>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</si>
  <si>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</si>
  <si>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</si>
  <si>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</si>
  <si>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</si>
  <si>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</si>
  <si>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</si>
  <si>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</si>
  <si>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</si>
  <si>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</si>
  <si>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</si>
  <si>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</si>
  <si>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</si>
  <si>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</si>
  <si>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</si>
  <si>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</si>
  <si>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</si>
  <si>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</si>
  <si>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</si>
  <si>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</si>
  <si>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</si>
  <si>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</si>
  <si>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</si>
  <si>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</si>
  <si>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</si>
  <si>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</si>
  <si>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</si>
  <si>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</si>
  <si>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</si>
  <si>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</si>
  <si>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</si>
  <si>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</si>
  <si>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</si>
  <si>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</si>
  <si>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</si>
  <si>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</si>
  <si>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</si>
  <si>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</si>
  <si>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</si>
  <si>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</si>
  <si>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</si>
  <si>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</si>
  <si>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</si>
  <si>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</si>
  <si>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</si>
  <si>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</si>
  <si>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</si>
  <si>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</si>
  <si>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</si>
  <si>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</si>
  <si>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</si>
  <si>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</si>
  <si>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</si>
  <si>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</si>
  <si>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</si>
  <si>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</si>
  <si>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</si>
  <si>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</si>
  <si>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</si>
  <si>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</si>
  <si>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</si>
  <si>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</si>
  <si>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</si>
  <si>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</si>
  <si>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</si>
  <si>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</si>
  <si>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</si>
  <si>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</si>
  <si>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</si>
  <si>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</si>
  <si>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</si>
  <si>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</si>
  <si>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</si>
  <si>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</si>
  <si>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</si>
  <si>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</si>
  <si>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</si>
  <si>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</si>
  <si>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</si>
  <si>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</si>
  <si>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</si>
  <si>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</si>
  <si>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</si>
  <si>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</si>
  <si>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</si>
  <si>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</si>
  <si>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</si>
  <si>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</si>
  <si>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</si>
  <si>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</si>
  <si>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</si>
  <si>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</si>
  <si>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</si>
  <si>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</si>
  <si>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</si>
  <si>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</si>
  <si>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</si>
  <si>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</si>
  <si>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</si>
  <si>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</si>
  <si>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</si>
  <si>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</si>
  <si>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</si>
  <si>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</si>
  <si>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</si>
  <si>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</si>
  <si>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</si>
  <si>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</si>
  <si>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</si>
  <si>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</si>
  <si>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</si>
  <si>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</si>
  <si>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</si>
  <si>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</si>
  <si>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</si>
  <si>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</si>
  <si>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</si>
  <si>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</si>
  <si>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</si>
  <si>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</si>
  <si>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</si>
  <si>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</si>
  <si>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</si>
  <si>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</si>
  <si>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</si>
  <si>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</si>
  <si>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</si>
  <si>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</si>
  <si>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</si>
  <si>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</si>
  <si>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</si>
  <si>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</si>
  <si>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</si>
  <si>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</si>
  <si>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</si>
  <si>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</si>
  <si>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</si>
  <si>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</si>
  <si>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</si>
  <si>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</si>
  <si>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</si>
  <si>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</si>
  <si>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</si>
  <si>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</si>
  <si>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</si>
  <si>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</si>
  <si>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</si>
  <si>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</si>
  <si>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</si>
  <si>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</si>
  <si>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</si>
  <si>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</si>
  <si>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</si>
  <si>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</si>
  <si>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</si>
  <si>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</si>
  <si>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</si>
  <si>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</si>
  <si>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</si>
  <si>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</si>
  <si>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</si>
  <si>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</si>
  <si>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</si>
  <si>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</si>
  <si>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</si>
  <si>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</si>
  <si>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</si>
  <si>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</si>
  <si>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</si>
  <si>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</si>
  <si>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</si>
  <si>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</si>
  <si>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</si>
  <si>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</si>
  <si>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</si>
  <si>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</si>
  <si>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</si>
  <si>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</si>
  <si>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</si>
  <si>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</si>
  <si>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</si>
  <si>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</si>
  <si>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</si>
  <si>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</si>
  <si>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</si>
  <si>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</si>
  <si>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</si>
  <si>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</si>
  <si>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</si>
  <si>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</si>
  <si>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</si>
  <si>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</si>
  <si>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</si>
  <si>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</si>
  <si>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</si>
  <si>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</si>
  <si>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</si>
  <si>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</si>
  <si>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</si>
  <si>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</si>
  <si>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</si>
  <si>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</si>
  <si>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</si>
  <si>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</si>
  <si>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</si>
  <si>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</si>
  <si>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</si>
  <si>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</si>
  <si>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</si>
  <si>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</si>
  <si>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</si>
  <si>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</si>
  <si>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</si>
  <si>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</si>
  <si>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</si>
  <si>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</si>
  <si>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</si>
  <si>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</si>
  <si>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</si>
  <si>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</si>
  <si>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</si>
  <si>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</si>
  <si>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</si>
  <si>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</si>
  <si>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</si>
  <si>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</si>
  <si>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</si>
  <si>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</si>
  <si>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</si>
  <si>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</si>
  <si>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</si>
  <si>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</si>
  <si>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</si>
  <si>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</si>
  <si>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</si>
  <si>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</si>
  <si>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</si>
  <si>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</si>
  <si>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</si>
  <si>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</si>
  <si>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</si>
  <si>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</si>
  <si>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</si>
  <si>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</si>
  <si>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</si>
  <si>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</si>
  <si>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</si>
  <si>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</si>
  <si>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</si>
  <si>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</si>
  <si>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</si>
  <si>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</si>
  <si>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</si>
  <si>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</si>
  <si>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</si>
  <si>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</si>
  <si>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</si>
  <si>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</si>
  <si>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</si>
  <si>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</si>
  <si>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</si>
  <si>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</si>
  <si>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</si>
  <si>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</si>
  <si>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</si>
  <si>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</si>
  <si>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</si>
  <si>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</si>
  <si>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</si>
  <si>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</si>
  <si>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</si>
  <si>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</si>
  <si>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</si>
  <si>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</si>
  <si>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</si>
  <si>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</si>
  <si>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</si>
  <si>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</si>
  <si>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</si>
  <si>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</si>
  <si>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</si>
  <si>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</si>
  <si>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</si>
  <si>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</si>
  <si>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</si>
  <si>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</si>
  <si>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</si>
  <si>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</si>
  <si>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</si>
  <si>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</si>
  <si>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</si>
  <si>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</si>
  <si>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</si>
  <si>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</si>
  <si>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</si>
  <si>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</si>
  <si>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</si>
  <si>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</si>
  <si>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</si>
  <si>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</si>
  <si>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</si>
  <si>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</si>
  <si>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</si>
  <si>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</si>
  <si>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</si>
  <si>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</si>
  <si>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</si>
  <si>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</si>
  <si>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</si>
  <si>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</si>
  <si>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</si>
  <si>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</si>
  <si>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</si>
  <si>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</si>
  <si>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</si>
  <si>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</si>
  <si>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</si>
  <si>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</si>
  <si>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</si>
  <si>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</si>
  <si>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</si>
  <si>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</si>
  <si>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</si>
  <si>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</si>
  <si>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</si>
  <si>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</si>
  <si>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</si>
  <si>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</si>
  <si>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</si>
  <si>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</si>
  <si>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</si>
  <si>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</si>
  <si>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</si>
  <si>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</si>
  <si>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</si>
  <si>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</si>
  <si>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</si>
  <si>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</si>
  <si>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</si>
  <si>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</si>
  <si>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</si>
  <si>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</si>
  <si>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</si>
  <si>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</si>
  <si>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</si>
  <si>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</si>
  <si>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</si>
  <si>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</si>
  <si>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</si>
  <si>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</si>
  <si>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</si>
  <si>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</si>
  <si>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</si>
  <si>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</si>
  <si>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</si>
  <si>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</si>
  <si>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</si>
  <si>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</si>
  <si>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</si>
  <si>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</si>
  <si>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</si>
  <si>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</si>
  <si>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</si>
  <si>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</si>
  <si>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</si>
  <si>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</si>
  <si>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</si>
  <si>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</si>
  <si>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</si>
  <si>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</si>
  <si>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</si>
  <si>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</si>
  <si>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</si>
  <si>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</si>
  <si>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</si>
  <si>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</si>
  <si>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</si>
  <si>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</si>
  <si>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</si>
  <si>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</si>
  <si>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</si>
  <si>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</si>
  <si>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</si>
  <si>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</si>
  <si>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</si>
  <si>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</si>
  <si>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</si>
  <si>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</si>
  <si>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</si>
  <si>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</si>
  <si>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</si>
  <si>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</si>
  <si>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</si>
  <si>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</si>
  <si>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</si>
  <si>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</si>
  <si>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</si>
  <si>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</si>
  <si>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</si>
  <si>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</si>
  <si>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</si>
  <si>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</si>
  <si>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</si>
  <si>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</si>
  <si>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</si>
  <si>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</si>
  <si>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</si>
  <si>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</si>
  <si>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</si>
  <si>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</si>
  <si>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</si>
  <si>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</si>
  <si>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</si>
  <si>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</si>
  <si>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</si>
  <si>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</si>
  <si>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</si>
  <si>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</si>
  <si>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</si>
  <si>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</si>
  <si>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</si>
  <si>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</si>
  <si>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</si>
  <si>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</si>
  <si>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</si>
  <si>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</si>
  <si>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</si>
  <si>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</si>
  <si>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</si>
  <si>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</si>
  <si>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</si>
  <si>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</si>
  <si>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</si>
  <si>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</si>
  <si>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</si>
  <si>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</si>
  <si>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</si>
  <si>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</si>
  <si>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</si>
  <si>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</si>
  <si>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</si>
  <si>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</si>
  <si>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</si>
  <si>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</si>
  <si>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</si>
  <si>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</si>
  <si>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</si>
  <si>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</si>
  <si>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</si>
  <si>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</si>
  <si>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</si>
  <si>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</si>
  <si>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</si>
  <si>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</si>
  <si>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</si>
  <si>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</si>
  <si>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</si>
  <si>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</si>
  <si>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</si>
  <si>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</si>
  <si>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</si>
  <si>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</si>
  <si>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</si>
  <si>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</si>
  <si>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</si>
  <si>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</si>
  <si>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</si>
  <si>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</si>
  <si>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</si>
  <si>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</si>
  <si>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</si>
  <si>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</si>
  <si>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</si>
  <si>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</si>
  <si>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</si>
  <si>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</si>
  <si>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</si>
  <si>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</si>
  <si>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</si>
  <si>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</si>
  <si>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</si>
  <si>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</si>
  <si>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</si>
  <si>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</si>
  <si>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</si>
  <si>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</si>
  <si>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</si>
  <si>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</si>
  <si>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</si>
  <si>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</si>
  <si>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</si>
  <si>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</si>
  <si>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</si>
  <si>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</si>
  <si>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</si>
  <si>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</si>
  <si>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</si>
  <si>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</si>
  <si>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</si>
  <si>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</si>
  <si>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</si>
  <si>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</si>
  <si>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</si>
  <si>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</si>
  <si>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</si>
  <si>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</si>
  <si>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</si>
  <si>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</si>
  <si>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</si>
  <si>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</si>
  <si>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</si>
  <si>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</si>
  <si>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</si>
  <si>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</si>
  <si>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</si>
  <si>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</si>
  <si>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</si>
  <si>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</si>
  <si>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</si>
  <si>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</si>
  <si>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</si>
  <si>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</si>
  <si>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</si>
  <si>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</si>
  <si>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</si>
  <si>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</si>
  <si>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</si>
  <si>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</si>
  <si>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</si>
  <si>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</si>
  <si>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</si>
  <si>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</si>
  <si>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</si>
  <si>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</si>
  <si>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</si>
  <si>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</si>
  <si>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</si>
  <si>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</si>
  <si>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</si>
  <si>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</si>
  <si>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</si>
  <si>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</si>
  <si>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</si>
  <si>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</si>
  <si>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</si>
  <si>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</si>
  <si>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</si>
  <si>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</si>
  <si>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</si>
  <si>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</si>
  <si>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</si>
  <si>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</si>
  <si>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</si>
  <si>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</si>
  <si>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</si>
  <si>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</si>
  <si>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</si>
  <si>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</si>
  <si>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</si>
  <si>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</si>
  <si>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</si>
  <si>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</si>
  <si>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</si>
  <si>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</si>
  <si>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</si>
  <si>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</si>
  <si>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</si>
  <si>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</si>
  <si>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</si>
  <si>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</si>
  <si>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</si>
  <si>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</si>
  <si>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</si>
  <si>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</si>
  <si>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</si>
  <si>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</si>
  <si>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</si>
  <si>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</si>
  <si>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</si>
  <si>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</si>
  <si>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</si>
  <si>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</si>
  <si>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</si>
  <si>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</si>
  <si>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</si>
  <si>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</si>
  <si>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</si>
  <si>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</si>
  <si>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</si>
  <si>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</si>
  <si>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</si>
  <si>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</si>
  <si>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</si>
  <si>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</si>
  <si>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</si>
  <si>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</si>
  <si>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</si>
  <si>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</si>
  <si>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</si>
  <si>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</si>
  <si>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</si>
  <si>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</si>
  <si>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</si>
  <si>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</si>
  <si>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</si>
  <si>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</si>
  <si>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</si>
  <si>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</si>
  <si>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</si>
  <si>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</si>
  <si>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</si>
  <si>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</si>
  <si>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</si>
  <si>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</si>
  <si>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</si>
  <si>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</si>
  <si>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</si>
  <si>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</si>
  <si>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</si>
  <si>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</si>
  <si>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</si>
  <si>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</si>
  <si>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</si>
  <si>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</si>
  <si>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</si>
  <si>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</si>
  <si>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</si>
  <si>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</si>
  <si>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</si>
  <si>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</si>
  <si>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</si>
  <si>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</si>
  <si>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</si>
  <si>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</si>
  <si>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</si>
  <si>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</si>
  <si>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</si>
  <si>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</si>
  <si>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</si>
  <si>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</si>
  <si>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</si>
  <si>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</si>
  <si>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</si>
  <si>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</si>
  <si>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</si>
  <si>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</si>
  <si>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</si>
  <si>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</si>
  <si>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</si>
  <si>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</si>
  <si>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</si>
  <si>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</si>
  <si>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</si>
  <si>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</si>
  <si>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</si>
  <si>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</si>
  <si>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</si>
  <si>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</si>
  <si>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</si>
  <si>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</si>
  <si>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</si>
  <si>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</si>
  <si>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</si>
  <si>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</si>
  <si>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</si>
  <si>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</si>
  <si>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</si>
  <si>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</si>
  <si>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</si>
  <si>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</si>
  <si>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</si>
  <si>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</si>
  <si>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</si>
  <si>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</si>
  <si>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</si>
  <si>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</si>
  <si>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</si>
  <si>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</si>
  <si>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</si>
  <si>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</si>
  <si>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</si>
  <si>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</si>
  <si>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</si>
  <si>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</si>
  <si>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</si>
  <si>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</si>
  <si>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</si>
  <si>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</si>
  <si>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</si>
  <si>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</si>
  <si>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</si>
  <si>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</si>
  <si>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</si>
  <si>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</si>
  <si>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</si>
  <si>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</si>
  <si>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</si>
  <si>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</si>
  <si>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</si>
  <si>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</si>
  <si>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</si>
  <si>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</si>
  <si>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</si>
  <si>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</si>
  <si>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</si>
  <si>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</si>
  <si>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</si>
  <si>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</si>
  <si>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</si>
  <si>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</si>
  <si>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</si>
  <si>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</si>
  <si>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</si>
  <si>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</si>
  <si>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</si>
  <si>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</si>
  <si>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</si>
  <si>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</si>
  <si>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</si>
  <si>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</si>
  <si>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</si>
  <si>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</si>
  <si>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</si>
  <si>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</si>
  <si>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</si>
  <si>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</si>
  <si>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</si>
  <si>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</si>
  <si>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</si>
  <si>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</si>
  <si>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</si>
  <si>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</si>
  <si>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</si>
  <si>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</si>
  <si>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</si>
  <si>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</si>
  <si>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</si>
  <si>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</si>
  <si>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</si>
  <si>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</si>
  <si>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</si>
  <si>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</si>
  <si>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</si>
  <si>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</si>
  <si>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</si>
  <si>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</si>
  <si>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</si>
  <si>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</si>
  <si>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</si>
  <si>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</si>
  <si>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</si>
  <si>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</si>
  <si>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</si>
  <si>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</si>
  <si>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</si>
  <si>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</si>
  <si>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</si>
  <si>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</si>
  <si>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</si>
  <si>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</si>
  <si>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</si>
  <si>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</si>
  <si>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</si>
  <si>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</si>
  <si>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</si>
  <si>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</si>
  <si>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</si>
  <si>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</si>
  <si>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</si>
  <si>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</si>
  <si>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</si>
  <si>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</si>
  <si>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</si>
  <si>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</si>
  <si>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</si>
  <si>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</si>
  <si>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</si>
  <si>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</si>
  <si>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</si>
  <si>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</si>
  <si>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</si>
  <si>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</si>
  <si>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</si>
  <si>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</si>
  <si>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</si>
  <si>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</si>
  <si>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</si>
  <si>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</si>
  <si>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</si>
  <si>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</si>
  <si>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</si>
  <si>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</si>
  <si>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</si>
  <si>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</si>
  <si>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</si>
  <si>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</si>
  <si>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</si>
  <si>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</si>
  <si>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</si>
  <si>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</si>
  <si>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</si>
  <si>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</si>
  <si>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</si>
  <si>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</si>
  <si>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</si>
  <si>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</si>
  <si>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</si>
  <si>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</si>
  <si>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</si>
  <si>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</si>
  <si>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</si>
  <si>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</si>
  <si>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</si>
  <si>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</si>
  <si>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</si>
  <si>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</si>
  <si>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</si>
  <si>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</si>
  <si>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</si>
  <si>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</si>
  <si>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</si>
  <si>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</si>
  <si>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</si>
  <si>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</si>
  <si>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</si>
  <si>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</si>
  <si>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</si>
  <si>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</si>
  <si>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</si>
  <si>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</si>
  <si>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</si>
  <si>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</si>
  <si>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</si>
  <si>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</si>
  <si>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</si>
  <si>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</si>
  <si>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</si>
  <si>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</si>
  <si>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</si>
  <si>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</si>
  <si>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</si>
  <si>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</si>
  <si>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</si>
  <si>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</si>
  <si>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</si>
  <si>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</si>
  <si>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</si>
  <si>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</si>
  <si>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</si>
  <si>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</si>
  <si>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</si>
  <si>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</si>
  <si>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</si>
  <si>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</si>
  <si>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</si>
  <si>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</si>
  <si>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</si>
  <si>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</si>
  <si>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</si>
  <si>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</si>
  <si>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</si>
  <si>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</si>
  <si>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</si>
  <si>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</si>
  <si>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</si>
  <si>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</si>
  <si>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</si>
  <si>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</si>
  <si>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</si>
  <si>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</si>
  <si>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</si>
  <si>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</si>
  <si>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</si>
  <si>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</si>
  <si>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</si>
  <si>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</si>
  <si>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</si>
  <si>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</si>
  <si>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</si>
  <si>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</si>
  <si>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</si>
  <si>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</si>
  <si>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</si>
  <si>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</si>
  <si>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</si>
  <si>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</si>
  <si>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</si>
  <si>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</si>
  <si>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</si>
  <si>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</si>
  <si>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</si>
  <si>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</si>
  <si>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</si>
  <si>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</si>
  <si>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</si>
  <si>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</si>
  <si>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</si>
  <si>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</si>
  <si>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</si>
  <si>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</si>
  <si>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</si>
  <si>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</si>
  <si>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</si>
  <si>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</si>
  <si>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</si>
  <si>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</si>
  <si>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</si>
  <si>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</si>
  <si>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</si>
  <si>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</si>
  <si>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</si>
  <si>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</si>
  <si>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</si>
  <si>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</si>
  <si>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</si>
  <si>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</si>
  <si>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</si>
  <si>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</si>
  <si>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</si>
  <si>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</si>
  <si>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</si>
  <si>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</si>
  <si>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</si>
  <si>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</si>
  <si>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</si>
  <si>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</si>
  <si>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</si>
  <si>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</si>
  <si>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</si>
  <si>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</si>
  <si>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</si>
  <si>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</si>
  <si>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</si>
  <si>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</si>
  <si>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</si>
  <si>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</si>
  <si>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</si>
  <si>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</si>
  <si>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</si>
  <si>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</si>
  <si>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</si>
  <si>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</si>
  <si>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</si>
  <si>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</si>
  <si>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</si>
  <si>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</si>
  <si>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</si>
  <si>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</si>
  <si>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</si>
  <si>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</si>
  <si>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</si>
  <si>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</si>
  <si>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</si>
  <si>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</si>
  <si>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</si>
  <si>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</si>
  <si>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</si>
  <si>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</si>
  <si>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</si>
  <si>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</si>
  <si>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</si>
  <si>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</si>
  <si>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</si>
  <si>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</si>
  <si>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</si>
  <si>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</si>
  <si>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</si>
  <si>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</si>
  <si>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</si>
  <si>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</si>
  <si>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</si>
  <si>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</si>
  <si>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</si>
  <si>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</si>
  <si>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</si>
  <si>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</si>
  <si>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</si>
  <si>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</si>
  <si>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</si>
  <si>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</si>
  <si>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</si>
  <si>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</si>
  <si>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</si>
  <si>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</si>
  <si>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</si>
  <si>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</si>
  <si>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</si>
  <si>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</si>
  <si>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</si>
  <si>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</si>
  <si>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</si>
  <si>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</si>
  <si>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</si>
  <si>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</si>
  <si>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</si>
  <si>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</si>
  <si>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</si>
  <si>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</si>
  <si>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</si>
  <si>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</si>
  <si>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</si>
  <si>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</si>
  <si>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</si>
  <si>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</si>
  <si>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</si>
  <si>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</si>
  <si>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</si>
  <si>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</si>
  <si>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</si>
  <si>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</si>
  <si>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</si>
  <si>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</si>
  <si>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</si>
  <si>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</si>
  <si>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</si>
  <si>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</si>
  <si>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</si>
  <si>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</si>
  <si>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</si>
  <si>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</si>
  <si>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</si>
  <si>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</si>
  <si>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</si>
  <si>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</si>
  <si>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</si>
  <si>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</si>
  <si>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</si>
  <si>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</si>
  <si>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</si>
  <si>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</si>
  <si>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</si>
  <si>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</si>
  <si>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</si>
  <si>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</si>
  <si>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</si>
  <si>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</si>
  <si>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</si>
  <si>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</si>
  <si>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</si>
  <si>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</si>
  <si>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</si>
  <si>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</si>
  <si>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</si>
  <si>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</si>
  <si>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</si>
  <si>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</si>
  <si>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</si>
  <si>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</si>
  <si>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</si>
  <si>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</si>
  <si>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</si>
  <si>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</si>
  <si>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</si>
  <si>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</si>
  <si>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</si>
  <si>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</si>
  <si>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</si>
  <si>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</si>
  <si>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</si>
  <si>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</si>
  <si>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</si>
  <si>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</si>
  <si>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</si>
  <si>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</si>
  <si>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</si>
  <si>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</si>
  <si>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</si>
  <si>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</si>
  <si>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</si>
  <si>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</si>
  <si>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</si>
  <si>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</si>
  <si>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</si>
  <si>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</si>
  <si>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</si>
  <si>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</si>
  <si>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</si>
  <si>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</si>
  <si>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</si>
  <si>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</si>
  <si>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</si>
  <si>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</si>
  <si>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</si>
  <si>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</si>
  <si>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</si>
  <si>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</si>
  <si>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</si>
  <si>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</si>
  <si>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</si>
  <si>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</si>
  <si>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</si>
  <si>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</si>
  <si>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</si>
  <si>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</si>
  <si>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</si>
  <si>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</si>
  <si>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</si>
  <si>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</si>
  <si>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</si>
  <si>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</si>
  <si>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</si>
  <si>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</si>
  <si>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</si>
  <si>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</si>
  <si>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</si>
  <si>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</si>
  <si>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</si>
  <si>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</si>
  <si>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</si>
  <si>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</si>
  <si>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</si>
  <si>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</si>
  <si>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</si>
  <si>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</si>
  <si>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</si>
  <si>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</si>
  <si>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</si>
  <si>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</si>
  <si>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</si>
  <si>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</si>
  <si>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</si>
  <si>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</si>
  <si>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</si>
  <si>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</si>
  <si>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</si>
  <si>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</si>
  <si>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</si>
  <si>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</si>
  <si>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</si>
  <si>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</si>
  <si>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</si>
  <si>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</si>
  <si>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</si>
  <si>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</si>
  <si>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</si>
  <si>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</si>
  <si>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</si>
  <si>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</si>
  <si>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</si>
  <si>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</si>
  <si>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</si>
  <si>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</si>
  <si>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</si>
  <si>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</si>
  <si>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</si>
  <si>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</si>
  <si>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</si>
  <si>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</si>
  <si>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</si>
  <si>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</si>
  <si>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</si>
  <si>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</si>
  <si>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</si>
  <si>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</si>
  <si>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</si>
  <si>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</si>
  <si>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</si>
  <si>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</si>
  <si>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</si>
  <si>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</si>
  <si>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</si>
  <si>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</si>
  <si>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</si>
  <si>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</si>
  <si>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</si>
  <si>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</si>
  <si>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</si>
  <si>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</si>
  <si>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</si>
  <si>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</si>
  <si>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</si>
  <si>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</si>
  <si>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</si>
  <si>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</si>
  <si>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</si>
  <si>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</si>
  <si>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</si>
  <si>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</si>
  <si>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</si>
  <si>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</si>
  <si>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</si>
  <si>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</si>
  <si>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</si>
  <si>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</si>
  <si>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</si>
  <si>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</si>
  <si>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</si>
  <si>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</si>
  <si>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</si>
  <si>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</si>
  <si>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</si>
  <si>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</si>
  <si>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</si>
  <si>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</si>
  <si>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</si>
  <si>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</si>
  <si>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</si>
  <si>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</si>
  <si>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</si>
  <si>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</si>
  <si>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</si>
  <si>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</si>
  <si>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</si>
  <si>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</si>
  <si>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</si>
  <si>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</si>
  <si>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</si>
  <si>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</si>
  <si>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</si>
  <si>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</si>
  <si>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</si>
  <si>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</si>
  <si>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</si>
  <si>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</si>
  <si>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</si>
  <si>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</si>
  <si>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</si>
  <si>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</si>
  <si>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</si>
  <si>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</si>
  <si>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</si>
  <si>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</si>
  <si>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</si>
  <si>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</si>
  <si>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</si>
  <si>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</si>
  <si>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</si>
  <si>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</si>
  <si>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</si>
  <si>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</si>
  <si>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</si>
  <si>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</si>
  <si>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</si>
  <si>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</si>
  <si>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</si>
  <si>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</si>
  <si>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</si>
  <si>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</si>
  <si>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</si>
  <si>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</si>
  <si>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</si>
  <si>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</si>
  <si>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</si>
  <si>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</si>
  <si>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</si>
  <si>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</si>
  <si>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</si>
  <si>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</si>
  <si>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</si>
  <si>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</si>
  <si>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</si>
  <si>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</si>
  <si>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</si>
  <si>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</si>
  <si>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</si>
  <si>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</si>
  <si>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</si>
  <si>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</si>
  <si>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</si>
  <si>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</si>
  <si>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</si>
  <si>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</si>
  <si>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</si>
  <si>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</si>
  <si>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</si>
  <si>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</si>
  <si>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</si>
  <si>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</si>
  <si>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</si>
  <si>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</si>
  <si>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</si>
  <si>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</si>
  <si>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</si>
  <si>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</si>
  <si>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</si>
  <si>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</si>
  <si>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</si>
  <si>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</si>
  <si>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</si>
  <si>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</si>
  <si>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</si>
  <si>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</si>
  <si>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</si>
  <si>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</si>
  <si>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</si>
  <si>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</si>
  <si>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</si>
  <si>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</si>
  <si>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</si>
  <si>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</si>
  <si>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</si>
  <si>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</si>
  <si>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</si>
  <si>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</si>
  <si>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</si>
  <si>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</si>
  <si>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</si>
  <si>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</si>
  <si>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</si>
  <si>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</si>
  <si>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</si>
  <si>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</si>
  <si>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</si>
  <si>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</si>
  <si>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</si>
  <si>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</si>
  <si>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</si>
  <si>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</si>
  <si>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</si>
  <si>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</si>
  <si>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</si>
  <si>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</si>
  <si>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</si>
  <si>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</si>
  <si>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</si>
  <si>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</si>
  <si>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</si>
  <si>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</si>
  <si>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</si>
  <si>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</si>
  <si>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</si>
  <si>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</si>
  <si>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</si>
  <si>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</si>
  <si>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</si>
  <si>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</si>
  <si>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</si>
  <si>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</si>
  <si>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</si>
  <si>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</si>
  <si>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</si>
  <si>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</si>
  <si>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</si>
  <si>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</si>
  <si>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</si>
  <si>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</si>
  <si>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</si>
  <si>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</si>
  <si>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</si>
  <si>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</si>
  <si>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</si>
  <si>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</si>
  <si>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</si>
  <si>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</si>
  <si>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</si>
  <si>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</si>
  <si>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</si>
  <si>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</si>
  <si>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</si>
  <si>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</si>
  <si>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</si>
  <si>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</si>
  <si>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</si>
  <si>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</si>
  <si>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</si>
  <si>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</si>
  <si>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</si>
  <si>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</si>
  <si>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</si>
  <si>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</si>
  <si>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</si>
  <si>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</si>
  <si>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</si>
  <si>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</si>
  <si>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</si>
  <si>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</si>
  <si>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</si>
  <si>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</si>
  <si>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</si>
  <si>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</si>
  <si>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</si>
  <si>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</si>
  <si>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</si>
  <si>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</si>
  <si>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</si>
  <si>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</si>
  <si>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</si>
  <si>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</si>
  <si>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</si>
  <si>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</si>
  <si>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</si>
  <si>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</si>
  <si>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</si>
  <si>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</si>
  <si>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</si>
  <si>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</si>
  <si>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</si>
  <si>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</si>
  <si>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</si>
  <si>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</si>
  <si>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</si>
  <si>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</si>
  <si>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</si>
  <si>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</si>
  <si>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</si>
  <si>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</si>
  <si>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</si>
  <si>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</si>
  <si>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</si>
  <si>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</si>
  <si>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</si>
  <si>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</si>
  <si>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</si>
  <si>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</si>
  <si>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</si>
  <si>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</si>
  <si>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</si>
  <si>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</si>
  <si>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</si>
  <si>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</si>
  <si>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</si>
  <si>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</si>
  <si>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</si>
  <si>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</si>
  <si>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</si>
  <si>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</si>
  <si>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</si>
  <si>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</si>
  <si>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</si>
  <si>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</si>
  <si>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</si>
  <si>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</si>
  <si>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</si>
  <si>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</si>
  <si>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</si>
  <si>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</si>
  <si>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</si>
  <si>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</si>
  <si>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</si>
  <si>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</si>
  <si>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</si>
  <si>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</si>
  <si>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</si>
  <si>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</si>
  <si>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</si>
  <si>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</si>
  <si>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</si>
  <si>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</si>
  <si>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</si>
  <si>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</si>
  <si>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</si>
  <si>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</si>
  <si>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</si>
  <si>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</si>
  <si>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</si>
  <si>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</si>
  <si>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</si>
  <si>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</si>
  <si>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</si>
  <si>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</si>
  <si>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</si>
  <si>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</si>
  <si>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</si>
  <si>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</si>
  <si>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</si>
  <si>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</si>
  <si>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</si>
  <si>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</si>
  <si>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</si>
  <si>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</si>
  <si>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</si>
  <si>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</si>
  <si>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</si>
  <si>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</si>
  <si>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</si>
  <si>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</si>
  <si>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</si>
  <si>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</si>
  <si>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</si>
  <si>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</si>
  <si>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</si>
  <si>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</si>
  <si>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</si>
  <si>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</si>
  <si>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</si>
  <si>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</si>
  <si>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</si>
  <si>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</si>
  <si>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</si>
  <si>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</si>
  <si>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</si>
  <si>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</si>
  <si>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</si>
  <si>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</si>
  <si>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</si>
  <si>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</si>
  <si>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</si>
  <si>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</si>
  <si>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</si>
  <si>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</si>
  <si>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</si>
  <si>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</si>
  <si>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</si>
  <si>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</si>
  <si>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</si>
  <si>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</si>
  <si>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</si>
  <si>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</si>
  <si>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</si>
  <si>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</si>
  <si>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</si>
  <si>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</si>
  <si>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</si>
  <si>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</si>
  <si>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</si>
  <si>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</si>
  <si>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</si>
  <si>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</si>
  <si>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</si>
  <si>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</si>
  <si>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</si>
  <si>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</si>
  <si>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</si>
  <si>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</si>
  <si>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</si>
  <si>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</si>
  <si>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</si>
  <si>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</si>
  <si>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</si>
  <si>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</si>
  <si>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</si>
  <si>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</si>
  <si>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</si>
  <si>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</si>
  <si>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</si>
  <si>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</si>
  <si>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</si>
  <si>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</si>
  <si>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</si>
  <si>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</si>
  <si>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</si>
  <si>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</si>
  <si>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</si>
  <si>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</si>
  <si>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</si>
  <si>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</si>
  <si>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</si>
  <si>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</si>
  <si>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</si>
  <si>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</si>
  <si>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</si>
  <si>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</si>
  <si>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</si>
  <si>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</si>
  <si>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</si>
  <si>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</si>
  <si>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</si>
  <si>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</si>
  <si>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</si>
  <si>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</si>
  <si>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</si>
  <si>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</si>
  <si>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</si>
  <si>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</si>
  <si>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</si>
  <si>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</si>
  <si>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</si>
  <si>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</si>
  <si>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</si>
  <si>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</si>
  <si>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</si>
  <si>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</si>
  <si>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</si>
  <si>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</si>
  <si>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</si>
  <si>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</si>
  <si>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</si>
  <si>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</si>
  <si>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</si>
  <si>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</si>
  <si>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</si>
  <si>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</si>
  <si>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</si>
  <si>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</si>
  <si>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</si>
  <si>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</si>
  <si>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</si>
  <si>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</si>
  <si>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</si>
  <si>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</si>
  <si>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</si>
  <si>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</si>
  <si>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</si>
  <si>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</si>
  <si>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</si>
  <si>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</si>
  <si>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</si>
  <si>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</si>
  <si>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</si>
  <si>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</si>
  <si>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</si>
  <si>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</si>
  <si>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</si>
  <si>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</si>
  <si>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</si>
  <si>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</si>
  <si>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</si>
  <si>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</si>
  <si>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</si>
  <si>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</si>
  <si>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</si>
  <si>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</si>
  <si>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</si>
  <si>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</si>
  <si>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</si>
  <si>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</si>
  <si>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</si>
  <si>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</si>
  <si>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</si>
  <si>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</si>
  <si>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</si>
  <si>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</si>
  <si>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</si>
  <si>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</si>
  <si>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</si>
  <si>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</si>
  <si>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</si>
  <si>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</si>
  <si>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</si>
  <si>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</si>
  <si>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</si>
  <si>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</si>
  <si>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</si>
  <si>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</si>
  <si>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</si>
  <si>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</si>
  <si>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</si>
  <si>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</si>
  <si>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</si>
  <si>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</si>
  <si>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</si>
  <si>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</si>
  <si>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</si>
  <si>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</si>
  <si>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</si>
  <si>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</si>
  <si>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</si>
  <si>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</si>
  <si>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</si>
  <si>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</si>
  <si>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</si>
  <si>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</si>
  <si>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</si>
  <si>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</si>
  <si>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</si>
  <si>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</si>
  <si>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</si>
  <si>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</si>
  <si>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</si>
  <si>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</si>
  <si>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</si>
  <si>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</si>
  <si>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</si>
  <si>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</si>
  <si>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</si>
  <si>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</si>
  <si>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</si>
  <si>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</si>
  <si>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</si>
  <si>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</si>
  <si>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</si>
  <si>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</si>
  <si>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</si>
  <si>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</si>
  <si>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</si>
  <si>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</si>
  <si>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</si>
  <si>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</si>
  <si>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</si>
  <si>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</si>
  <si>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</si>
  <si>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</si>
  <si>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</si>
  <si>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</si>
  <si>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</si>
  <si>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</si>
  <si>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</si>
  <si>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</si>
  <si>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</si>
  <si>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</si>
  <si>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</si>
  <si>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</si>
  <si>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</si>
  <si>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</si>
  <si>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</si>
  <si>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</si>
  <si>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</si>
  <si>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</si>
  <si>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</si>
  <si>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</si>
  <si>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</si>
  <si>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</si>
  <si>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</si>
  <si>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</si>
  <si>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</si>
  <si>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</si>
  <si>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</si>
  <si>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</si>
  <si>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</si>
  <si>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</si>
  <si>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</si>
  <si>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</si>
  <si>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</si>
  <si>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</si>
  <si>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</si>
  <si>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</si>
  <si>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</si>
  <si>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</si>
  <si>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</si>
  <si>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</si>
  <si>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</si>
  <si>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</si>
  <si>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</si>
  <si>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</si>
  <si>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</si>
  <si>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</si>
  <si>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</si>
  <si>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</si>
  <si>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</si>
  <si>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</si>
  <si>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</si>
  <si>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</si>
  <si>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</si>
  <si>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</si>
  <si>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</si>
  <si>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</si>
  <si>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</si>
  <si>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</si>
  <si>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</si>
  <si>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</si>
  <si>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</si>
  <si>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</si>
  <si>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</si>
  <si>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</si>
  <si>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</si>
  <si>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</si>
  <si>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</si>
  <si>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</si>
  <si>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</si>
  <si>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</si>
  <si>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</si>
  <si>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</si>
  <si>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</si>
  <si>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</si>
  <si>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</si>
  <si>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</si>
  <si>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</si>
  <si>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</si>
  <si>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</si>
  <si>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</si>
  <si>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</si>
  <si>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</si>
  <si>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</si>
  <si>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</si>
  <si>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</si>
  <si>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</si>
  <si>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</si>
  <si>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</si>
  <si>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</si>
  <si>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</si>
  <si>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</si>
  <si>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</si>
  <si>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</si>
  <si>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</si>
  <si>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</si>
  <si>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</si>
  <si>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</si>
  <si>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</si>
  <si>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</si>
  <si>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</si>
  <si>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</si>
  <si>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</si>
  <si>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</si>
  <si>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</si>
  <si>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</si>
  <si>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</si>
  <si>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</si>
  <si>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</si>
  <si>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</si>
  <si>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</si>
  <si>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</si>
  <si>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</si>
  <si>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</si>
  <si>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</si>
  <si>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</si>
  <si>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</si>
  <si>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</si>
  <si>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</si>
  <si>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</si>
  <si>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</si>
  <si>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</si>
  <si>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</si>
  <si>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</si>
  <si>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</si>
  <si>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</si>
  <si>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</si>
  <si>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</si>
  <si>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</si>
  <si>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</si>
  <si>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</si>
  <si>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</si>
  <si>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</si>
  <si>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</si>
  <si>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</si>
  <si>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</si>
  <si>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</si>
  <si>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</si>
  <si>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</si>
  <si>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</si>
  <si>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</si>
  <si>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</si>
  <si>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</si>
  <si>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</si>
  <si>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</si>
  <si>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</si>
  <si>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</si>
  <si>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</si>
  <si>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</si>
  <si>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</si>
  <si>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</si>
  <si>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</si>
  <si>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</si>
  <si>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</si>
  <si>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</si>
  <si>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</si>
  <si>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</si>
  <si>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</si>
  <si>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</si>
  <si>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</si>
  <si>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</si>
  <si>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</si>
  <si>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</si>
  <si>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</si>
  <si>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</si>
  <si>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</si>
  <si>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</si>
  <si>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</si>
  <si>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</si>
  <si>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</si>
  <si>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</si>
  <si>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</si>
  <si>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</si>
  <si>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</si>
  <si>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</si>
  <si>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</si>
  <si>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</si>
  <si>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</si>
  <si>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</si>
  <si>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</si>
  <si>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</si>
  <si>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</si>
  <si>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</si>
  <si>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</si>
  <si>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</si>
  <si>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</si>
  <si>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</si>
  <si>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</si>
  <si>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</si>
  <si>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</si>
  <si>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</si>
  <si>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</si>
  <si>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</si>
  <si>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</si>
  <si>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</si>
  <si>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</si>
  <si>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</si>
  <si>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</si>
  <si>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</si>
  <si>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</si>
  <si>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</si>
  <si>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</si>
  <si>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</si>
  <si>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</si>
  <si>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</si>
  <si>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</si>
  <si>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</si>
  <si>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</si>
  <si>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</si>
  <si>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</si>
  <si>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</si>
  <si>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</si>
  <si>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</si>
  <si>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</si>
  <si>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</si>
  <si>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</si>
  <si>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</si>
  <si>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</si>
  <si>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</si>
  <si>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</si>
  <si>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</si>
  <si>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</si>
  <si>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</si>
  <si>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</si>
  <si>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</si>
  <si>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</si>
  <si>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</si>
  <si>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</si>
  <si>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</si>
  <si>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</si>
  <si>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</si>
  <si>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</si>
  <si>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</si>
  <si>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</si>
  <si>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</si>
  <si>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</si>
  <si>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</si>
  <si>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</si>
  <si>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</si>
  <si>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</si>
  <si>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</si>
  <si>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</si>
  <si>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</si>
  <si>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</si>
  <si>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</si>
  <si>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</si>
  <si>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</si>
  <si>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</si>
  <si>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</si>
  <si>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</si>
  <si>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</si>
  <si>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</si>
  <si>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</si>
  <si>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</si>
  <si>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</si>
  <si>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</si>
  <si>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</si>
  <si>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</si>
  <si>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</si>
  <si>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</si>
  <si>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</si>
  <si>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</si>
  <si>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</si>
  <si>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</si>
  <si>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</si>
  <si>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</si>
  <si>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</si>
  <si>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</si>
  <si>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</si>
  <si>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</si>
  <si>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</si>
  <si>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</si>
  <si>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</si>
  <si>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</si>
  <si>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</si>
  <si>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</si>
  <si>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</si>
  <si>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</si>
  <si>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</si>
  <si>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</si>
  <si>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</si>
  <si>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</si>
  <si>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</si>
  <si>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</si>
  <si>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</si>
  <si>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</si>
  <si>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</si>
  <si>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</si>
  <si>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</si>
  <si>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</si>
  <si>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</si>
  <si>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</si>
  <si>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</si>
  <si>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</si>
  <si>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</si>
  <si>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</si>
  <si>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</si>
  <si>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</si>
  <si>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</si>
  <si>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</si>
  <si>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</si>
  <si>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</si>
  <si>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</si>
  <si>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</si>
  <si>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</si>
  <si>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</si>
  <si>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</si>
  <si>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</si>
  <si>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</si>
  <si>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</si>
  <si>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</si>
  <si>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</si>
  <si>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</si>
  <si>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</si>
  <si>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</si>
  <si>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</si>
  <si>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</si>
  <si>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</si>
  <si>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</si>
  <si>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</si>
  <si>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</si>
  <si>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</si>
  <si>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</si>
  <si>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</si>
  <si>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</si>
  <si>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</si>
  <si>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</si>
  <si>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</si>
  <si>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</si>
  <si>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</si>
  <si>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</si>
  <si>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</si>
  <si>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</si>
  <si>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</si>
  <si>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</si>
  <si>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</si>
  <si>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</si>
  <si>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</si>
  <si>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</si>
  <si>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</si>
  <si>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</si>
  <si>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</si>
  <si>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</si>
  <si>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</si>
  <si>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</si>
  <si>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</si>
  <si>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</si>
  <si>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</si>
  <si>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</si>
  <si>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</si>
  <si>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</si>
  <si>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</si>
  <si>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</si>
  <si>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</si>
  <si>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</si>
  <si>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</si>
  <si>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</si>
  <si>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</si>
  <si>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</si>
  <si>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</si>
  <si>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</si>
  <si>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</si>
  <si>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</si>
  <si>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</si>
  <si>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</si>
  <si>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</si>
  <si>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</si>
  <si>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</si>
  <si>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</si>
  <si>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</si>
  <si>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</si>
  <si>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</si>
  <si>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</si>
  <si>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</si>
  <si>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</si>
  <si>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</si>
  <si>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</si>
  <si>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</si>
  <si>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</si>
  <si>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</si>
  <si>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</si>
  <si>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</si>
  <si>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</si>
  <si>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</si>
  <si>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</si>
  <si>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</si>
  <si>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</si>
  <si>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</si>
  <si>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</si>
  <si>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</si>
  <si>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</si>
  <si>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</si>
  <si>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</si>
  <si>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</si>
  <si>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</si>
  <si>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</si>
  <si>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</si>
  <si>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</si>
  <si>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</si>
  <si>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</si>
  <si>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</si>
  <si>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</si>
  <si>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</si>
  <si>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</si>
  <si>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</si>
  <si>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</si>
  <si>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</si>
  <si>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</si>
  <si>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</si>
  <si>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</si>
  <si>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</si>
  <si>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</si>
  <si>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</si>
  <si>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</si>
  <si>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</si>
  <si>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</si>
  <si>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</si>
  <si>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</si>
  <si>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</si>
  <si>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</si>
  <si>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</si>
  <si>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</si>
  <si>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</si>
  <si>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</si>
  <si>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</si>
  <si>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</si>
  <si>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</si>
  <si>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</si>
  <si>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</si>
  <si>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</si>
  <si>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</si>
  <si>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</si>
  <si>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</si>
  <si>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</si>
  <si>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</si>
  <si>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</si>
  <si>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</si>
  <si>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</si>
  <si>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</si>
  <si>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</si>
  <si>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</si>
  <si>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</si>
  <si>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</si>
  <si>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</si>
  <si>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</si>
  <si>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</si>
  <si>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</si>
  <si>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</si>
  <si>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</si>
  <si>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</si>
  <si>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</si>
  <si>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</si>
  <si>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</si>
  <si>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</si>
  <si>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</si>
  <si>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</si>
  <si>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</si>
  <si>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</si>
  <si>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</si>
  <si>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</si>
  <si>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</si>
  <si>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</si>
  <si>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</si>
  <si>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</si>
  <si>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</si>
  <si>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</si>
  <si>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</si>
  <si>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</si>
  <si>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</si>
  <si>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</si>
  <si>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</si>
  <si>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</si>
  <si>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</si>
  <si>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</si>
  <si>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</si>
  <si>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</si>
  <si>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</si>
  <si>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</si>
  <si>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</si>
  <si>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</si>
  <si>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</si>
  <si>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</si>
  <si>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</si>
  <si>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</si>
  <si>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</si>
  <si>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</si>
  <si>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</si>
  <si>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</si>
  <si>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</si>
  <si>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</si>
  <si>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</si>
  <si>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</si>
  <si>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</si>
  <si>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</si>
  <si>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</si>
  <si>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</si>
  <si>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</si>
  <si>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</si>
  <si>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</si>
  <si>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</si>
  <si>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</si>
  <si>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</si>
  <si>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</si>
  <si>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</si>
  <si>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</si>
  <si>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</si>
  <si>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</si>
  <si>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</si>
  <si>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</si>
  <si>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</si>
  <si>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</si>
  <si>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</si>
  <si>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</si>
  <si>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</si>
  <si>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</si>
  <si>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</si>
  <si>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</si>
  <si>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</si>
  <si>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</si>
  <si>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</si>
  <si>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</si>
  <si>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</si>
  <si>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</si>
  <si>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</si>
  <si>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</si>
  <si>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</si>
  <si>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</si>
  <si>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</si>
  <si>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</si>
  <si>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</si>
  <si>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</si>
  <si>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</si>
  <si>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</si>
  <si>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</si>
  <si>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</si>
  <si>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</si>
  <si>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</si>
  <si>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</si>
  <si>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</si>
  <si>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</si>
  <si>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</si>
  <si>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</si>
  <si>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</si>
  <si>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</si>
  <si>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</si>
  <si>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</si>
  <si>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</si>
  <si>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</si>
  <si>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</si>
  <si>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</si>
  <si>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</si>
  <si>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</si>
  <si>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</si>
  <si>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</si>
  <si>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</si>
  <si>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</si>
  <si>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</si>
  <si>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</si>
  <si>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</si>
  <si>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</si>
  <si>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</si>
  <si>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</si>
  <si>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</si>
  <si>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</si>
  <si>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</si>
  <si>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</si>
  <si>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</si>
  <si>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</si>
  <si>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</si>
  <si>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</si>
  <si>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</si>
  <si>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</si>
  <si>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</si>
  <si>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</si>
  <si>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</si>
  <si>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</si>
  <si>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</si>
  <si>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</si>
  <si>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</si>
  <si>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</si>
  <si>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</si>
  <si>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</si>
  <si>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</si>
  <si>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</si>
  <si>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</si>
  <si>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</si>
  <si>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</si>
  <si>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</si>
  <si>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</si>
  <si>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</si>
  <si>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</si>
  <si>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</si>
  <si>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</si>
  <si>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</si>
  <si>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</si>
  <si>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</si>
  <si>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</si>
  <si>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</si>
  <si>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</si>
  <si>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</si>
  <si>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</si>
  <si>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</si>
  <si>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</si>
  <si>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</si>
  <si>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</si>
  <si>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</si>
  <si>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</si>
  <si>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</si>
  <si>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</si>
  <si>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</si>
  <si>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</si>
  <si>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</si>
  <si>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</si>
  <si>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</si>
  <si>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</si>
  <si>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</si>
  <si>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</si>
  <si>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</si>
  <si>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</si>
  <si>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</si>
  <si>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</si>
  <si>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</si>
  <si>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</si>
  <si>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</si>
  <si>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</si>
  <si>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</si>
  <si>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</si>
  <si>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</si>
  <si>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</si>
  <si>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</si>
  <si>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</si>
  <si>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</si>
  <si>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</si>
  <si>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</si>
  <si>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</si>
  <si>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</si>
  <si>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</si>
  <si>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</si>
  <si>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</si>
  <si>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</si>
  <si>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</si>
  <si>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</si>
  <si>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</si>
  <si>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</si>
  <si>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</si>
  <si>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</si>
  <si>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</si>
  <si>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</si>
  <si>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</si>
  <si>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</si>
  <si>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</si>
  <si>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</si>
  <si>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</si>
  <si>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</si>
  <si>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</si>
  <si>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</si>
  <si>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</si>
  <si>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</si>
  <si>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</si>
  <si>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</si>
  <si>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</si>
  <si>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</si>
  <si>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</si>
  <si>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</si>
  <si>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</si>
  <si>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</si>
  <si>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</si>
  <si>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</si>
  <si>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</si>
  <si>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</si>
  <si>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</si>
  <si>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</si>
  <si>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</si>
  <si>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</si>
  <si>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</si>
  <si>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</si>
  <si>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</si>
  <si>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</si>
  <si>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</si>
  <si>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</si>
  <si>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</si>
  <si>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</si>
  <si>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</si>
  <si>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</si>
  <si>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</si>
  <si>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</si>
  <si>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</si>
  <si>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</si>
  <si>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</si>
  <si>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</si>
  <si>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</si>
  <si>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</si>
  <si>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</si>
  <si>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</si>
  <si>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</si>
  <si>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</si>
  <si>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</si>
  <si>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</si>
  <si>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</si>
  <si>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</si>
  <si>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</si>
  <si>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</si>
  <si>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</si>
  <si>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</si>
  <si>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</si>
  <si>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</si>
  <si>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</si>
  <si>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</si>
  <si>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</si>
  <si>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</si>
  <si>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</si>
  <si>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</si>
  <si>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</si>
  <si>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</si>
  <si>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</si>
  <si>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</si>
  <si>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</si>
  <si>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</si>
  <si>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</si>
  <si>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</si>
  <si>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</si>
  <si>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</si>
  <si>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</si>
  <si>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</si>
  <si>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</si>
  <si>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</si>
  <si>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</si>
  <si>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</si>
  <si>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</si>
  <si>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</si>
  <si>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</si>
  <si>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</si>
  <si>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</si>
  <si>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</si>
  <si>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</si>
  <si>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</si>
  <si>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</si>
  <si>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</si>
  <si>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</si>
  <si>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</si>
  <si>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</si>
  <si>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</si>
  <si>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</si>
  <si>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</si>
  <si>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</si>
  <si>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</si>
  <si>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</si>
  <si>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</si>
  <si>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</si>
  <si>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</si>
  <si>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</si>
  <si>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</si>
  <si>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</si>
  <si>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</si>
  <si>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</si>
  <si>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</si>
  <si>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</si>
  <si>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</si>
  <si>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</si>
  <si>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</si>
  <si>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</si>
  <si>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</si>
  <si>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</si>
  <si>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</si>
  <si>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</si>
  <si>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</si>
  <si>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</si>
  <si>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</si>
  <si>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</si>
  <si>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</si>
  <si>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</si>
  <si>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</si>
  <si>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</si>
  <si>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</si>
  <si>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</si>
  <si>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</si>
  <si>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</si>
  <si>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</si>
  <si>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</si>
  <si>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</si>
  <si>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</si>
  <si>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</si>
  <si>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</si>
  <si>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</si>
  <si>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</si>
  <si>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</si>
  <si>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</si>
  <si>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</si>
  <si>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</si>
  <si>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</si>
  <si>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</si>
  <si>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</si>
  <si>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</si>
  <si>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</si>
  <si>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</si>
  <si>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</si>
  <si>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</si>
  <si>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</si>
  <si>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</si>
  <si>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</si>
  <si>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</si>
  <si>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</si>
  <si>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</si>
  <si>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</si>
  <si>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</si>
  <si>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</si>
  <si>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</si>
  <si>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</si>
  <si>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</si>
  <si>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</si>
  <si>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</si>
  <si>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</si>
  <si>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</si>
  <si>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</si>
  <si>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</si>
  <si>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</si>
  <si>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</si>
  <si>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</si>
  <si>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</si>
  <si>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</si>
  <si>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</si>
  <si>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</si>
  <si>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</si>
  <si>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</si>
  <si>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</si>
  <si>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</si>
  <si>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</si>
  <si>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</si>
  <si>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</si>
  <si>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</si>
  <si>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</si>
  <si>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</si>
  <si>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</si>
  <si>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</si>
  <si>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</si>
  <si>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</si>
  <si>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</si>
  <si>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</si>
  <si>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</si>
  <si>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</si>
  <si>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</si>
  <si>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</si>
  <si>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</si>
  <si>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</si>
  <si>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</si>
  <si>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</si>
  <si>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</si>
  <si>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</si>
  <si>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</si>
  <si>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</si>
  <si>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</si>
  <si>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</si>
  <si>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</si>
  <si>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</si>
  <si>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</si>
  <si>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</si>
  <si>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</si>
  <si>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</si>
  <si>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</si>
  <si>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</si>
  <si>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</si>
  <si>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</si>
  <si>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</si>
  <si>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</si>
  <si>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</si>
  <si>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</si>
  <si>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</si>
  <si>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</si>
  <si>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</si>
  <si>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</si>
  <si>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</si>
  <si>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</si>
  <si>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</si>
  <si>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</si>
  <si>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</si>
  <si>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</si>
  <si>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</si>
  <si>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</si>
  <si>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</si>
  <si>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</si>
  <si>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</si>
  <si>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</si>
  <si>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</si>
  <si>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</si>
  <si>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</si>
  <si>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</si>
  <si>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</si>
  <si>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</si>
  <si>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</si>
  <si>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</si>
  <si>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</si>
  <si>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</si>
  <si>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</si>
  <si>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</si>
  <si>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</si>
  <si>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</si>
  <si>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</si>
  <si>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</si>
  <si>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</si>
  <si>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</si>
  <si>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</si>
  <si>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</si>
  <si>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</si>
  <si>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</si>
  <si>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</si>
  <si>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</si>
  <si>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</si>
  <si>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</si>
  <si>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</si>
  <si>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</si>
  <si>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</si>
  <si>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</si>
  <si>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</si>
  <si>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</si>
  <si>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</si>
  <si>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</si>
  <si>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</si>
  <si>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</si>
  <si>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</si>
  <si>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</si>
  <si>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</si>
  <si>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</si>
  <si>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</si>
  <si>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</si>
  <si>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</si>
  <si>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</si>
  <si>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</si>
  <si>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</si>
  <si>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</si>
  <si>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</si>
  <si>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</si>
  <si>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</si>
  <si>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</si>
  <si>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</si>
  <si>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</si>
  <si>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</si>
  <si>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</si>
  <si>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</si>
  <si>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</si>
  <si>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</si>
  <si>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</si>
  <si>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</si>
  <si>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</si>
  <si>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</si>
  <si>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</si>
  <si>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</si>
  <si>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</si>
  <si>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</si>
  <si>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</si>
  <si>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</si>
  <si>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</si>
  <si>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</si>
  <si>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</si>
  <si>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</si>
  <si>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</si>
  <si>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</si>
  <si>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</si>
  <si>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</si>
  <si>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</si>
  <si>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</si>
  <si>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</si>
  <si>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</si>
  <si>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</si>
  <si>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</si>
  <si>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</si>
  <si>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</si>
  <si>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</si>
  <si>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</si>
  <si>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</si>
  <si>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</si>
  <si>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</si>
  <si>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</si>
  <si>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</si>
  <si>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</si>
  <si>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</si>
  <si>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</si>
  <si>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</si>
  <si>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</si>
  <si>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</si>
  <si>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</si>
  <si>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</si>
  <si>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</si>
  <si>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</si>
  <si>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</si>
  <si>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</si>
  <si>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</si>
  <si>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</si>
  <si>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</si>
  <si>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</si>
  <si>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</si>
  <si>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</si>
  <si>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</si>
  <si>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</si>
  <si>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</si>
  <si>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</si>
  <si>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</si>
  <si>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</si>
  <si>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</si>
  <si>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</si>
  <si>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</si>
  <si>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</si>
  <si>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</si>
  <si>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</si>
  <si>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</si>
  <si>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</si>
  <si>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</si>
  <si>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</si>
  <si>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</si>
  <si>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</si>
  <si>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</si>
  <si>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</si>
  <si>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</si>
  <si>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</si>
  <si>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</si>
  <si>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</si>
  <si>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</si>
  <si>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</si>
  <si>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</si>
  <si>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</si>
  <si>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</si>
  <si>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</si>
  <si>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</si>
  <si>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</si>
  <si>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</si>
  <si>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</si>
  <si>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</si>
  <si>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</si>
  <si>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</si>
  <si>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</si>
  <si>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</si>
  <si>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</si>
  <si>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</si>
  <si>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</si>
  <si>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</si>
  <si>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</si>
  <si>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</si>
  <si>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</si>
  <si>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</si>
  <si>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</si>
  <si>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</si>
  <si>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</si>
  <si>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</si>
  <si>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</si>
  <si>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</si>
  <si>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</si>
  <si>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</si>
  <si>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</si>
  <si>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</si>
  <si>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</si>
  <si>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</si>
  <si>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</si>
  <si>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</si>
  <si>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</si>
  <si>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</si>
  <si>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</si>
  <si>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</si>
  <si>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</si>
  <si>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</si>
  <si>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</si>
  <si>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</si>
  <si>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</si>
  <si>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</si>
  <si>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</si>
  <si>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</si>
  <si>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</si>
  <si>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</si>
  <si>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</si>
  <si>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</si>
  <si>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</si>
  <si>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</si>
  <si>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</si>
  <si>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</si>
  <si>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</si>
  <si>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</si>
  <si>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</si>
  <si>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</si>
  <si>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</si>
  <si>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</si>
  <si>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</si>
  <si>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</si>
  <si>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</si>
  <si>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</si>
  <si>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</si>
  <si>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</si>
  <si>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</si>
  <si>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</si>
  <si>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</si>
  <si>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</si>
  <si>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</si>
  <si>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</si>
  <si>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</si>
  <si>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</si>
  <si>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</si>
  <si>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</si>
  <si>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</si>
  <si>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</si>
  <si>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</si>
  <si>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</si>
  <si>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</si>
  <si>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</si>
  <si>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</si>
  <si>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</si>
  <si>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</si>
  <si>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</si>
  <si>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</si>
  <si>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</si>
  <si>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</si>
  <si>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</si>
  <si>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</si>
  <si>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</si>
  <si>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</si>
  <si>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</si>
  <si>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</si>
  <si>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</si>
  <si>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</si>
  <si>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</si>
  <si>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</si>
  <si>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</si>
  <si>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</si>
  <si>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</si>
  <si>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</si>
  <si>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</si>
  <si>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</si>
  <si>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</si>
  <si>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</si>
  <si>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</si>
  <si>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</si>
  <si>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</si>
  <si>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</si>
  <si>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</si>
  <si>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</si>
  <si>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</si>
  <si>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</si>
  <si>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</si>
  <si>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</si>
  <si>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</si>
  <si>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</si>
  <si>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</si>
  <si>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</si>
  <si>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</si>
  <si>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</si>
  <si>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</si>
  <si>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</si>
  <si>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</si>
  <si>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</si>
  <si>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</si>
  <si>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</si>
  <si>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</si>
  <si>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</si>
  <si>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</si>
  <si>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</si>
  <si>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</si>
  <si>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</si>
  <si>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</si>
  <si>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</si>
  <si>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</si>
  <si>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</si>
  <si>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</si>
  <si>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</si>
  <si>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</si>
  <si>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</si>
  <si>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</si>
  <si>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</si>
  <si>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</si>
  <si>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</si>
  <si>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</si>
  <si>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</si>
  <si>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</si>
  <si>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</si>
  <si>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</si>
  <si>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</si>
  <si>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</si>
  <si>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</si>
  <si>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</si>
  <si>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</si>
  <si>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</si>
  <si>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</si>
  <si>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</si>
  <si>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</si>
  <si>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</si>
  <si>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</si>
  <si>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</si>
  <si>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</si>
  <si>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</si>
  <si>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</si>
  <si>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</si>
  <si>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</si>
  <si>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</si>
  <si>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</si>
  <si>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</si>
  <si>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</si>
  <si>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</si>
  <si>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</si>
  <si>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</si>
  <si>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</si>
  <si>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</si>
  <si>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</si>
  <si>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</si>
  <si>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</si>
  <si>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</si>
  <si>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</si>
  <si>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</si>
  <si>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</si>
  <si>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</si>
  <si>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</si>
  <si>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</si>
  <si>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</si>
  <si>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</si>
  <si>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</si>
  <si>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</si>
  <si>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</si>
  <si>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</si>
  <si>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</si>
  <si>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</si>
  <si>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</si>
  <si>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</si>
  <si>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</si>
  <si>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</si>
  <si>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</si>
  <si>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</si>
  <si>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</si>
  <si>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</si>
  <si>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</si>
  <si>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</si>
  <si>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</si>
  <si>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</si>
  <si>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</si>
  <si>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</si>
  <si>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</si>
  <si>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</si>
  <si>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</si>
  <si>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</si>
  <si>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</si>
  <si>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</si>
  <si>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</si>
  <si>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</si>
  <si>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</si>
  <si>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</si>
  <si>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</si>
  <si>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</si>
  <si>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</si>
  <si>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</si>
  <si>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</si>
  <si>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</si>
  <si>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</si>
  <si>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</si>
  <si>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</si>
  <si>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</si>
  <si>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</si>
  <si>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</si>
  <si>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</si>
  <si>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</si>
  <si>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</si>
  <si>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</si>
  <si>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</si>
  <si>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</si>
  <si>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</si>
  <si>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</si>
  <si>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</si>
  <si>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</si>
  <si>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</si>
  <si>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</si>
  <si>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</si>
  <si>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</si>
  <si>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</si>
  <si>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</si>
  <si>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</si>
  <si>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</si>
  <si>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</si>
  <si>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</si>
  <si>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</si>
  <si>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</si>
  <si>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</si>
  <si>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</si>
  <si>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</si>
  <si>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</si>
  <si>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</si>
  <si>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</si>
  <si>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</si>
  <si>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</si>
  <si>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</si>
  <si>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</si>
  <si>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</si>
  <si>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</si>
  <si>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</si>
  <si>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</si>
  <si>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</si>
  <si>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</si>
  <si>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</si>
  <si>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</si>
  <si>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</si>
  <si>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</si>
  <si>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</si>
  <si>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</si>
  <si>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</si>
  <si>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</si>
  <si>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</si>
  <si>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</si>
  <si>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</si>
  <si>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</si>
  <si>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</si>
  <si>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</si>
  <si>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</si>
  <si>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</si>
  <si>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</si>
  <si>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</si>
  <si>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</si>
  <si>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</si>
  <si>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</si>
  <si>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</si>
  <si>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</si>
  <si>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</si>
  <si>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</si>
  <si>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</si>
  <si>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</si>
  <si>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</si>
  <si>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</si>
  <si>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</si>
  <si>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</si>
  <si>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</si>
  <si>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</si>
  <si>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</si>
  <si>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</si>
  <si>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</si>
  <si>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</si>
  <si>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</si>
  <si>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</si>
  <si>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</si>
  <si>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</si>
  <si>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</si>
  <si>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</si>
  <si>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</si>
  <si>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</si>
  <si>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</si>
  <si>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</si>
  <si>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</si>
  <si>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</si>
  <si>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</si>
  <si>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</si>
  <si>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</si>
  <si>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</si>
  <si>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</si>
  <si>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</si>
  <si>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</si>
  <si>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</si>
  <si>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</si>
  <si>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</si>
  <si>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</si>
  <si>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</si>
  <si>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</si>
  <si>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</si>
  <si>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</si>
  <si>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</si>
  <si>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</si>
  <si>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</si>
  <si>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</si>
  <si>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</si>
  <si>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</si>
  <si>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</si>
  <si>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</si>
  <si>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</si>
  <si>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</si>
  <si>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</si>
  <si>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</si>
  <si>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</si>
  <si>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</si>
  <si>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</si>
  <si>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</si>
  <si>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</si>
  <si>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</si>
  <si>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</si>
  <si>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</si>
  <si>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</si>
  <si>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</si>
  <si>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</si>
  <si>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</si>
  <si>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</si>
  <si>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</si>
  <si>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</si>
  <si>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</si>
  <si>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</si>
  <si>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</si>
  <si>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</si>
  <si>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</si>
  <si>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</si>
  <si>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</si>
  <si>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</si>
  <si>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</si>
  <si>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</si>
  <si>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</si>
  <si>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</si>
  <si>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</si>
  <si>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</si>
  <si>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</si>
  <si>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</si>
  <si>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</si>
  <si>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</si>
  <si>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</si>
  <si>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</si>
  <si>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</si>
  <si>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</si>
  <si>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</si>
  <si>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</si>
  <si>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</si>
  <si>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</si>
  <si>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</si>
  <si>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</si>
  <si>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</si>
  <si>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</si>
  <si>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</si>
  <si>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</si>
  <si>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</si>
  <si>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</si>
  <si>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</si>
  <si>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</si>
  <si>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</si>
  <si>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</si>
  <si>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</si>
  <si>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</si>
  <si>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</si>
  <si>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</si>
  <si>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</si>
  <si>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</si>
  <si>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</si>
  <si>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</si>
  <si>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</si>
  <si>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</si>
  <si>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</si>
  <si>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</si>
  <si>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</si>
  <si>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</si>
  <si>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</si>
  <si>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</si>
  <si>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</si>
  <si>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</si>
  <si>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</si>
  <si>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</si>
  <si>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</si>
  <si>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</si>
  <si>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</si>
  <si>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</si>
  <si>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</si>
  <si>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</si>
  <si>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</si>
  <si>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</si>
  <si>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</si>
  <si>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</si>
  <si>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</si>
  <si>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</si>
  <si>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</si>
  <si>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</si>
  <si>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</si>
  <si>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</si>
  <si>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</si>
  <si>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</si>
  <si>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</si>
  <si>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</si>
  <si>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</si>
  <si>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</si>
  <si>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</si>
  <si>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</si>
  <si>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</si>
  <si>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</si>
  <si>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</si>
  <si>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</si>
  <si>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</si>
  <si>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</si>
  <si>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</si>
  <si>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</si>
  <si>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</si>
  <si>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</si>
  <si>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</si>
  <si>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</si>
  <si>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</si>
  <si>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</si>
  <si>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</si>
  <si>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</si>
  <si>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</si>
  <si>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</si>
  <si>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</si>
  <si>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</si>
  <si>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</si>
  <si>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</si>
  <si>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</si>
  <si>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</si>
  <si>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Grand Total</t>
  </si>
  <si>
    <t>(All)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</si>
  <si>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</si>
  <si>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</si>
  <si>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</si>
  <si>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</si>
  <si>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</si>
  <si>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</si>
  <si>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</si>
  <si>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</si>
  <si>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</si>
  <si>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</si>
  <si>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</si>
  <si>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</si>
  <si>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</si>
  <si>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</si>
  <si>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</si>
  <si>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</si>
  <si>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</si>
  <si>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</si>
  <si>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</si>
  <si>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</si>
  <si>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</si>
  <si>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</si>
  <si>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</si>
  <si>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</si>
  <si>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</si>
  <si>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</si>
  <si>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</si>
  <si>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</si>
  <si>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</si>
  <si>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</si>
  <si>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</si>
  <si>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</si>
  <si>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</si>
  <si>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</si>
  <si>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</si>
  <si>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</si>
  <si>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</si>
  <si>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</si>
  <si>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</si>
  <si>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</si>
  <si>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</si>
  <si>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</si>
  <si>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</si>
  <si>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</si>
  <si>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</si>
  <si>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</si>
  <si>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</si>
  <si>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</si>
  <si>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</si>
  <si>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</si>
  <si>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</si>
  <si>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</si>
  <si>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</si>
  <si>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</t>
    </r>
  </si>
  <si>
    <t xml:space="preserve">Category and Sub-Category </t>
  </si>
  <si>
    <t>Row Labels</t>
  </si>
  <si>
    <t>Date Created Conversation</t>
  </si>
  <si>
    <t>Data END conversation</t>
  </si>
  <si>
    <t>COUNT STATES</t>
  </si>
  <si>
    <t>Sum of COUNT STATES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</si>
  <si>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</si>
  <si>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</si>
  <si>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</si>
  <si>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</si>
  <si>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</si>
  <si>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</si>
  <si>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</si>
  <si>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</si>
  <si>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</si>
  <si>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</si>
  <si>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</si>
  <si>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</si>
  <si>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</si>
  <si>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 xml:space="preserve">Parent Category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</si>
  <si>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</si>
  <si>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</si>
  <si>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</si>
  <si>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</si>
  <si>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</si>
  <si>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</si>
  <si>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</si>
  <si>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</si>
  <si>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</si>
  <si>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</si>
  <si>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</si>
  <si>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</si>
  <si>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</si>
  <si>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</si>
  <si>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</si>
  <si>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</si>
  <si>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</si>
  <si>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 xml:space="preserve">PRECENTAGE SUCCESSFUL </t>
  </si>
  <si>
    <t>PRECENTAGE FAILED</t>
  </si>
  <si>
    <t>PRECENTAGE CANCELED</t>
  </si>
  <si>
    <t>Variance:</t>
  </si>
  <si>
    <t>Stardard diviation:</t>
  </si>
  <si>
    <t>Mean:</t>
  </si>
  <si>
    <t>Median:</t>
  </si>
  <si>
    <t>Max:</t>
  </si>
  <si>
    <t>Minimum:</t>
  </si>
  <si>
    <t xml:space="preserve">unsuccessful backers: </t>
  </si>
  <si>
    <t>successful backers_count: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</si>
</sst>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9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0" applyNumberFormat="1"/>
    <xf numFmtId="0" fontId="0" fillId="0" borderId="0" xfId="0" pivotButton="1"/>
    <xf numFmtId="0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3" fillId="0" borderId="0" xfId="0" applyFont="1" applyAlignment="1">
      <alignment wrapText="1"/>
    </xf>
    <xf numFmtId="9" fontId="0" fillId="0" borderId="0" xfId="3" applyFont="1"/>
    <xf numFmtId="0" fontId="0" fillId="0" borderId="0" xfId="0" applyAlignment="1">
      <alignment horizontal="left" vertical="center" indent="1"/>
    </xf>
    <xf numFmtId="0" fontId="1" fillId="0" borderId="0" xfId="3" applyNumberFormat="1" applyFont="1" applyAlignment="1">
      <alignment horizontal="center"/>
    </xf>
    <xf numFmtId="0" fontId="0" fillId="0" borderId="0" xfId="3" applyNumberFormat="1" applyFont="1"/>
    <xf numFmtId="3" fontId="0" fillId="0" borderId="0" xfId="0" applyNumberFormat="1"/>
    <xf numFmtId="169" fontId="0" fillId="0" borderId="0" xfId="0" applyNumberForma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C0E399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C0E399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C0E399"/>
        </patternFill>
      </fill>
    </dxf>
  </dxfs>
  <tableStyles count="0" defaultTableStyle="TableStyleMedium2" defaultPivotStyle="PivotStyleLight16"/>
  <colors>
    <mruColors>
      <color rgb="FFFFFF99"/>
      <color rgb="FFFF5050"/>
      <color rgb="FFC0E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(Areej).xlsx]Sheet2!PivotTable15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C-49BE-9ACF-87EFACA796D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3-43FA-9205-92C96BDBDB0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3-43FA-9205-92C96BDBDB0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3-43FA-9205-92C96BDBD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051568"/>
        <c:axId val="796736384"/>
      </c:lineChart>
      <c:catAx>
        <c:axId val="4450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36384"/>
        <c:crosses val="autoZero"/>
        <c:auto val="1"/>
        <c:lblAlgn val="ctr"/>
        <c:lblOffset val="100"/>
        <c:noMultiLvlLbl val="0"/>
      </c:catAx>
      <c:valAx>
        <c:axId val="7967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726431936448269"/>
          <c:y val="0.20999942687709955"/>
          <c:w val="0.74223252648974436"/>
          <c:h val="0.596297626063265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B-466F-9FEC-284A85EF79E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B-466F-9FEC-284A85EF79E7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B-466F-9FEC-284A85EF79E7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DB-466F-9FEC-284A85EF7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03552"/>
        <c:axId val="515023200"/>
      </c:barChart>
      <c:catAx>
        <c:axId val="1914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200"/>
        <c:crosses val="autoZero"/>
        <c:auto val="1"/>
        <c:lblAlgn val="ctr"/>
        <c:lblOffset val="100"/>
        <c:noMultiLvlLbl val="0"/>
      </c:catAx>
      <c:valAx>
        <c:axId val="5150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(Areej).xlsx]sub-category!PivotTable13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96451628682034E-2"/>
          <c:y val="0.2608312172360569"/>
          <c:w val="0.80597123544781624"/>
          <c:h val="0.427430026531236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7-4CBB-9E3E-C44058B76039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7-4CBB-9E3E-C44058B76039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66-44D4-8F59-60836511D41A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66-44D4-8F59-60836511D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609520"/>
        <c:axId val="515038176"/>
      </c:barChart>
      <c:catAx>
        <c:axId val="74260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8176"/>
        <c:crosses val="autoZero"/>
        <c:auto val="1"/>
        <c:lblAlgn val="ctr"/>
        <c:lblOffset val="100"/>
        <c:noMultiLvlLbl val="0"/>
      </c:catAx>
      <c:valAx>
        <c:axId val="5150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Sheet3!$F$1</c:f>
              <c:strCache>
                <c:ptCount val="1"/>
                <c:pt idx="0">
                  <c:v>PRECENTAGE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53.846153846153847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B4-4478-A951-A02692D077A2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46.153846153846153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B4-4478-A951-A02692D077A2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0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B4-4478-A951-A02692D07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026352"/>
        <c:axId val="2036641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Sheet3!$B$1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Sheet3!$A$2:$A$13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Sheet3!$B$2:$B$13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B4-4478-A951-A02692D077A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Sheet3!$C$2:$C$13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B4-4478-A951-A02692D077A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Sheet3!$D$2:$D$13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EB4-4478-A951-A02692D077A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Sheet3!$E$2:$E$13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312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EB4-4478-A951-A02692D077A2}"/>
                  </c:ext>
                </c:extLst>
              </c15:ser>
            </c15:filteredLineSeries>
          </c:ext>
        </c:extLst>
      </c:lineChart>
      <c:catAx>
        <c:axId val="20400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41552"/>
        <c:crosses val="autoZero"/>
        <c:auto val="1"/>
        <c:lblAlgn val="ctr"/>
        <c:lblOffset val="100"/>
        <c:noMultiLvlLbl val="0"/>
      </c:catAx>
      <c:valAx>
        <c:axId val="20366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0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18</xdr:row>
      <xdr:rowOff>128586</xdr:rowOff>
    </xdr:from>
    <xdr:to>
      <xdr:col>12</xdr:col>
      <xdr:colOff>238125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36FF0-D03B-42B0-8560-9F6B74C5A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22</xdr:row>
      <xdr:rowOff>147636</xdr:rowOff>
    </xdr:from>
    <xdr:to>
      <xdr:col>13</xdr:col>
      <xdr:colOff>15875</xdr:colOff>
      <xdr:row>43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096A4-251A-4A4C-98F7-E5481920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49</xdr:row>
      <xdr:rowOff>95249</xdr:rowOff>
    </xdr:from>
    <xdr:to>
      <xdr:col>11</xdr:col>
      <xdr:colOff>438149</xdr:colOff>
      <xdr:row>67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DC5A2-1AA0-48EB-9866-250806D46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15</xdr:row>
      <xdr:rowOff>52386</xdr:rowOff>
    </xdr:from>
    <xdr:to>
      <xdr:col>6</xdr:col>
      <xdr:colOff>876300</xdr:colOff>
      <xdr:row>33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6F2FA-3496-43B0-A2FF-874FD0E74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 humaidan" refreshedDate="43943.44415358796" createdVersion="6" refreshedVersion="6" minRefreshableVersion="3" recordCount="4116" xr:uid="{1A9CFC71-86E4-407E-A29C-2A8CD907B19E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 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ation" numFmtId="0">
      <sharedItems containsNonDate="0" containsDate="1" containsString="0" containsBlank="1" minDate="2009-05-17T03:55:13" maxDate="2017-03-15T15:30:07"/>
    </cacheField>
    <cacheField name="Data END conversation" numFmtId="0">
      <sharedItems containsNonDate="0" containsDate="1" containsString="0" containsBlank="1" minDate="2009-08-10T19:26:00" maxDate="2017-05-03T19:12:00"/>
    </cacheField>
    <cacheField name="COUNT STATES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 humaidan" refreshedDate="43943.4854494213" createdVersion="6" refreshedVersion="6" minRefreshableVersion="3" recordCount="4114" xr:uid="{913F539D-463C-44AC-8E9C-82FC4494158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ation" numFmtId="14">
      <sharedItems containsSemiMixedTypes="0" containsNonDate="0" containsDate="1" containsString="0" minDate="2009-08-10T19:26:00" maxDate="2017-05-03T19:12:00"/>
    </cacheField>
    <cacheField name="COUNT STATES" numFmtId="0">
      <sharedItems containsSemiMixedTypes="0" containsString="0" containsNumber="1" containsInteger="1" minValue="1" maxValue="1" count="1">
        <n v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1.5645147425427663E-2"/>
    <x v="0"/>
    <s v="television"/>
    <d v="2015-06-22T00:10:11"/>
    <d v="2015-06-22T00:10:11"/>
    <x v="0"/>
  </r>
  <r>
    <n v="1"/>
    <s v="FannibalFest Fan Convention"/>
    <s v="A Hannibal TV Show Fan Convention and Art Collective"/>
    <x v="1"/>
    <n v="14653"/>
    <x v="0"/>
    <x v="0"/>
    <s v="USD"/>
    <n v="1437620400"/>
    <n v="1485872683"/>
    <b v="0"/>
    <n v="79"/>
    <b v="1"/>
    <s v="film &amp; video/television"/>
    <n v="142.60827250608273"/>
    <n v="5.3913874291953868E-3"/>
    <x v="0"/>
    <s v="television"/>
    <d v="2017-01-31T14:24:43"/>
    <d v="2015-07-23T03:00:0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6.6666666666666666E-2"/>
    <x v="0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1.4436958614051972E-2"/>
    <x v="0"/>
    <s v="television"/>
    <d v="2014-07-08T12:21:47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5.2479586549555885E-3"/>
    <x v="0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1.070615034168565E-2"/>
    <x v="0"/>
    <s v="television"/>
    <d v="2016-07-12T22:23:27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6.8083108346050003E-3"/>
    <x v="0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6.2568605927552142E-3"/>
    <x v="0"/>
    <s v="television"/>
    <d v="2016-05-26T01:07:47"/>
    <d v="2016-07-05T01:07:4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3.4270830953414518E-3"/>
    <x v="0"/>
    <s v="television"/>
    <d v="2016-04-08T22:40:12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.1746535659296179E-2"/>
    <x v="0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6.3018242122719736E-3"/>
    <x v="0"/>
    <s v="television"/>
    <d v="2014-05-21T01:37:59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1.2448132780082987E-2"/>
    <x v="0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1.6677421956925061E-2"/>
    <x v="0"/>
    <s v="television"/>
    <d v="2014-06-01T17:07:05"/>
    <d v="2014-07-16T03:00:0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9.1087694231112692E-3"/>
    <x v="0"/>
    <s v="television"/>
    <d v="2016-05-18T16:15:09"/>
    <d v="2016-06-23T20:27:0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6.7701453104359313E-3"/>
    <x v="0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4.596622889305816E-2"/>
    <x v="0"/>
    <s v="television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5.8192700972649431E-3"/>
    <x v="0"/>
    <s v="television"/>
    <d v="2014-05-01T19:06:51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2.3841059602649008E-2"/>
    <x v="0"/>
    <s v="television"/>
    <d v="2014-10-05T17:33:42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1.0722236696196709E-2"/>
    <x v="0"/>
    <s v="television"/>
    <d v="2014-08-18T13:00:56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1.7813765182186234E-2"/>
    <x v="0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1.2475049900199601E-2"/>
    <x v="0"/>
    <s v="television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5.0024764735017331E-3"/>
    <x v="0"/>
    <s v="television"/>
    <d v="2014-08-27T15:03:09"/>
    <d v="2014-09-26T15:03:09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1.9512195121951219E-2"/>
    <x v="0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9.7046413502109713E-3"/>
    <x v="0"/>
    <s v="television"/>
    <d v="2015-04-03T18:41:41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1.5072464681460264E-2"/>
    <x v="0"/>
    <s v="television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1.7500000000000002E-2"/>
    <x v="0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9.7938144329896906E-3"/>
    <x v="0"/>
    <s v="television"/>
    <d v="2014-07-08T12:22:24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6.7129111658089059E-3"/>
    <x v="0"/>
    <s v="television"/>
    <d v="2014-10-17T03:57:13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5.8960305597076899E-3"/>
    <x v="0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.1621621621621625E-2"/>
    <x v="0"/>
    <s v="television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1.3079992793664348E-2"/>
    <x v="0"/>
    <s v="television"/>
    <d v="2014-07-22T07:01:55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7.6923076923076927E-2"/>
    <x v="0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.1206171107994391E-3"/>
    <x v="0"/>
    <s v="television"/>
    <d v="2016-04-01T15:03:37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1.1940298507462687E-2"/>
    <x v="0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2.0047169811320754E-2"/>
    <x v="0"/>
    <s v="television"/>
    <d v="2014-07-21T07:43:21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1.6816816816816817E-2"/>
    <x v="0"/>
    <s v="television"/>
    <d v="2015-04-04T07:00:14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5.1588697385391022E-3"/>
    <x v="0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6.2690487399955398E-3"/>
    <x v="0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2.3991275899672846E-2"/>
    <x v="0"/>
    <s v="television"/>
    <d v="2013-04-11T01:22:24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6.6269659489998469E-3"/>
    <x v="0"/>
    <s v="television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7.8934385791810564E-3"/>
    <x v="0"/>
    <s v="television"/>
    <d v="2014-05-30T05:08:08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9.4999999999999998E-3"/>
    <x v="0"/>
    <s v="television"/>
    <d v="2014-09-05T13:39:14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8.5095669687814696E-3"/>
    <x v="0"/>
    <s v="television"/>
    <d v="2014-11-28T15:20:26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8.5207023909803659E-3"/>
    <x v="0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7.4999999999999997E-3"/>
    <x v="0"/>
    <s v="television"/>
    <d v="2014-08-23T02:22:17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1.0166666666666666E-2"/>
    <x v="0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5.1428571428571426E-3"/>
    <x v="0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1.3009822415924022E-2"/>
    <x v="0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1.7600741083835109E-2"/>
    <x v="0"/>
    <s v="television"/>
    <d v="2015-01-29T12:24:20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7.2500000000000004E-3"/>
    <x v="0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3.6666666666666667E-2"/>
    <x v="0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8.450504189745774E-3"/>
    <x v="0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4.4746579468204111E-3"/>
    <x v="0"/>
    <s v="television"/>
    <d v="2014-06-17T16:50:46"/>
    <d v="2014-07-17T16:50:46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3.5573122529644272E-2"/>
    <x v="0"/>
    <s v="television"/>
    <d v="2014-03-21T13:10:45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5.1485148514851488E-3"/>
    <x v="0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7.7547339945897202E-3"/>
    <x v="0"/>
    <s v="television"/>
    <d v="2016-05-06T23:15:16"/>
    <d v="2016-05-27T23:15:16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2.0277356951404264E-2"/>
    <x v="0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4.5142296368989206E-3"/>
    <x v="0"/>
    <s v="television"/>
    <d v="2015-03-26T19:59:22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7.287921484792537E-3"/>
    <x v="0"/>
    <s v="television"/>
    <d v="2014-10-20T17:52:5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1.6479285538078636E-3"/>
    <x v="0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2.3234150759520088E-2"/>
    <x v="0"/>
    <s v="shorts"/>
    <d v="2014-03-03T21:38:37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.1018206338503033E-3"/>
    <x v="0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1.034037052994399E-2"/>
    <x v="0"/>
    <s v="shorts"/>
    <d v="2013-02-06T19:11:18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2.8189237877526571E-2"/>
    <x v="0"/>
    <s v="shorts"/>
    <d v="2013-12-04T21:53:3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1.1538461538461539E-2"/>
    <x v="0"/>
    <s v="shorts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7.5727381426863296E-3"/>
    <x v="0"/>
    <s v="shorts"/>
    <d v="2014-07-15T19:42:34"/>
    <d v="2014-08-11T05:59:00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1.0961214165261383E-2"/>
    <x v="0"/>
    <s v="shorts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8.6021505376344086E-3"/>
    <x v="0"/>
    <s v="shorts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4.7182175622542594E-2"/>
    <x v="0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1.6044376220792252E-2"/>
    <x v="0"/>
    <s v="shorts"/>
    <d v="2011-08-31T04:30:25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2.6729559748427674E-2"/>
    <x v="0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1.4343343792021516E-2"/>
    <x v="0"/>
    <s v="shorts"/>
    <d v="2012-03-29T06:30:57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1.7190775681341718E-2"/>
    <x v="0"/>
    <s v="shorts"/>
    <d v="2012-10-26T00:14:41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0.02"/>
    <x v="0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5.1358339531753623E-2"/>
    <x v="0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1.1633663366336634E-2"/>
    <x v="0"/>
    <s v="shorts"/>
    <d v="2013-03-24T05:01:12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.2608695652173912E-2"/>
    <x v="0"/>
    <s v="shorts"/>
    <d v="2011-10-28T16:35:58"/>
    <d v="2011-12-27T17:35:58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1.6560509554140127E-2"/>
    <x v="0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2.5906735751295335E-2"/>
    <x v="0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2.4833434282253181E-2"/>
    <x v="0"/>
    <s v="shorts"/>
    <d v="2014-03-26T18:38:13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3.6519036519036519E-3"/>
    <x v="0"/>
    <s v="shorts"/>
    <d v="2013-11-05T02:00:56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1.8855218855218854E-2"/>
    <x v="0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2.4996875390576177E-2"/>
    <x v="0"/>
    <s v="shorts"/>
    <d v="2011-09-09T19:41:01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6.3414634146341464E-2"/>
    <x v="0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1.4E-2"/>
    <x v="0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1.3944223107569721E-2"/>
    <x v="0"/>
    <s v="shorts"/>
    <d v="2011-08-24T03:00:37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2.6612398246712585E-3"/>
    <x v="0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9.5602294455066923E-3"/>
    <x v="0"/>
    <s v="shorts"/>
    <d v="2010-05-24T12:56:43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1.6666666666666666E-2"/>
    <x v="0"/>
    <s v="shorts"/>
    <d v="2014-05-27T15:48:51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8.1112398609501733E-3"/>
    <x v="0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.1872509960159362E-2"/>
    <x v="0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1.2777777777777779E-2"/>
    <x v="0"/>
    <s v="shorts"/>
    <d v="2011-03-17T09:39:24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8.1749049429657803E-3"/>
    <x v="0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1.3562386980108499E-2"/>
    <x v="0"/>
    <s v="shorts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4.6153846153846156E-2"/>
    <x v="0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4.5652173913043478E-2"/>
    <x v="0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1.9767441860465116E-2"/>
    <x v="0"/>
    <s v="shorts"/>
    <d v="2010-05-26T15:54:01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1.8823529411764704E-2"/>
    <x v="0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1.7647058823529412E-2"/>
    <x v="0"/>
    <s v="shorts"/>
    <d v="2012-11-01T19:04:34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2.4523828987165864E-2"/>
    <x v="0"/>
    <s v="shorts"/>
    <d v="2013-12-23T21:39:5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5.1999999999999998E-3"/>
    <x v="0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0.01"/>
    <x v="0"/>
    <s v="shorts"/>
    <d v="2012-12-31T18:38:30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8.4801043705153289E-3"/>
    <x v="0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3.5844915874177027E-2"/>
    <x v="0"/>
    <s v="shorts"/>
    <d v="2014-02-12T19:20:30"/>
    <d v="2014-03-07T19:20:30"/>
    <x v="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1.6666666666666666E-2"/>
    <x v="0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2.5391451544646636E-2"/>
    <x v="0"/>
    <s v="shorts"/>
    <d v="2016-04-25T17:23:40"/>
    <d v="2016-05-14T00:00:00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5.3731343283582086E-3"/>
    <x v="0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8.9785296031229672E-3"/>
    <x v="0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1.2702702702702703E-2"/>
    <x v="0"/>
    <s v="shorts"/>
    <d v="2013-04-01T14:42:50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2.1412300683371299E-2"/>
    <x v="0"/>
    <s v="shorts"/>
    <d v="2011-01-27T00:37:10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1.5294117647058824E-2"/>
    <x v="0"/>
    <s v="shorts"/>
    <d v="2013-10-10T22:47:33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9.7966728280961188E-3"/>
    <x v="0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1.5576923076923077E-2"/>
    <x v="0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1.1063829787234043E-2"/>
    <x v="0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1.1290322580645161E-2"/>
    <x v="0"/>
    <s v="shorts"/>
    <d v="2011-11-14T06:34:48"/>
    <d v="2012-01-13T06:34:48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3.4810126582278479E-2"/>
    <x v="0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1.4328808446455505E-2"/>
    <x v="0"/>
    <s v="shorts"/>
    <d v="2011-02-21T11:55:55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5.9705189044318941E-3"/>
    <x v="0"/>
    <s v="shorts"/>
    <d v="2010-03-11T20:02:24"/>
    <d v="2010-06-09T19:00:00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6.9007251069612393E-3"/>
    <x v="0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1.0888437656337365E-2"/>
    <x v="0"/>
    <s v="shorts"/>
    <d v="2011-07-15T01:39:46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0.1"/>
    <x v="0"/>
    <s v="science fiction"/>
    <d v="2016-09-03T01:11:47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3.9735099337748346E-2"/>
    <x v="0"/>
    <s v="science fiction"/>
    <d v="2014-09-22T18:46:04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8.5714285714285715E-2"/>
    <x v="0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9.372746935832732E-3"/>
    <x v="0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2.1052631578947368E-2"/>
    <x v="0"/>
    <s v="science fiction"/>
    <d v="2015-03-04T14:59:01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.2137118371719335E-3"/>
    <x v="0"/>
    <s v="science fiction"/>
    <d v="2016-09-15T05:28:13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1.0581319399085565E-2"/>
    <x v="0"/>
    <s v="science fiction"/>
    <d v="2014-09-23T19:30:07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1.2406947890818859E-2"/>
    <x v="0"/>
    <s v="science fiction"/>
    <d v="2014-05-29T09:09:57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1.2308998302207131E-2"/>
    <x v="0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2E-3"/>
    <x v="0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2.1655065738592421E-2"/>
    <x v="0"/>
    <s v="science fiction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0.1"/>
    <x v="0"/>
    <s v="science fiction"/>
    <d v="2014-10-26T21:26:18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1.7874396135265702E-2"/>
    <x v="0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2.6627218934911243E-2"/>
    <x v="0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2.6086956521739129E-2"/>
    <x v="0"/>
    <s v="science fiction"/>
    <d v="2016-11-19T00:23:18"/>
    <d v="2017-01-18T00:23:18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0.05"/>
    <x v="0"/>
    <s v="science fiction"/>
    <d v="2016-01-28T06:45:36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6.5217391304347824E-2"/>
    <x v="0"/>
    <s v="science fiction"/>
    <d v="2014-11-25T04:07:50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2.2250265674814028E-3"/>
    <x v="0"/>
    <s v="science fiction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3.5714285714285712E-2"/>
    <x v="0"/>
    <s v="science fiction"/>
    <d v="2015-04-19T13:13:1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6.6666666666666666E-2"/>
    <x v="0"/>
    <s v="science fiction"/>
    <d v="2014-08-24T01:51:40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2.7855153203342618E-2"/>
    <x v="0"/>
    <s v="science fiction"/>
    <d v="2014-10-21T14:04:04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7.4999999999999997E-2"/>
    <x v="0"/>
    <s v="science fiction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4.9382716049382713E-2"/>
    <x v="0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8.4033613445378148E-3"/>
    <x v="0"/>
    <s v="science fiction"/>
    <d v="2014-06-04T02:59: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0.25"/>
    <x v="0"/>
    <s v="science fiction"/>
    <d v="2016-01-27T21:52:5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0.1"/>
    <x v="0"/>
    <s v="science fiction"/>
    <d v="2016-05-24T10:25: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0.2"/>
    <x v="0"/>
    <s v="drama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2.2988505747126436E-2"/>
    <x v="0"/>
    <s v="drama"/>
    <d v="2014-07-15T03:02:36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1.0937499999999999E-2"/>
    <x v="0"/>
    <s v="drama"/>
    <d v="2014-07-21T18:18:21"/>
    <d v="2014-09-19T18:18:21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.3333333333333332E-4"/>
    <x v="0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0.18181818181818182"/>
    <x v="0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9.2307692307692316E-3"/>
    <x v="0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1.7857142857142856E-2"/>
    <x v="0"/>
    <s v="drama"/>
    <d v="2014-09-18T12:07:3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.0769230769230771E-2"/>
    <x v="0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2.0046260601387818E-2"/>
    <x v="0"/>
    <s v="drama"/>
    <d v="2014-08-04T18:40:11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3.888888888888889E-2"/>
    <x v="0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0.01"/>
    <x v="0"/>
    <s v="drama"/>
    <d v="2016-02-03T01:55:55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.2418952618453865E-2"/>
    <x v="0"/>
    <s v="drama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5.5401662049861496E-3"/>
    <x v="0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2.6773761713520749E-3"/>
    <x v="0"/>
    <s v="drama"/>
    <d v="2014-10-27T19:26:50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3.9215686274509803E-2"/>
    <x v="0"/>
    <s v="drama"/>
    <d v="2014-07-05T18:59:22"/>
    <d v="2014-09-01T03:59:00"/>
    <x v="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4.5454545454545452E-3"/>
    <x v="0"/>
    <s v="drama"/>
    <d v="2016-07-19T21:52:19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6.2500000000000003E-3"/>
    <x v="0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1.4492753623188406E-2"/>
    <x v="0"/>
    <s v="drama"/>
    <d v="2016-07-05T16:34:37"/>
    <d v="2016-09-03T16:34:37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0.02"/>
    <x v="0"/>
    <s v="drama"/>
    <d v="2016-06-06T15:37:26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1.2E-2"/>
    <x v="0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0.17647058823529413"/>
    <x v="0"/>
    <s v="drama"/>
    <d v="2014-09-17T19:00:3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1.2969283276450512E-2"/>
    <x v="0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.0534351145038167E-2"/>
    <x v="0"/>
    <s v="drama"/>
    <d v="2017-01-06T20:21:40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2.1505376344086023E-2"/>
    <x v="0"/>
    <s v="drama"/>
    <d v="2014-09-05T09:12:0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1.1453660398969171E-2"/>
    <x v="0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1.8421052631578946E-2"/>
    <x v="0"/>
    <s v="drama"/>
    <d v="2015-01-19T19:38:49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1.0723860589812333E-2"/>
    <x v="0"/>
    <s v="drama"/>
    <d v="2014-11-30T20:21:04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8.4973548450694974E-3"/>
    <x v="0"/>
    <s v="drama"/>
    <d v="2016-07-05T14:00:0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1.3076923076923076E-2"/>
    <x v="0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6.1032863849765258E-3"/>
    <x v="0"/>
    <s v="drama"/>
    <d v="2014-12-05T04:43:58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1.089108910891089E-2"/>
    <x v="0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5.3811659192825115E-3"/>
    <x v="0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0.05"/>
    <x v="0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0.1"/>
    <x v="0"/>
    <s v="drama"/>
    <d v="2016-01-06T05:31:22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.0162424656776741E-3"/>
    <x v="0"/>
    <s v="drama"/>
    <d v="2015-03-03T23:00:37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.1817801222473415E-3"/>
    <x v="0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0.01"/>
    <x v="0"/>
    <s v="drama"/>
    <d v="2015-03-16T15:04:49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8.621667612024958E-3"/>
    <x v="0"/>
    <s v="drama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8.3333333333333332E-3"/>
    <x v="0"/>
    <s v="drama"/>
    <d v="2015-07-10T15:27:1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1.5384615384615385E-2"/>
    <x v="0"/>
    <s v="drama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8.0000000000000002E-3"/>
    <x v="0"/>
    <s v="drama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.3333333333333333E-2"/>
    <x v="0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6.363636363636363E-2"/>
    <x v="0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1.2468827930174564E-2"/>
    <x v="0"/>
    <s v="drama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0.02"/>
    <x v="0"/>
    <s v="drama"/>
    <d v="2016-01-08T13:51:09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0.02"/>
    <x v="0"/>
    <s v="drama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8.4855361867858525E-3"/>
    <x v="0"/>
    <s v="documentary"/>
    <d v="2013-03-21T17:00:11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9.1707317073170726E-3"/>
    <x v="0"/>
    <s v="documentary"/>
    <d v="2014-11-06T16:45:04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1.3694915254237288E-2"/>
    <x v="0"/>
    <s v="documentary"/>
    <d v="2011-11-15T11:49:50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1.2788521522145976E-2"/>
    <x v="0"/>
    <s v="documentary"/>
    <d v="2014-01-23T01:08:24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2.1097576290342836E-2"/>
    <x v="0"/>
    <s v="documentary"/>
    <d v="2010-02-04T07:45:5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1.8511376783648285E-2"/>
    <x v="0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1.4600929745302168E-2"/>
    <x v="0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9.2468307233407911E-3"/>
    <x v="0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1.6950529994311124E-3"/>
    <x v="0"/>
    <s v="documentary"/>
    <d v="2011-11-23T18:35:09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2.0811193765497699E-2"/>
    <x v="0"/>
    <s v="documentary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1.3796369376479874E-2"/>
    <x v="0"/>
    <s v="documentary"/>
    <d v="2013-05-07T13:34:51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1.7519908987485778E-2"/>
    <x v="0"/>
    <s v="documentary"/>
    <d v="2012-04-14T18:54:06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1.1703511053315995E-2"/>
    <x v="0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4.6326935804103242E-3"/>
    <x v="0"/>
    <s v="documentary"/>
    <d v="2012-01-16T15:37:15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1.1187380065228838E-2"/>
    <x v="0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2.2017506259764414E-2"/>
    <x v="0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1.5207653597301333E-2"/>
    <x v="0"/>
    <s v="documentary"/>
    <d v="2013-02-14T18:27:47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E-2"/>
    <x v="0"/>
    <s v="documentary"/>
    <d v="2016-04-19T15:02:42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1.1998186320672457E-2"/>
    <x v="0"/>
    <s v="documentary"/>
    <d v="2011-05-19T01:14:26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9.5196305494039523E-3"/>
    <x v="0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8.2706766917293225E-3"/>
    <x v="0"/>
    <s v="documentary"/>
    <d v="2010-06-01T18:07:59"/>
    <d v="2010-07-17T09:59:00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1.0242085661080074E-2"/>
    <x v="0"/>
    <s v="documentary"/>
    <d v="2012-04-18T21:15:04"/>
    <d v="2012-06-07T14:55:00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2.4166666666666666E-2"/>
    <x v="0"/>
    <s v="documentary"/>
    <d v="2011-01-12T05:57:08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.2621652850736121E-2"/>
    <x v="0"/>
    <s v="documentary"/>
    <d v="2012-08-28T22:54:54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1.5397631133671742E-2"/>
    <x v="0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1.044104410441044E-2"/>
    <x v="0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2.4742268041237112E-2"/>
    <x v="0"/>
    <s v="documentary"/>
    <d v="2010-01-27T04:11:47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1.2726139645087247E-2"/>
    <x v="0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1.992818671454219E-2"/>
    <x v="0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6E-2"/>
    <x v="0"/>
    <s v="documentary"/>
    <d v="2017-01-23T04:43:42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1.7378917378917377E-2"/>
    <x v="0"/>
    <s v="documentary"/>
    <d v="2011-04-04T20:47:5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9.1389631894026237E-3"/>
    <x v="0"/>
    <s v="documentary"/>
    <d v="2013-12-04T02:24:2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1.2211136180469321E-2"/>
    <x v="0"/>
    <s v="documentary"/>
    <d v="2010-02-26T21:36:31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2.1897309043403066E-2"/>
    <x v="0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1.8108974358974361E-2"/>
    <x v="0"/>
    <s v="documentary"/>
    <d v="2012-03-01T21:53:49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1.5314359518427972E-2"/>
    <x v="0"/>
    <s v="documentary"/>
    <d v="2012-10-11T00:46:06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1.0501355013550135E-2"/>
    <x v="0"/>
    <s v="documentary"/>
    <d v="2012-02-28T01:57:54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1.3254724870379661E-2"/>
    <x v="0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1.0223185692466868E-2"/>
    <x v="0"/>
    <s v="documentary"/>
    <d v="2012-09-12T00:58:59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1.1404380254194288E-2"/>
    <x v="0"/>
    <s v="documentary"/>
    <d v="2017-01-24T05:51:36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1.8265191105646072E-2"/>
    <x v="0"/>
    <s v="documentary"/>
    <d v="2014-04-15T14:10:35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1.1911367364662744E-2"/>
    <x v="0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3.931042055561656E-3"/>
    <x v="0"/>
    <s v="documentary"/>
    <d v="2010-01-16T22:04:52"/>
    <d v="2010-02-22T22:00:00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9.8205799490010473E-3"/>
    <x v="0"/>
    <s v="documentary"/>
    <d v="2011-05-12T17:02:24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1.8159895972469597E-2"/>
    <x v="0"/>
    <s v="documentary"/>
    <d v="2011-12-27T17:43:00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1.7574248076587511E-2"/>
    <x v="0"/>
    <s v="documentary"/>
    <d v="2013-08-20T18:08:48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8.2452818664875104E-3"/>
    <x v="0"/>
    <s v="documentary"/>
    <d v="2013-02-08T19:35:24"/>
    <d v="2013-03-25T18:35:24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1.0966156173189639E-2"/>
    <x v="0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8.6618993278017326E-3"/>
    <x v="0"/>
    <s v="documentary"/>
    <d v="2012-05-22T04:03:13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1.4755453793805254E-2"/>
    <x v="0"/>
    <s v="documentary"/>
    <d v="2013-10-03T10:57:14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3.4994167638726877E-2"/>
    <x v="0"/>
    <s v="documentary"/>
    <d v="2010-12-14T08:51:37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2.1329778370271623E-2"/>
    <x v="0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6.4757481262363694E-3"/>
    <x v="0"/>
    <s v="documentary"/>
    <d v="2011-09-26T19:16:39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4.9696509863429439E-3"/>
    <x v="0"/>
    <s v="documentary"/>
    <d v="2014-03-21T16:01:54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0.01"/>
    <x v="0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9.9918022146040786E-3"/>
    <x v="0"/>
    <s v="documentary"/>
    <d v="2013-09-02T00:06:49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4.3461342146889227E-3"/>
    <x v="0"/>
    <s v="documentary"/>
    <d v="2012-08-13T11:24:43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7.0548489666136726E-3"/>
    <x v="0"/>
    <s v="documentary"/>
    <d v="2015-03-26T17:28:21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1.7748008011957903E-2"/>
    <x v="0"/>
    <s v="documentary"/>
    <d v="2014-03-11T11:07:2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1.3634903116748857E-2"/>
    <x v="0"/>
    <s v="documentary"/>
    <d v="2010-10-18T05:24:20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1.1718138656251941E-2"/>
    <x v="0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1.626116335342764E-2"/>
    <x v="0"/>
    <s v="documentary"/>
    <d v="2013-02-07T17:42:15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1.0750547481584711E-2"/>
    <x v="0"/>
    <s v="documentary"/>
    <d v="2012-01-25T20:33:58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1.988360814742968E-2"/>
    <x v="0"/>
    <s v="documentary"/>
    <d v="2012-05-03T01:42:26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9.3956323006602338E-3"/>
    <x v="0"/>
    <s v="documentary"/>
    <d v="2012-07-24T02:16:37"/>
    <d v="2012-09-01T02:00:00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1.9335038363171356E-2"/>
    <x v="0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2.7313076135199729E-2"/>
    <x v="0"/>
    <s v="documentary"/>
    <d v="2013-02-28T20:05:33"/>
    <d v="2013-03-20T19:05:33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2.351980400163332E-2"/>
    <x v="0"/>
    <s v="documentary"/>
    <d v="2013-01-08T22:40:01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1.5945689927376067E-2"/>
    <x v="0"/>
    <s v="documentary"/>
    <d v="2011-01-24T16:40:10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1.1116300794021485E-2"/>
    <x v="0"/>
    <s v="documentary"/>
    <d v="2012-08-13T18:02:14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3.4572501416512212E-2"/>
    <x v="0"/>
    <s v="documentary"/>
    <d v="2011-10-05T04:23:43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7.2044967586969077E-3"/>
    <x v="0"/>
    <s v="documentary"/>
    <d v="2011-11-21T05:16:32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1.6312849162011173E-2"/>
    <x v="0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1.2468407750631846E-2"/>
    <x v="0"/>
    <s v="documentary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.1156692197844997E-2"/>
    <x v="0"/>
    <s v="documentary"/>
    <d v="2013-01-30T19:59:48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4.9778761061946902E-3"/>
    <x v="0"/>
    <s v="documentary"/>
    <d v="2012-07-23T18:32:14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9.2581741474276336E-3"/>
    <x v="0"/>
    <s v="documentary"/>
    <d v="2014-11-07T22:09:57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1.0449389901127608E-2"/>
    <x v="0"/>
    <s v="documentary"/>
    <d v="2013-11-11T16:14:43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2.0048002258929831E-2"/>
    <x v="0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9.0521831735889246E-3"/>
    <x v="0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7.4122724713829987E-3"/>
    <x v="0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9.3788266726038075E-3"/>
    <x v="0"/>
    <s v="documentary"/>
    <d v="2016-10-04T10:43:06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6.8945066350359551E-3"/>
    <x v="0"/>
    <s v="documentary"/>
    <d v="2016-04-13T13:40:48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8.7270538669876625E-3"/>
    <x v="0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9.4951366373320981E-3"/>
    <x v="0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1.4100157094141539E-2"/>
    <x v="0"/>
    <s v="documentary"/>
    <d v="2016-11-15T04:30:33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6.7947856661310334E-3"/>
    <x v="0"/>
    <s v="documentary"/>
    <d v="2017-02-09T07:33: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6.2316715542521991E-3"/>
    <x v="0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6.4083756697910716E-3"/>
    <x v="0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1.5829383886255925E-2"/>
    <x v="0"/>
    <s v="documentary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9.5398428731762065E-3"/>
    <x v="0"/>
    <s v="documentary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1.0271563247502462E-2"/>
    <x v="0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4.9108525416980044E-3"/>
    <x v="0"/>
    <s v="documentary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5.3103351899542834E-3"/>
    <x v="0"/>
    <s v="documentary"/>
    <d v="2016-03-08T15:16:31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6.8188556181440858E-3"/>
    <x v="0"/>
    <s v="documentary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9.1585575271894669E-3"/>
    <x v="0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1.6877908700442115E-2"/>
    <x v="0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1.0213999769361295E-2"/>
    <x v="0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1.428567969569081E-2"/>
    <x v="0"/>
    <s v="documentary"/>
    <d v="2016-07-08T18:08:10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1.3723978411719353E-2"/>
    <x v="0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6.833036244800951E-3"/>
    <x v="0"/>
    <s v="documentary"/>
    <d v="2017-02-06T16:03:27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1.4725568942436412E-2"/>
    <x v="0"/>
    <s v="documentary"/>
    <d v="2014-09-12T21:06:38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5.8875190393308015E-3"/>
    <x v="0"/>
    <s v="documentary"/>
    <d v="2016-03-30T18:44:2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1.7119377272850528E-2"/>
    <x v="0"/>
    <s v="documentary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8.333820691268496E-3"/>
    <x v="0"/>
    <s v="documentary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1.0013986013986014E-2"/>
    <x v="0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1.1040068401445073E-2"/>
    <x v="0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8.4908661579614752E-3"/>
    <x v="0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1.1553398058252427E-2"/>
    <x v="0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1.3908344840337199E-2"/>
    <x v="0"/>
    <s v="documentary"/>
    <d v="2017-01-25T11:58:28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7.7030324154757756E-3"/>
    <x v="0"/>
    <s v="documentary"/>
    <d v="2016-08-04T01:35:0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2.2265336289726535E-2"/>
    <x v="0"/>
    <s v="documentary"/>
    <d v="2016-02-27T23:09:14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2.4536719286204531E-2"/>
    <x v="0"/>
    <s v="documentary"/>
    <d v="2014-09-08T04:01:08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9.6596007133922402E-3"/>
    <x v="0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7.9714128642111044E-3"/>
    <x v="0"/>
    <s v="documentary"/>
    <d v="2016-03-09T19:52:01"/>
    <d v="2016-04-08T18:52:01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4.0550503809289751E-3"/>
    <x v="0"/>
    <s v="documentary"/>
    <d v="2014-10-31T07:03:14"/>
    <d v="2014-12-01T08:03:1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1.2594245857856406E-2"/>
    <x v="0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1.160919540229885E-2"/>
    <x v="0"/>
    <s v="documentary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5.1800403538724196E-3"/>
    <x v="0"/>
    <s v="documentary"/>
    <d v="2016-05-17T20:38:4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1.1901477832512315E-2"/>
    <x v="0"/>
    <s v="documentary"/>
    <d v="2014-10-23T01:41:30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7.1516646115906291E-3"/>
    <x v="0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9.105652578198651E-3"/>
    <x v="0"/>
    <s v="documentary"/>
    <d v="2014-10-24T00:01:46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7.1666666666666667E-3"/>
    <x v="0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2.8748341441839896E-3"/>
    <x v="0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1.4653819719113509E-2"/>
    <x v="0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4.1677353167478837E-3"/>
    <x v="0"/>
    <s v="documentary"/>
    <d v="2014-01-29T14:33:19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3.4805194805194806E-3"/>
    <x v="0"/>
    <s v="documentary"/>
    <d v="2012-04-20T19:01: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1.1514260750594339E-2"/>
    <x v="0"/>
    <s v="documentary"/>
    <d v="2013-03-22T13:51:18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1.2217611802674043E-2"/>
    <x v="0"/>
    <s v="documentary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2.3323631447517638E-2"/>
    <x v="0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1.4096049827897067E-3"/>
    <x v="0"/>
    <s v="documentary"/>
    <d v="2016-12-07T19:05:0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6.2013512172049545E-3"/>
    <x v="0"/>
    <s v="documentary"/>
    <d v="2012-12-18T18:25:39"/>
    <d v="2013-02-01T18:25:39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2.3936170212765957E-2"/>
    <x v="0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1.1124999999999999E-2"/>
    <x v="0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2.2196708763872943E-2"/>
    <x v="0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2.3333333333333334E-2"/>
    <x v="0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1.8489984591679508E-2"/>
    <x v="0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9.688228438228438E-3"/>
    <x v="0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2.4753951685058156E-2"/>
    <x v="0"/>
    <s v="documentary"/>
    <d v="2016-01-01T13:43:2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8.5573167930163112E-3"/>
    <x v="0"/>
    <s v="documentary"/>
    <d v="2012-03-19T16:31:12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8.6572438162544167E-3"/>
    <x v="0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9.586555905662179E-3"/>
    <x v="0"/>
    <s v="documentary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1.4332247557003257E-2"/>
    <x v="0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2.3244552058111378E-2"/>
    <x v="0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1.708219972347353E-2"/>
    <x v="0"/>
    <s v="documentary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8.944915174274877E-3"/>
    <x v="0"/>
    <s v="documentary"/>
    <d v="2014-10-22T14:01:41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2.1630615640599003E-2"/>
    <x v="0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6.911308967484874E-3"/>
    <x v="0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1.1255548509828789E-2"/>
    <x v="0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1.2232255371904309E-2"/>
    <x v="0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1.4E-2"/>
    <x v="0"/>
    <s v="documentary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9.5914918994135772E-3"/>
    <x v="0"/>
    <s v="documentary"/>
    <d v="2011-11-18T01:00: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1.1035517222906735E-2"/>
    <x v="0"/>
    <s v="documentary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6.3560472991326077E-3"/>
    <x v="0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9.5075109336375738E-3"/>
    <x v="0"/>
    <s v="documentary"/>
    <d v="2016-02-17T19:38:02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1.703002003803988E-2"/>
    <x v="0"/>
    <s v="documentary"/>
    <d v="2012-03-22T21:49:20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1.225E-2"/>
    <x v="0"/>
    <s v="documentary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1.7711640569711546E-2"/>
    <x v="0"/>
    <s v="documentary"/>
    <d v="2010-07-20T18:38:04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7.137530627463513E-3"/>
    <x v="0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4.4473573334581715E-3"/>
    <x v="0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5.5208031878186152E-3"/>
    <x v="0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1.4063884714676531E-3"/>
    <x v="0"/>
    <s v="documentary"/>
    <d v="2011-07-08T20:12:5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1.5178256265442993E-2"/>
    <x v="0"/>
    <s v="documentary"/>
    <d v="2015-10-15T12:56:57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1.330039901197036E-2"/>
    <x v="0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7.5106701402361288E-3"/>
    <x v="0"/>
    <s v="documentary"/>
    <d v="2014-01-07T15:04:22"/>
    <d v="2014-02-05T23:04:00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1.8115942028985508E-2"/>
    <x v="0"/>
    <s v="documentary"/>
    <d v="2014-02-04T02:02:19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1.1605813517788397E-2"/>
    <x v="0"/>
    <s v="documentary"/>
    <d v="2011-04-05T03:53:57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1.0832102412604629E-2"/>
    <x v="0"/>
    <s v="documentary"/>
    <d v="2011-09-20T20:54:10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6.2435715858343219E-3"/>
    <x v="0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2.1929824561403508E-2"/>
    <x v="0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5.4559625876851132E-3"/>
    <x v="0"/>
    <s v="documentary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7.9498598053768764E-3"/>
    <x v="0"/>
    <s v="documentary"/>
    <d v="2013-11-20T04:13:24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1.7344686218858405E-2"/>
    <x v="0"/>
    <s v="documentary"/>
    <d v="2012-07-09T17:49:38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1.2712809456545982E-2"/>
    <x v="0"/>
    <s v="documentary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1.0931259196972883E-2"/>
    <x v="0"/>
    <s v="documentary"/>
    <d v="2013-09-12T01:31:05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1.468469854411703E-2"/>
    <x v="0"/>
    <s v="documentary"/>
    <d v="2014-09-22T20:26:42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2.0795727725696031E-2"/>
    <x v="0"/>
    <s v="documentary"/>
    <d v="2014-01-09T09:30:31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4.9401482044461337E-3"/>
    <x v="0"/>
    <s v="documentary"/>
    <d v="2013-03-27T23:17:40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4.61361014994233E-3"/>
    <x v="0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9.085252022401992E-3"/>
    <x v="0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0.20689655172413793"/>
    <x v="0"/>
    <s v="animation"/>
    <d v="2014-02-12T05:40:31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1.9933554817275746E-2"/>
    <x v="0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2.7906976744186046E-2"/>
    <x v="0"/>
    <s v="animation"/>
    <d v="2014-08-12T06:14:57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8.4967320261437912E-2"/>
    <x v="0"/>
    <s v="animation"/>
    <d v="2013-05-06T22:13:50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2.4521824423737126E-2"/>
    <x v="0"/>
    <s v="animation"/>
    <d v="2012-01-26T09:01:39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0.33333333333333331"/>
    <x v="0"/>
    <s v="animation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6.0150375939849621E-2"/>
    <x v="0"/>
    <s v="animation"/>
    <d v="2016-01-31T17:05:14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1.9230769230769232E-2"/>
    <x v="0"/>
    <s v="animation"/>
    <d v="2014-05-19T18:24:05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0.20833333333333334"/>
    <x v="0"/>
    <s v="animation"/>
    <d v="2013-08-27T02:34:27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1.9277108433734941E-2"/>
    <x v="0"/>
    <s v="animation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1.4035087719298246E-2"/>
    <x v="0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1.6E-2"/>
    <x v="0"/>
    <s v="animation"/>
    <d v="2013-10-29T20:01:42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5.8635394456289982E-3"/>
    <x v="0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0.2"/>
    <x v="0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2.5407263488267822E-3"/>
    <x v="0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0.2"/>
    <x v="0"/>
    <s v="animation"/>
    <d v="2014-01-11T00:21:41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0.02"/>
    <x v="0"/>
    <s v="animation"/>
    <d v="2011-12-17T21:46:01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2.0887728459530026E-2"/>
    <x v="0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0.2"/>
    <x v="0"/>
    <s v="animation"/>
    <d v="2013-02-26T13:19:23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4.8774539690281671E-2"/>
    <x v="0"/>
    <s v="animation"/>
    <d v="2014-04-24T18:11:35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0.1111111111111111"/>
    <x v="0"/>
    <s v="animation"/>
    <d v="2013-09-17T13:38:05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1.7676767676767676E-2"/>
    <x v="0"/>
    <s v="animation"/>
    <d v="2014-01-15T22:43:2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2.5000000000000001E-2"/>
    <x v="0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7.6923076923076927E-2"/>
    <x v="0"/>
    <s v="animation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6.097560975609756E-2"/>
    <x v="0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4.4444444444444446E-2"/>
    <x v="0"/>
    <s v="animation"/>
    <d v="2012-03-03T00:03:42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4.9180327868852458E-2"/>
    <x v="0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5.9683313032886723E-2"/>
    <x v="0"/>
    <s v="animation"/>
    <d v="2013-04-14T16:47:40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0.04"/>
    <x v="0"/>
    <s v="animation"/>
    <d v="2011-09-14T15:22:07"/>
    <d v="2011-11-13T16:22:07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0.08"/>
    <x v="0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8.8000000000000005E-3"/>
    <x v="0"/>
    <s v="animation"/>
    <d v="2011-07-26T17:02:3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5.7971014492753624E-2"/>
    <x v="0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6.5789473684210523E-2"/>
    <x v="0"/>
    <s v="animation"/>
    <d v="2012-08-08T22:37:44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9.038238702201622E-3"/>
    <x v="0"/>
    <s v="animation"/>
    <d v="2012-08-14T16:18:54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3.9215686274509803E-2"/>
    <x v="0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2.5989909799724813E-2"/>
    <x v="0"/>
    <s v="animation"/>
    <d v="2014-03-05T17:19:39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3.5460992907801421E-2"/>
    <x v="0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1.6260162601626018E-2"/>
    <x v="0"/>
    <s v="animation"/>
    <d v="2014-08-18T16:45:19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2.5272134007528649E-2"/>
    <x v="0"/>
    <s v="animation"/>
    <d v="2014-04-28T23:24:01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1.1261261261261261E-2"/>
    <x v="0"/>
    <s v="animation"/>
    <d v="2014-09-22T09:47:15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1.8031942297784646E-2"/>
    <x v="0"/>
    <s v="animation"/>
    <d v="2013-07-10T12:00:15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1.1475409836065573E-2"/>
    <x v="0"/>
    <s v="animation"/>
    <d v="2012-09-10T16:08:09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0.1"/>
    <x v="0"/>
    <s v="animation"/>
    <d v="2016-03-18T21:31:30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1.9521912350597609E-2"/>
    <x v="0"/>
    <s v="animation"/>
    <d v="2012-11-30T04:44:32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7.3825503355704702E-2"/>
    <x v="0"/>
    <s v="animation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1.5033054680631772E-2"/>
    <x v="0"/>
    <s v="animation"/>
    <d v="2013-04-17T12:08:19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0.02"/>
    <x v="0"/>
    <s v="animation"/>
    <d v="2014-05-02T22:37:19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1.3953488372093023E-2"/>
    <x v="0"/>
    <s v="animation"/>
    <d v="2011-12-05T11:33:36"/>
    <d v="2012-01-05T11:33:00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9.6774193548387094E-2"/>
    <x v="0"/>
    <s v="animation"/>
    <d v="2014-06-09T19:56:05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0.1"/>
    <x v="0"/>
    <s v="animation"/>
    <d v="2014-11-02T00:54:25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7.3480293921175683E-3"/>
    <x v="0"/>
    <s v="animation"/>
    <d v="2011-11-11T18:17:29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1.3612565445026177E-2"/>
    <x v="0"/>
    <s v="animation"/>
    <d v="2009-08-18T21:29:28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1.8604651162790697E-2"/>
    <x v="0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1.7391304347826087E-2"/>
    <x v="0"/>
    <s v="animation"/>
    <d v="2012-02-17T13:17:05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7.8947368421052627E-2"/>
    <x v="0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1.4925373134328358E-2"/>
    <x v="0"/>
    <s v="animation"/>
    <d v="2012-02-10T23:36:27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0.26923076923076922"/>
    <x v="0"/>
    <s v="animation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4.0000000000000001E-3"/>
    <x v="0"/>
    <s v="animation"/>
    <d v="2013-07-11T13:15:20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1.5625E-2"/>
    <x v="0"/>
    <s v="animation"/>
    <d v="2012-09-04T23:00:5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7.4999999999999997E-3"/>
    <x v="0"/>
    <s v="animation"/>
    <d v="2012-03-27T00:35:01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0.1"/>
    <x v="0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.3333333333333333E-2"/>
    <x v="0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0.18181818181818182"/>
    <x v="0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9.7673082447572532E-3"/>
    <x v="0"/>
    <s v="animation"/>
    <d v="2016-07-01T15:41:45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0.06"/>
    <x v="0"/>
    <s v="animation"/>
    <d v="2014-07-10T14:44:07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1.379254391302584E-3"/>
    <x v="0"/>
    <s v="animation"/>
    <d v="2015-11-19T11:46:41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1.4634146341463415E-2"/>
    <x v="0"/>
    <s v="animation"/>
    <d v="2017-01-03T14:46:01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2.5491624180626365E-2"/>
    <x v="0"/>
    <s v="animation"/>
    <d v="2012-11-05T09:23:41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6.6601371204701269E-3"/>
    <x v="1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1.0703363914373088E-2"/>
    <x v="1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9.0116279069767449E-3"/>
    <x v="1"/>
    <s v="plays"/>
    <d v="2016-03-01T00:58:45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1.3930348258706468E-2"/>
    <x v="1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3.4178596311340723E-2"/>
    <x v="1"/>
    <s v="plays"/>
    <d v="2016-05-02T17:12:49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E-3"/>
    <x v="1"/>
    <s v="plays"/>
    <d v="2014-07-30T09:37:21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1.3450292397660818E-2"/>
    <x v="1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1.5666831928606843E-2"/>
    <x v="1"/>
    <s v="plays"/>
    <d v="2017-01-18T04:56:06"/>
    <d v="2017-02-17T16:05:00"/>
    <x v="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2.2556390977443608E-2"/>
    <x v="1"/>
    <s v="plays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1.1501597444089457E-2"/>
    <x v="1"/>
    <s v="plays"/>
    <d v="2016-12-21T00:44:54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7.9019073569482293E-3"/>
    <x v="1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7.7499999999999999E-3"/>
    <x v="1"/>
    <s v="plays"/>
    <d v="2016-11-02T01:33:49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1.4036511156186612E-2"/>
    <x v="1"/>
    <s v="plays"/>
    <d v="2016-04-13T00:10:08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8.4830339321357289E-3"/>
    <x v="1"/>
    <s v="plays"/>
    <d v="2016-04-22T10:26:05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.0573248407643311E-3"/>
    <x v="1"/>
    <s v="plays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2.878048780487805E-2"/>
    <x v="1"/>
    <s v="plays"/>
    <d v="2016-12-07T13:05:0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9.9935938500960927E-3"/>
    <x v="1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2.4481327800829875E-2"/>
    <x v="1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3.9679915349513919E-3"/>
    <x v="1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3.9744048328762764E-2"/>
    <x v="1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0.04"/>
    <x v="2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2.8571428571428571E-2"/>
    <x v="2"/>
    <s v="web"/>
    <d v="2014-10-02T02:12:4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0.33333333333333331"/>
    <x v="2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2.4832018697049374E-3"/>
    <x v="2"/>
    <s v="web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3.8461538461538464E-2"/>
    <x v="2"/>
    <s v="web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0.1111111111111111"/>
    <x v="2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0.11764705882352941"/>
    <x v="2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0.11428571428571428"/>
    <x v="2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7.4054482941020893E-3"/>
    <x v="2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4.878048780487805E-2"/>
    <x v="2"/>
    <s v="web"/>
    <d v="2014-10-15T17:16:31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1.5536723163841809E-2"/>
    <x v="2"/>
    <s v="web"/>
    <d v="2014-09-19T16:26:12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5.0000000000000001E-3"/>
    <x v="2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1.4641288433382138E-2"/>
    <x v="2"/>
    <s v="web"/>
    <d v="2016-11-02T22:36:43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0.02"/>
    <x v="2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0.25"/>
    <x v="2"/>
    <s v="web"/>
    <d v="2014-11-17T18:30:45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3.6363636363636362E-2"/>
    <x v="2"/>
    <s v="web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2.9411764705882353E-2"/>
    <x v="2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2.0408163265306121E-2"/>
    <x v="2"/>
    <s v="web"/>
    <d v="2015-12-10T22:07:03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0.05"/>
    <x v="2"/>
    <s v="web"/>
    <d v="2015-12-02T20:20:12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7.0422535211267607E-3"/>
    <x v="2"/>
    <s v="web"/>
    <d v="2016-01-19T19:09:29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1.8867924528301886E-2"/>
    <x v="2"/>
    <s v="web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2.6011560693641619E-2"/>
    <x v="2"/>
    <s v="web"/>
    <d v="2014-11-20T01:12:11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0.05"/>
    <x v="2"/>
    <s v="web"/>
    <d v="2016-09-19T10:38:27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1.5444015444015444E-2"/>
    <x v="2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0.1"/>
    <x v="2"/>
    <s v="web"/>
    <d v="2016-03-21T14:08:22"/>
    <d v="2016-05-20T14:08:22"/>
    <x v="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0.5"/>
    <x v="2"/>
    <s v="web"/>
    <d v="2015-08-14T13:53:13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2.8571428571428571E-2"/>
    <x v="2"/>
    <s v="web"/>
    <d v="2014-11-25T20:27:03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0.2"/>
    <x v="2"/>
    <s v="web"/>
    <d v="2015-02-14T17:11:56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7.1428571428571425E-2"/>
    <x v="2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2.5688073394495412E-3"/>
    <x v="2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6.6445182724252493E-3"/>
    <x v="2"/>
    <s v="web"/>
    <d v="2016-09-18T18:28:06"/>
    <d v="2016-11-17T19:28:06"/>
    <x v="0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4.0358744394618833E-2"/>
    <x v="2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.2786885245901641E-2"/>
    <x v="2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4.0000000000000001E-3"/>
    <x v="2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6.0869565217391307E-2"/>
    <x v="2"/>
    <s v="web"/>
    <d v="2015-03-07T16:15:45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7.6923076923076927E-2"/>
    <x v="2"/>
    <s v="web"/>
    <d v="2016-03-17T18:43:26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1.8779342723004695E-2"/>
    <x v="2"/>
    <s v="web"/>
    <d v="2015-03-20T01:40:38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0.33333333333333331"/>
    <x v="2"/>
    <s v="web"/>
    <d v="2016-10-03T21:31:32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0.1"/>
    <x v="2"/>
    <s v="web"/>
    <d v="2016-06-24T16:55:35"/>
    <d v="2016-07-31T16:00:00"/>
    <x v="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8.2352941176470594E-3"/>
    <x v="2"/>
    <s v="web"/>
    <d v="2014-11-05T00:03:01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6.4516129032258063E-2"/>
    <x v="2"/>
    <s v="web"/>
    <d v="2015-02-12T19:30:02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0.01"/>
    <x v="2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4.2857142857142858E-2"/>
    <x v="2"/>
    <s v="web"/>
    <d v="2014-11-26T20:35:39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2.2033151418595982E-2"/>
    <x v="2"/>
    <s v="web"/>
    <d v="2014-07-15T15:20:2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6.1068702290076333E-2"/>
    <x v="2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0.1"/>
    <x v="2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3.4223134839151265E-3"/>
    <x v="2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0.2"/>
    <x v="2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9.4398502106412853E-3"/>
    <x v="2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0.05"/>
    <x v="2"/>
    <s v="web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.3333333333333335E-3"/>
    <x v="2"/>
    <s v="web"/>
    <d v="2014-07-11T17:12:18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1.1494252873563218E-2"/>
    <x v="2"/>
    <s v="web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2.6392961876832845E-2"/>
    <x v="2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8.9758342922899893E-3"/>
    <x v="2"/>
    <s v="web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1.1111111111111112E-2"/>
    <x v="2"/>
    <s v="web"/>
    <d v="2016-01-15T07:21:51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8.5714285714285719E-3"/>
    <x v="2"/>
    <s v="web"/>
    <d v="2016-04-14T15:18:28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0.1"/>
    <x v="2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1.3043478260869565E-2"/>
    <x v="2"/>
    <s v="web"/>
    <d v="2016-04-29T18:32:09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2.0080321285140562E-2"/>
    <x v="2"/>
    <s v="web"/>
    <d v="2016-05-17T07:11:02"/>
    <d v="2016-06-17T23:00:00"/>
    <x v="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0.5"/>
    <x v="2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0.25"/>
    <x v="2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0.33333333333333331"/>
    <x v="2"/>
    <s v="web"/>
    <d v="2017-01-24T14:14:22"/>
    <d v="2017-03-25T13:14:22"/>
    <x v="0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1.9801980198019802E-2"/>
    <x v="2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6.608622679114654E-3"/>
    <x v="2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7.4427330647011099E-3"/>
    <x v="2"/>
    <s v="wearables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5.7462573718433385E-3"/>
    <x v="2"/>
    <s v="wearables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1.3607984488230494E-2"/>
    <x v="2"/>
    <s v="wearables"/>
    <d v="2014-09-16T15:58:59"/>
    <d v="2014-10-29T01:00:00"/>
    <x v="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4.2518837459634015E-2"/>
    <x v="2"/>
    <s v="wearables"/>
    <d v="2016-07-13T00:37: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2.5592174481758465E-2"/>
    <x v="2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7.9402148528724889E-3"/>
    <x v="2"/>
    <s v="wearables"/>
    <d v="2016-02-16T18:25:49"/>
    <d v="2016-03-17T17:25:49"/>
    <x v="0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6.0827250608272508E-4"/>
    <x v="2"/>
    <s v="wearables"/>
    <d v="2014-09-09T16:38:2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2.3435267219205486E-2"/>
    <x v="2"/>
    <s v="wearables"/>
    <d v="2014-08-26T21:53:33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2.8469750889679714E-2"/>
    <x v="2"/>
    <s v="wearables"/>
    <d v="2014-10-20T00:53:0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4.1779404742957188E-3"/>
    <x v="2"/>
    <s v="wearables"/>
    <d v="2014-11-13T00:25:1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9.2899800928998005E-3"/>
    <x v="2"/>
    <s v="wearables"/>
    <d v="2016-11-01T16:34:10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1.0435077697495864E-2"/>
    <x v="2"/>
    <s v="wearables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.158222915042868E-2"/>
    <x v="2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2.3317164496638582E-2"/>
    <x v="2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8.1475931822438657E-3"/>
    <x v="2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5.2505966587112173E-3"/>
    <x v="2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9.1460383735957849E-3"/>
    <x v="2"/>
    <s v="wearables"/>
    <d v="2015-06-24T03:51:29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6.9605568445475635E-3"/>
    <x v="2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1.1772400261608895E-2"/>
    <x v="2"/>
    <s v="wearables"/>
    <d v="2014-10-10T17:47:59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9.4736842105263161E-2"/>
    <x v="2"/>
    <s v="wearables"/>
    <d v="2016-09-23T15:29:19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2.564102564102564E-2"/>
    <x v="2"/>
    <s v="wearables"/>
    <d v="2014-12-17T10:30:47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0.01"/>
    <x v="2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.2079646017699116E-2"/>
    <x v="2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6.4377682403433476E-3"/>
    <x v="2"/>
    <s v="wearables"/>
    <d v="2016-11-14T17:04:21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0.5"/>
    <x v="2"/>
    <s v="wearables"/>
    <d v="2014-07-18T19:58:18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5.5888223552894214E-3"/>
    <x v="2"/>
    <s v="wearables"/>
    <d v="2016-09-19T08:57:43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3.6549707602339179E-2"/>
    <x v="2"/>
    <s v="wearables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6.5093572009764032E-4"/>
    <x v="2"/>
    <s v="wearables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1.1765152377699343E-2"/>
    <x v="2"/>
    <s v="wearables"/>
    <d v="2016-05-16T17:02:0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1.2681772066283395E-3"/>
    <x v="2"/>
    <s v="wearables"/>
    <d v="2014-12-11T16:37:3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1.988163491769928E-2"/>
    <x v="2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1.4634146341463415E-2"/>
    <x v="2"/>
    <s v="wearables"/>
    <d v="2014-07-18T20:10:17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0.13333333333333333"/>
    <x v="2"/>
    <s v="wearables"/>
    <d v="2014-06-13T02:47:07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2.9180695847362513E-2"/>
    <x v="2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1.6315431679129844E-2"/>
    <x v="2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7.5046904315196998E-3"/>
    <x v="2"/>
    <s v="wearables"/>
    <d v="2016-05-14T09:41:35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1.5342960288808664E-2"/>
    <x v="2"/>
    <s v="wearables"/>
    <d v="2016-04-21T09:02:1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1.0649144669763227E-2"/>
    <x v="2"/>
    <s v="wearables"/>
    <d v="2016-07-05T16:41:4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6.6378511886384687E-3"/>
    <x v="2"/>
    <s v="wearables"/>
    <d v="2014-08-13T12:02:1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7.5471698113207544E-2"/>
    <x v="2"/>
    <s v="wearables"/>
    <d v="2017-02-12T18:22:0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1.0067114093959731E-2"/>
    <x v="2"/>
    <s v="wearables"/>
    <d v="2016-09-21T21:36:04"/>
    <d v="2016-10-31T21:36:04"/>
    <x v="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5.6372139635877732E-3"/>
    <x v="2"/>
    <s v="wearables"/>
    <d v="2014-06-19T11:21:31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1.8083182640144666E-2"/>
    <x v="2"/>
    <s v="wearables"/>
    <d v="2014-11-28T20:47:52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1.6901408450704226E-3"/>
    <x v="2"/>
    <s v="wearables"/>
    <d v="2016-12-07T18:00:53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2.4660912453760789E-3"/>
    <x v="2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2.914200221166981E-3"/>
    <x v="2"/>
    <s v="wearables"/>
    <d v="2016-11-01T16:01:37"/>
    <d v="2016-12-08T04:59:00"/>
    <x v="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1.3776337115072933E-2"/>
    <x v="2"/>
    <s v="wearables"/>
    <d v="2016-07-28T15:14:0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3.8461538461538464E-2"/>
    <x v="2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0.15390505359877488"/>
    <x v="2"/>
    <s v="wearables"/>
    <d v="2016-11-22T09:01:03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8.3762521931065714E-3"/>
    <x v="2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1.1864406779661017E-2"/>
    <x v="2"/>
    <s v="wearables"/>
    <d v="2017-01-02T15:55:59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1.10062893081761E-2"/>
    <x v="2"/>
    <s v="wearables"/>
    <d v="2014-10-01T12:30:20"/>
    <d v="2014-10-31T12:30:20"/>
    <x v="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4.9159120310478657E-2"/>
    <x v="2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1.8843404808317088E-3"/>
    <x v="2"/>
    <s v="wearables"/>
    <d v="2014-08-15T22:20:45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8.3062106003299711E-3"/>
    <x v="2"/>
    <s v="wearables"/>
    <d v="2013-10-16T11:39:0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7.6923076923076927E-2"/>
    <x v="2"/>
    <s v="wearables"/>
    <d v="2016-12-11T16:31: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3.4324942791762012E-3"/>
    <x v="2"/>
    <s v="wearables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8.0051752376130731E-3"/>
    <x v="2"/>
    <s v="wearables"/>
    <d v="2016-10-25T17:26:27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8.3632019115890081E-3"/>
    <x v="2"/>
    <s v="wearables"/>
    <d v="2016-12-07T22:49:09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8.3160083160083165E-3"/>
    <x v="2"/>
    <s v="wearables"/>
    <d v="2016-12-22T04:37:48"/>
    <d v="2017-02-20T04:37:48"/>
    <x v="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5.1177072671443197E-3"/>
    <x v="2"/>
    <s v="wearables"/>
    <d v="2016-12-22T11:47:58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8.49627170182558E-3"/>
    <x v="2"/>
    <s v="wearables"/>
    <d v="2016-11-22T15:55:2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4.1756252121760776E-2"/>
    <x v="2"/>
    <s v="wearables"/>
    <d v="2014-07-15T13:56:40"/>
    <d v="2014-09-13T13:56:40"/>
    <x v="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.2786885245901641E-2"/>
    <x v="2"/>
    <s v="wearables"/>
    <d v="2014-11-05T00:59:19"/>
    <d v="2014-12-05T00:59:19"/>
    <x v="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1.000266343109112E-2"/>
    <x v="2"/>
    <s v="wearables"/>
    <d v="2016-11-04T11:01:08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3.8095238095238099E-2"/>
    <x v="2"/>
    <s v="wearables"/>
    <d v="2016-01-15T16:20:3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5.0251256281407036E-3"/>
    <x v="2"/>
    <s v="wearables"/>
    <d v="2016-05-06T12:42:12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1.2449977767896843E-2"/>
    <x v="2"/>
    <s v="wearables"/>
    <d v="2016-12-30T18:54:42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8.6393088552915772E-3"/>
    <x v="2"/>
    <s v="wearables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2.2377622377622378E-2"/>
    <x v="2"/>
    <s v="wearables"/>
    <d v="2014-10-28T15:48:27"/>
    <d v="2014-12-01T00:00:00"/>
    <x v="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1.3114754098360656E-2"/>
    <x v="2"/>
    <s v="wearables"/>
    <d v="2014-08-06T20:30:02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4.4444444444444446E-2"/>
    <x v="2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5.1546391752577317E-2"/>
    <x v="2"/>
    <s v="wearables"/>
    <d v="2016-02-09T00:57:56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1.4990859232175503E-2"/>
    <x v="3"/>
    <s v="nonfiction"/>
    <d v="2012-01-01T15:34:51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1.1884550084889643E-2"/>
    <x v="3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4.6355208143973826E-3"/>
    <x v="3"/>
    <s v="nonfiction"/>
    <d v="2012-03-09T19:19:38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1.8284878405558602E-2"/>
    <x v="3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1.9368794028451809E-2"/>
    <x v="3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6.9755854509217742E-3"/>
    <x v="3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1.3806706114398421E-2"/>
    <x v="3"/>
    <s v="nonfiction"/>
    <d v="2013-03-13T01:01:27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2.7374609590299467E-2"/>
    <x v="3"/>
    <s v="nonfiction"/>
    <d v="2012-12-04T00:29:09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1.6419427972390099E-2"/>
    <x v="3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2.2962112514351322E-2"/>
    <x v="3"/>
    <s v="nonfiction"/>
    <d v="2012-07-21T04:27:41"/>
    <d v="2012-09-19T04:27:41"/>
    <x v="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1.0023451093123534E-2"/>
    <x v="3"/>
    <s v="nonfiction"/>
    <d v="2011-11-07T17:53:11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1.126984126984127E-2"/>
    <x v="3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0.203125"/>
    <x v="3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5.6108897742363877E-2"/>
    <x v="3"/>
    <s v="nonfiction"/>
    <d v="2013-11-20T10:04:52"/>
    <d v="2013-12-20T10:04:52"/>
    <x v="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5.3420805998125589E-3"/>
    <x v="3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4.2588012125495157E-3"/>
    <x v="3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9.5196121639488755E-3"/>
    <x v="3"/>
    <s v="nonfiction"/>
    <d v="2013-11-01T17:37:2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1.7647058823529412E-2"/>
    <x v="3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2.5608994378513428E-2"/>
    <x v="3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1.4631578947368421E-2"/>
    <x v="3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5.8969584109248912E-3"/>
    <x v="3"/>
    <s v="nonfiction"/>
    <d v="2015-06-07T03:31:22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7.0709654124479085E-3"/>
    <x v="3"/>
    <s v="nonfiction"/>
    <d v="2013-05-07T15:33:2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1.4838709677419355E-2"/>
    <x v="3"/>
    <s v="nonfiction"/>
    <d v="2014-02-19T22:01:5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1.8427518427518427E-2"/>
    <x v="3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1.2118842845973418E-2"/>
    <x v="3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1.8611670020120725E-2"/>
    <x v="3"/>
    <s v="nonfiction"/>
    <d v="2013-04-03T13:44:05"/>
    <d v="2013-05-03T13:44:05"/>
    <x v="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2.923447860156721E-2"/>
    <x v="3"/>
    <s v="nonfiction"/>
    <d v="2012-09-05T01:01:49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7.8537769527345421E-3"/>
    <x v="3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2.1945137157107233E-2"/>
    <x v="3"/>
    <s v="nonfiction"/>
    <d v="2014-07-11T20:19:26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1.0420613868889731E-2"/>
    <x v="3"/>
    <s v="nonfiction"/>
    <d v="2016-12-29T22:35:3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1.2941434525115156E-2"/>
    <x v="3"/>
    <s v="nonfiction"/>
    <d v="2013-01-25T21:04:32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1.7440225035161745E-2"/>
    <x v="3"/>
    <s v="nonfiction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1.8800358102059087E-2"/>
    <x v="3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2.0312500000000001E-3"/>
    <x v="3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2.3614457831325302E-2"/>
    <x v="3"/>
    <s v="nonfiction"/>
    <d v="2012-12-06T17:58:41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2.6690845432529076E-2"/>
    <x v="3"/>
    <s v="nonfiction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2.6699029126213591E-2"/>
    <x v="3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.0252100840336135E-2"/>
    <x v="3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7.4509803921568628E-3"/>
    <x v="3"/>
    <s v="nonfiction"/>
    <d v="2010-09-08T20:04:2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1.9427001569858712E-2"/>
    <x v="3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2.553191489361702E-2"/>
    <x v="3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0.2"/>
    <x v="3"/>
    <s v="fiction"/>
    <d v="2013-07-16T10:43:28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1.7453391511305039E-2"/>
    <x v="3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1.6949152542372881E-2"/>
    <x v="3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.140096618357488E-2"/>
    <x v="3"/>
    <s v="fiction"/>
    <d v="2013-11-26T23:54:54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0.1"/>
    <x v="3"/>
    <s v="fiction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0.02"/>
    <x v="3"/>
    <s v="fiction"/>
    <d v="2009-09-12T01:21:59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6.25E-2"/>
    <x v="3"/>
    <s v="fiction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2.564102564102564E-2"/>
    <x v="3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2.9411764705882353E-2"/>
    <x v="3"/>
    <s v="fiction"/>
    <d v="2011-11-16T01:26:3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1.584213451917732E-2"/>
    <x v="3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0.14285714285714285"/>
    <x v="3"/>
    <s v="fiction"/>
    <d v="2013-07-01T23:32:5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0.5"/>
    <x v="3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1.4999999999999999E-2"/>
    <x v="3"/>
    <s v="fiction"/>
    <d v="2010-09-15T16:25:05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2.5961538461538463E-2"/>
    <x v="4"/>
    <s v="rock"/>
    <d v="2011-04-03T16:10:25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2.3469109957473974E-2"/>
    <x v="4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0.02"/>
    <x v="4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1.5751575157515751E-2"/>
    <x v="4"/>
    <s v="rock"/>
    <d v="2012-03-19T18:34:09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9.7560975609756097E-3"/>
    <x v="4"/>
    <s v="rock"/>
    <d v="2014-02-05T03:35:19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.2110193325508782E-2"/>
    <x v="4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6.1624649859943975E-3"/>
    <x v="4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1.2408759124087591E-2"/>
    <x v="4"/>
    <s v="rock"/>
    <d v="2013-10-02T15:03:46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1.6707206211149603E-2"/>
    <x v="4"/>
    <s v="rock"/>
    <d v="2012-05-30T00:09:4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7.526881720430108E-3"/>
    <x v="4"/>
    <s v="rock"/>
    <d v="2013-01-03T04:28:00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1.0805224741748203E-2"/>
    <x v="4"/>
    <s v="rock"/>
    <d v="2013-01-02T01:08:59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1.6431322207958923E-2"/>
    <x v="4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2.3893815882219414E-2"/>
    <x v="4"/>
    <s v="rock"/>
    <d v="2013-10-08T20:58:03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1.1321702642556159E-2"/>
    <x v="4"/>
    <s v="rock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6.2908011869436198E-3"/>
    <x v="4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1.1757188498402555E-2"/>
    <x v="4"/>
    <s v="rock"/>
    <d v="2012-02-24T14:42:46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8.8801184015786881E-3"/>
    <x v="4"/>
    <s v="rock"/>
    <d v="2013-08-16T21:11:25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2.2008679479231245E-2"/>
    <x v="4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2.1636408853519026E-2"/>
    <x v="4"/>
    <s v="rock"/>
    <d v="2014-08-31T14:09:4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5.5988802239552091E-3"/>
    <x v="4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2.4539877300613498E-2"/>
    <x v="4"/>
    <s v="rock"/>
    <d v="2014-08-12T10:24:14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2.2865546105459485E-2"/>
    <x v="4"/>
    <s v="rock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1.2335526315789474E-2"/>
    <x v="4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1.3403880070546737E-2"/>
    <x v="4"/>
    <s v="rock"/>
    <d v="2011-05-02T22:47:58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.2727272727272726E-3"/>
    <x v="4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1.7142857142857144E-2"/>
    <x v="4"/>
    <s v="rock"/>
    <d v="2011-05-27T19:45:12"/>
    <d v="2011-07-16T23:00:00"/>
    <x v="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8.497905445840814E-3"/>
    <x v="4"/>
    <s v="rock"/>
    <d v="2011-08-08T16:35:39"/>
    <d v="2011-09-07T16:35:39"/>
    <x v="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1.3555291319857313E-2"/>
    <x v="4"/>
    <s v="rock"/>
    <d v="2017-01-24T15:05: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9.555555555555555E-3"/>
    <x v="4"/>
    <s v="rock"/>
    <d v="2014-11-19T02:24:46"/>
    <d v="2014-12-22T04:59:00"/>
    <x v="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1.2527101903155867E-2"/>
    <x v="4"/>
    <s v="rock"/>
    <d v="2013-12-20T20:00:3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1.7142857142857144E-2"/>
    <x v="4"/>
    <s v="rock"/>
    <d v="2012-08-02T01:21:02"/>
    <d v="2012-09-01T01:21:02"/>
    <x v="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1.1538461538461539E-2"/>
    <x v="4"/>
    <s v="rock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3.6223929747530186E-2"/>
    <x v="4"/>
    <s v="rock"/>
    <d v="2013-01-08T00:25:5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4.0001000025000621E-2"/>
    <x v="4"/>
    <s v="rock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2.199528672427337E-2"/>
    <x v="4"/>
    <s v="rock"/>
    <d v="2011-05-16T17:50:01"/>
    <d v="2011-05-31T18:04:00"/>
    <x v="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1.0046728971962618E-2"/>
    <x v="4"/>
    <s v="rock"/>
    <d v="2014-10-02T22:01:43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2.5438819638768762E-2"/>
    <x v="4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1.1183180496533215E-2"/>
    <x v="4"/>
    <s v="rock"/>
    <d v="2012-01-17T14:23:3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3.4862385321100919E-2"/>
    <x v="4"/>
    <s v="rock"/>
    <d v="2012-07-30T21:11:21"/>
    <d v="2012-08-07T17:01:00"/>
    <x v="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.2183908045977011E-2"/>
    <x v="4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1.4173815740395375E-2"/>
    <x v="4"/>
    <s v="rock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4.4617320672691915E-3"/>
    <x v="4"/>
    <s v="rock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1.93006993006993E-2"/>
    <x v="4"/>
    <s v="rock"/>
    <d v="2012-09-05T22:44:10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2.298050139275766E-2"/>
    <x v="4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2.5115110925073254E-2"/>
    <x v="4"/>
    <s v="rock"/>
    <d v="2010-03-13T05:48:38"/>
    <d v="2010-04-18T06:59:00"/>
    <x v="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7.885932770431734E-3"/>
    <x v="4"/>
    <s v="rock"/>
    <d v="2012-10-04T07:21:24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8.7813620071684594E-3"/>
    <x v="4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3.5483870967741936E-2"/>
    <x v="4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2.7318475916606758E-2"/>
    <x v="4"/>
    <s v="rock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.0769230769230771E-2"/>
    <x v="4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1.6486347243688821E-2"/>
    <x v="4"/>
    <s v="rock"/>
    <d v="2013-02-20T12:37:05"/>
    <d v="2013-03-22T11:37:05"/>
    <x v="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5.7142857142857143E-3"/>
    <x v="4"/>
    <s v="rock"/>
    <d v="2012-03-28T15:31:34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1.0204717229936135E-2"/>
    <x v="4"/>
    <s v="rock"/>
    <d v="2011-11-22T16:12:15"/>
    <d v="2012-01-21T08:13:00"/>
    <x v="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6.7213114754098363E-3"/>
    <x v="4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1.0407993338884263E-2"/>
    <x v="4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1.7057569296375266E-2"/>
    <x v="4"/>
    <s v="rock"/>
    <d v="2012-04-06T10:59:18"/>
    <d v="2012-05-19T03:00:00"/>
    <x v="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9.1151922512939607E-3"/>
    <x v="4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2.0361247947454843E-2"/>
    <x v="4"/>
    <s v="rock"/>
    <d v="2014-04-01T23:57:42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2.0976616231086657E-2"/>
    <x v="4"/>
    <s v="rock"/>
    <d v="2011-12-18T21:33:05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1.6464208354556729E-2"/>
    <x v="4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1.5778555448335195E-2"/>
    <x v="4"/>
    <s v="metal"/>
    <d v="2016-08-25T05:26:27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1.8555073035925778E-2"/>
    <x v="4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1.495398773006135E-2"/>
    <x v="4"/>
    <s v="metal"/>
    <d v="2013-09-09T14:13:03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1.5847267282256054E-2"/>
    <x v="4"/>
    <s v="metal"/>
    <d v="2016-11-21T06:11:20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2.7300824175824176E-2"/>
    <x v="4"/>
    <s v="metal"/>
    <d v="2014-09-23T16:25:52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2.9406829362303766E-2"/>
    <x v="4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3.5022093725084018E-2"/>
    <x v="4"/>
    <s v="metal"/>
    <d v="2014-02-24T09:24:15"/>
    <d v="2014-03-10T14:00:00"/>
    <x v="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0.1"/>
    <x v="4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5.3333333333333337E-2"/>
    <x v="4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2.3978315262718933E-2"/>
    <x v="4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2.1427420654100211E-2"/>
    <x v="4"/>
    <s v="metal"/>
    <d v="2016-03-23T19:51:57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2.6830203142966653E-2"/>
    <x v="4"/>
    <s v="metal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1.6875340228633642E-2"/>
    <x v="4"/>
    <s v="metal"/>
    <d v="2016-10-13T19:19:55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.3333333333333333E-2"/>
    <x v="4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1.518318713049934E-2"/>
    <x v="4"/>
    <s v="metal"/>
    <d v="2016-11-28T05:05:46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.1333333333333331E-2"/>
    <x v="4"/>
    <s v="metal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5.1376146788990829E-2"/>
    <x v="4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0.02"/>
    <x v="4"/>
    <s v="metal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4.3979699896416237E-2"/>
    <x v="4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2.340577979460234E-2"/>
    <x v="4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1.889763779527559E-2"/>
    <x v="4"/>
    <s v="jazz"/>
    <d v="2013-10-23T11:35:13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1.9801980198019802E-2"/>
    <x v="4"/>
    <s v="jazz"/>
    <d v="2016-08-17T23:10:04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2.3529411764705882E-2"/>
    <x v="4"/>
    <s v="jazz"/>
    <d v="2013-10-12T13:19:08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5.5555555555555552E-2"/>
    <x v="4"/>
    <s v="jazz"/>
    <d v="2012-01-13T02:49:26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2.9259259259259259E-2"/>
    <x v="4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4.4444444444444446E-2"/>
    <x v="4"/>
    <s v="jazz"/>
    <d v="2012-11-17T18:33:17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1.7187500000000001E-2"/>
    <x v="4"/>
    <s v="jazz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9.1590341382181521E-3"/>
    <x v="4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0.02"/>
    <x v="4"/>
    <s v="jazz"/>
    <d v="2013-12-08T00:39:5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2.8846153846153848E-3"/>
    <x v="4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8.0645161290322578E-2"/>
    <x v="4"/>
    <s v="jazz"/>
    <d v="2013-08-02T00:32:03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3.6923076923076927E-2"/>
    <x v="4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.0769230769230771E-2"/>
    <x v="4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0.1111111111111111"/>
    <x v="4"/>
    <s v="jazz"/>
    <d v="2012-10-02T04:00:40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2.8767123287671233E-2"/>
    <x v="4"/>
    <s v="jazz"/>
    <d v="2013-04-04T14:00:3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3.4992223950233284E-2"/>
    <x v="4"/>
    <s v="jazz"/>
    <d v="2013-01-02T11:55:27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2.1465581051073278E-2"/>
    <x v="4"/>
    <s v="jazz"/>
    <d v="2013-11-19T18:56:00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.0769230769230771E-2"/>
    <x v="4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4.6583850931677016E-2"/>
    <x v="4"/>
    <s v="jazz"/>
    <d v="2012-05-08T19:55:05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7.0796460176991149E-2"/>
    <x v="4"/>
    <s v="indie rock"/>
    <d v="2012-09-27T07:42:18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.3333333333333333E-2"/>
    <x v="4"/>
    <s v="indie rock"/>
    <d v="2011-11-30T06:01:26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4.6357615894039736E-2"/>
    <x v="4"/>
    <s v="indie rock"/>
    <d v="2011-08-04T20:39:10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1.1994002998500749E-2"/>
    <x v="4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0.1"/>
    <x v="4"/>
    <s v="indie rock"/>
    <d v="2012-03-13T19:15:46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2.8000000000000001E-2"/>
    <x v="4"/>
    <s v="indie rock"/>
    <d v="2016-12-09T22:35:11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3.4146341463414637E-2"/>
    <x v="4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5.5555555555555552E-2"/>
    <x v="4"/>
    <s v="indie rock"/>
    <d v="2011-07-27T18:04:45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1.3557483731019521E-2"/>
    <x v="4"/>
    <s v="indie rock"/>
    <d v="2014-09-05T18:49:0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.2000000000000001E-2"/>
    <x v="4"/>
    <s v="indie rock"/>
    <d v="2013-10-22T16:46:19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3.4615384615384617E-2"/>
    <x v="4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6.9529652351738242E-3"/>
    <x v="4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2.5000000000000001E-2"/>
    <x v="4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6.7653816696451362E-3"/>
    <x v="4"/>
    <s v="indie rock"/>
    <d v="2016-05-06T23:33:30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3.5897435897435895E-2"/>
    <x v="4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2.2499999999999999E-2"/>
    <x v="4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2.8571428571428571E-2"/>
    <x v="4"/>
    <s v="indie rock"/>
    <d v="2011-12-01T18:11:50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2.8571428571428571E-2"/>
    <x v="4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9.5238095238095233E-2"/>
    <x v="4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.3333333333333333E-2"/>
    <x v="4"/>
    <s v="jazz"/>
    <d v="2014-07-09T23:10:2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2.5000000000000001E-2"/>
    <x v="4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1.9867549668874173E-2"/>
    <x v="4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.0612244897959183E-2"/>
    <x v="4"/>
    <s v="jazz"/>
    <d v="2010-11-25T05:45:26"/>
    <d v="2011-01-24T05:45:26"/>
    <x v="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1.5384615384615385E-2"/>
    <x v="4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4.065040650406504E-2"/>
    <x v="4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6.6666666666666666E-2"/>
    <x v="4"/>
    <s v="jazz"/>
    <d v="2012-10-12T02:37:27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1.2108980827447022E-2"/>
    <x v="4"/>
    <s v="jazz"/>
    <d v="2012-04-05T03:20:19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2.4E-2"/>
    <x v="4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.3333333333333333E-2"/>
    <x v="4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5.1020408163265307E-2"/>
    <x v="4"/>
    <s v="jazz"/>
    <d v="2014-11-01T21:59:21"/>
    <d v="2014-12-01T22:59:21"/>
    <x v="0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0.01"/>
    <x v="4"/>
    <s v="jazz"/>
    <d v="2012-11-14T15:24:05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4.3149946062567418E-3"/>
    <x v="4"/>
    <s v="jazz"/>
    <d v="2011-10-31T04:06:16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5.2816901408450703E-3"/>
    <x v="4"/>
    <s v="jazz"/>
    <d v="2014-08-27T12:43:13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1.8181818181818181E-2"/>
    <x v="4"/>
    <s v="jazz"/>
    <d v="2014-10-22T23:02:0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4.5871559633027525E-2"/>
    <x v="4"/>
    <s v="jazz"/>
    <d v="2013-01-14T22:37:49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.125E-2"/>
    <x v="4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1.7777777777777778E-2"/>
    <x v="4"/>
    <s v="jazz"/>
    <d v="2012-09-28T20:41:53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1.4492753623188406E-2"/>
    <x v="4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5.3435114503816793E-2"/>
    <x v="4"/>
    <s v="jazz"/>
    <d v="2014-02-10T08:38:22"/>
    <d v="2014-03-16T22:00:00"/>
    <x v="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2.1723388848660392E-2"/>
    <x v="4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1.6666666666666666E-2"/>
    <x v="4"/>
    <s v="jazz"/>
    <d v="2014-03-13T04:03:29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1.9736842105263157E-2"/>
    <x v="4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0.04"/>
    <x v="4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0.05"/>
    <x v="4"/>
    <s v="jazz"/>
    <d v="2013-10-04T19:09:1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0.04"/>
    <x v="4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0.05"/>
    <x v="4"/>
    <s v="jazz"/>
    <d v="2013-05-22T18:18:58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9.0673575129533671E-3"/>
    <x v="2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2.6701119724375538E-2"/>
    <x v="2"/>
    <s v="wearables"/>
    <d v="2017-01-11T02:19:05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2.3952095808383235E-2"/>
    <x v="2"/>
    <s v="wearables"/>
    <d v="2016-01-13T20:14:20"/>
    <d v="2016-02-18T20:14:20"/>
    <x v="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4.1522491349480967E-2"/>
    <x v="2"/>
    <s v="wearables"/>
    <d v="2016-10-30T16:01:45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1.4407924358397118E-2"/>
    <x v="2"/>
    <s v="wearables"/>
    <d v="2016-03-15T14:00:50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6.4412238325281803E-3"/>
    <x v="2"/>
    <s v="wearables"/>
    <d v="2016-12-28T20:57:06"/>
    <d v="2017-02-18T23:59:00"/>
    <x v="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1.7482517482517484E-2"/>
    <x v="2"/>
    <s v="wearables"/>
    <d v="2016-08-10T18:00:48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1.6666666666666666E-2"/>
    <x v="2"/>
    <s v="wearables"/>
    <d v="2016-02-11T19:52:44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2.564102564102564E-2"/>
    <x v="2"/>
    <s v="wearables"/>
    <d v="2015-12-23T01:02:56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1.7118402282453638E-2"/>
    <x v="2"/>
    <s v="wearables"/>
    <d v="2015-12-18T18:01:01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6.3037249283667621E-3"/>
    <x v="2"/>
    <s v="wearables"/>
    <d v="2016-04-20T15:41:12"/>
    <d v="2016-06-04T15:41:12"/>
    <x v="0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1.0014306151645207E-2"/>
    <x v="2"/>
    <s v="wearables"/>
    <d v="2016-10-19T14:43:3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3.968253968253968E-2"/>
    <x v="2"/>
    <s v="wearables"/>
    <d v="2014-12-26T03:56:39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1.1211795423130088E-2"/>
    <x v="2"/>
    <s v="wearables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5.4757418747056049E-3"/>
    <x v="2"/>
    <s v="wearables"/>
    <d v="2016-08-04T07:05:00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1.9744483159117306E-2"/>
    <x v="2"/>
    <s v="wearables"/>
    <d v="2015-02-25T21:55:59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.0042918454935622E-2"/>
    <x v="2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1.9296254256526674E-2"/>
    <x v="2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8.8008234688625835E-3"/>
    <x v="2"/>
    <s v="wearables"/>
    <d v="2014-12-20T04:11:05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7.3280062366010527E-3"/>
    <x v="2"/>
    <s v="wearables"/>
    <d v="2017-01-31T15:02:35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2.744579455575239E-3"/>
    <x v="2"/>
    <s v="wearables"/>
    <d v="2017-01-05T16:38:55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5.1966292134831463E-2"/>
    <x v="2"/>
    <s v="wearables"/>
    <d v="2016-01-04T17:05:53"/>
    <d v="2016-02-11T17:05:53"/>
    <x v="0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2.3872679045092837E-2"/>
    <x v="2"/>
    <s v="wearables"/>
    <d v="2016-09-12T15:15:19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.2992036405005691E-2"/>
    <x v="2"/>
    <s v="wearables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2.0134228187919462E-2"/>
    <x v="2"/>
    <s v="wearables"/>
    <d v="2016-09-24T00:24:0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1.6891891891891893E-2"/>
    <x v="2"/>
    <s v="wearables"/>
    <d v="2016-09-06T15:15:32"/>
    <d v="2016-10-06T15:15:32"/>
    <x v="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2.2740033688938798E-2"/>
    <x v="2"/>
    <s v="wearables"/>
    <d v="2016-02-22T06:06:14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3.7735849056603772E-2"/>
    <x v="2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7.8571428571428575E-4"/>
    <x v="2"/>
    <s v="wearables"/>
    <d v="2017-01-07T07:16:47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6.0975609756097563E-3"/>
    <x v="2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2.2123893805309734E-2"/>
    <x v="2"/>
    <s v="wearables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6.4981949458483759E-3"/>
    <x v="2"/>
    <s v="wearables"/>
    <d v="2014-08-05T20:46:38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1.9464720194647202E-2"/>
    <x v="2"/>
    <s v="wearables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1.0714285714285714E-2"/>
    <x v="2"/>
    <s v="wearables"/>
    <d v="2016-02-24T17:59:16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9.2059838895281933E-3"/>
    <x v="2"/>
    <s v="wearables"/>
    <d v="2016-04-29T16:43:0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6.2305295950155761E-3"/>
    <x v="2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1.3201320132013201E-2"/>
    <x v="2"/>
    <s v="wearables"/>
    <d v="2016-01-22T22:36:3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1.2644824360305532E-3"/>
    <x v="2"/>
    <s v="wearables"/>
    <d v="2016-01-26T07:25:01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.3119254154396443E-3"/>
    <x v="2"/>
    <s v="wearables"/>
    <d v="2016-05-16T10:00:2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2.0861372812920592E-2"/>
    <x v="2"/>
    <s v="wearables"/>
    <d v="2014-10-16T21:42:02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0.36363636363636365"/>
    <x v="2"/>
    <s v="wearables"/>
    <d v="2014-07-10T22:43:42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5.8209489122304963E-3"/>
    <x v="2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2.8301886792452831E-2"/>
    <x v="2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1.2182203389830509E-2"/>
    <x v="2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9.0196078431372551E-3"/>
    <x v="2"/>
    <s v="wearables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6.2027231467473524E-3"/>
    <x v="2"/>
    <s v="wearables"/>
    <d v="2014-05-14T07:04:10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1.908169350029815E-2"/>
    <x v="2"/>
    <s v="wearables"/>
    <d v="2016-08-29T22:24:55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7.6923076923076927E-2"/>
    <x v="2"/>
    <s v="wearables"/>
    <d v="2014-08-04T18:49:2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.3018867924528301E-2"/>
    <x v="2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8.5653104925053538E-3"/>
    <x v="2"/>
    <s v="wearables"/>
    <d v="2016-03-08T22:11:59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1.116109560958943E-2"/>
    <x v="2"/>
    <s v="wearables"/>
    <d v="2016-10-09T23:09:28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2.3559648747055045E-3"/>
    <x v="2"/>
    <s v="wearables"/>
    <d v="2014-10-09T06:18:50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1.2396694214876033E-2"/>
    <x v="2"/>
    <s v="wearables"/>
    <d v="2014-11-04T22:34:40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7.6923076923076927E-2"/>
    <x v="2"/>
    <s v="wearables"/>
    <d v="2014-06-27T20:47:40"/>
    <d v="2014-07-27T15:27:00"/>
    <x v="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0.12307692307692308"/>
    <x v="2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6.5177173758360612E-3"/>
    <x v="2"/>
    <s v="wearables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3.4237781391765814E-3"/>
    <x v="2"/>
    <s v="wearables"/>
    <d v="2014-10-14T07:11:3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.0266343825665861E-4"/>
    <x v="2"/>
    <s v="wearables"/>
    <d v="2017-01-14T01:26: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7.6923076923076923E-4"/>
    <x v="2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7.4324324324324328E-3"/>
    <x v="2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4.6714419184054811E-3"/>
    <x v="2"/>
    <s v="wearables"/>
    <d v="2017-02-14T17:01:01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4.6224211755546904E-3"/>
    <x v="2"/>
    <s v="wearables"/>
    <d v="2016-01-19T17:00:27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1.072603962638739E-3"/>
    <x v="2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3.4188034188034191E-2"/>
    <x v="2"/>
    <s v="wearables"/>
    <d v="2014-12-04T00:57:52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5.7160048134777377E-3"/>
    <x v="2"/>
    <s v="wearables"/>
    <d v="2016-11-02T14:00:23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4.0000000000000001E-3"/>
    <x v="2"/>
    <s v="wearables"/>
    <d v="2016-11-28T19:25:15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1.5384615384615385E-2"/>
    <x v="2"/>
    <s v="wearables"/>
    <d v="2016-05-20T14:30:46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1.8181818181818181E-2"/>
    <x v="2"/>
    <s v="wearables"/>
    <d v="2016-07-10T19:54:22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1.3333333333333334E-2"/>
    <x v="2"/>
    <s v="wearables"/>
    <d v="2014-11-03T21:33:15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7.1975783074462751E-4"/>
    <x v="2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1.0426320667284522E-2"/>
    <x v="2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5.2287581699346402E-3"/>
    <x v="2"/>
    <s v="wearables"/>
    <d v="2014-11-12T00:03:35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2.5000000000000001E-2"/>
    <x v="2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1.3370865587614356E-2"/>
    <x v="2"/>
    <s v="wearables"/>
    <d v="2016-02-22T02:34: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6.2066192282812039E-3"/>
    <x v="2"/>
    <s v="wearables"/>
    <d v="2015-10-12T16:12:15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1.1272141706924315E-2"/>
    <x v="2"/>
    <s v="wearables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1.8779342723004695E-2"/>
    <x v="2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9.4161958568738224E-3"/>
    <x v="4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4.5290412929181144E-2"/>
    <x v="4"/>
    <s v="electronic music"/>
    <d v="2015-09-24T06:02:5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.2201914708442123E-2"/>
    <x v="4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2.7619650010541851E-2"/>
    <x v="4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2.5708511835398091E-3"/>
    <x v="4"/>
    <s v="electronic music"/>
    <d v="2016-01-01T13:56:03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1.391816121207301E-2"/>
    <x v="4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1.742712746658134E-2"/>
    <x v="4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1.4354066985645933E-2"/>
    <x v="4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2.1744691737017138E-2"/>
    <x v="4"/>
    <s v="electronic music"/>
    <d v="2017-01-20T15:03:25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1.2616320687186829E-2"/>
    <x v="4"/>
    <s v="electronic music"/>
    <d v="2015-02-09T17:05:07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2.3238819058754748E-2"/>
    <x v="4"/>
    <s v="electronic music"/>
    <d v="2016-08-29T11:35:49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9.2178770949720677E-3"/>
    <x v="4"/>
    <s v="electronic music"/>
    <d v="2015-11-16T18:20:10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1.6385496105031028E-2"/>
    <x v="4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1.9765739385065886E-2"/>
    <x v="4"/>
    <s v="electronic music"/>
    <d v="2016-11-14T17:34:40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2.5538107933890147E-2"/>
    <x v="4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1.5347334410339256E-2"/>
    <x v="4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4.1730779119579446E-2"/>
    <x v="4"/>
    <s v="electronic music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2.0568070519098921E-2"/>
    <x v="4"/>
    <s v="electronic music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2.7981651376146791E-2"/>
    <x v="4"/>
    <s v="electronic music"/>
    <d v="2016-02-18T05:33:43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4.6801872074882997E-2"/>
    <x v="4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4.0000000000000001E-3"/>
    <x v="5"/>
    <s v="audio"/>
    <d v="2016-07-28T17:00:09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0.1"/>
    <x v="5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3.4204052945999763E-2"/>
    <x v="5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0.33333333333333331"/>
    <x v="5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.007518796992481E-2"/>
    <x v="5"/>
    <s v="audio"/>
    <d v="2014-07-24T20:59:10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1.8867924528301886E-2"/>
    <x v="5"/>
    <s v="audio"/>
    <d v="2016-08-16T01:16:29"/>
    <d v="2016-09-25T01:16:29"/>
    <x v="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6.6666666666666666E-2"/>
    <x v="5"/>
    <s v="audio"/>
    <d v="2017-02-09T04:08:52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0.02"/>
    <x v="5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2.1052631578947368E-2"/>
    <x v="5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1.5228426395939087E-2"/>
    <x v="6"/>
    <s v="video games"/>
    <d v="2013-05-23T05:28:23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6.1728395061728392E-2"/>
    <x v="6"/>
    <s v="video games"/>
    <d v="2014-01-22T09:08:42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2.9301128489408038E-2"/>
    <x v="6"/>
    <s v="video games"/>
    <d v="2013-06-20T23:06:2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7.6923076923076927E-2"/>
    <x v="6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8.8888888888888892E-2"/>
    <x v="6"/>
    <s v="video games"/>
    <d v="2016-03-11T08:54:24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2.4705882352941175E-2"/>
    <x v="6"/>
    <s v="video games"/>
    <d v="2013-10-25T05:30:5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2.8571428571428571E-2"/>
    <x v="6"/>
    <s v="video games"/>
    <d v="2012-09-11T00:17:02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7.8431372549019607E-2"/>
    <x v="6"/>
    <s v="video games"/>
    <d v="2014-01-06T19:58:17"/>
    <d v="2014-02-05T19:58:17"/>
    <x v="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0.1"/>
    <x v="6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8.8054006457293811E-3"/>
    <x v="6"/>
    <s v="video games"/>
    <d v="2013-12-05T04:09:05"/>
    <d v="2014-01-04T04:09:05"/>
    <x v="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6.6666666666666666E-2"/>
    <x v="6"/>
    <s v="video games"/>
    <d v="2012-04-06T21:41:56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2.0712070357309768E-2"/>
    <x v="6"/>
    <s v="video games"/>
    <d v="2014-07-18T09:04:10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2.2739651416122005E-2"/>
    <x v="6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0.1111111111111111"/>
    <x v="6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2.6548672566371681E-2"/>
    <x v="6"/>
    <s v="video games"/>
    <d v="2016-04-19T13:35:36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5.3816584294343765E-2"/>
    <x v="6"/>
    <s v="video games"/>
    <d v="2014-04-11T03:18:53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0.33333333333333331"/>
    <x v="6"/>
    <s v="video games"/>
    <d v="2014-12-29T22:14:52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5.3571428571428568E-2"/>
    <x v="6"/>
    <s v="video games"/>
    <d v="2012-07-11T21:44:4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2.4390243902439024E-3"/>
    <x v="6"/>
    <s v="video games"/>
    <d v="2014-06-03T15:49:43"/>
    <d v="2014-08-02T15:49:43"/>
    <x v="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8.771929824561403E-3"/>
    <x v="6"/>
    <s v="video games"/>
    <d v="2016-02-13T16:06:15"/>
    <d v="2016-03-14T15:06:15"/>
    <x v="0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0.13333333333333333"/>
    <x v="6"/>
    <s v="video games"/>
    <d v="2014-07-25T20:48:11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2.3032304765963581E-2"/>
    <x v="6"/>
    <s v="video games"/>
    <d v="2014-03-25T19:11:07"/>
    <d v="2014-04-24T19:11:07"/>
    <x v="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4.1737649063032366E-2"/>
    <x v="6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0.2"/>
    <x v="6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0.08"/>
    <x v="6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0.33333333333333331"/>
    <x v="6"/>
    <s v="video games"/>
    <d v="2012-12-07T00:37:1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9.4674556213017749E-2"/>
    <x v="6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8.1966964277582644E-3"/>
    <x v="6"/>
    <s v="video games"/>
    <d v="2011-09-09T17:07:13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3.734011281480893E-3"/>
    <x v="6"/>
    <s v="video games"/>
    <d v="2013-07-31T12:53:40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1.3475836431226766E-2"/>
    <x v="6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0.14893617021276595"/>
    <x v="6"/>
    <s v="video games"/>
    <d v="2014-01-21T19:01:17"/>
    <d v="2014-03-02T19:01:17"/>
    <x v="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1.2201885745978924E-2"/>
    <x v="6"/>
    <s v="video games"/>
    <d v="2014-03-14T18:18:15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0.04"/>
    <x v="6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0.1"/>
    <x v="6"/>
    <s v="video games"/>
    <d v="2016-01-15T02:39:31"/>
    <d v="2016-02-14T02:39:31"/>
    <x v="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0.14634146341463414"/>
    <x v="6"/>
    <s v="video games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5.647058823529412E-2"/>
    <x v="6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6.1728395061728392E-2"/>
    <x v="6"/>
    <s v="video games"/>
    <d v="2016-04-19T05:19:50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1.2453719286435544E-2"/>
    <x v="6"/>
    <s v="video games"/>
    <d v="2014-05-12T09:50:21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1.3976240391334731E-2"/>
    <x v="6"/>
    <s v="video games"/>
    <d v="2014-02-22T03:15:27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4.2424242424242427E-2"/>
    <x v="6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2.8668941979522185E-2"/>
    <x v="6"/>
    <s v="video games"/>
    <d v="2012-02-13T15:17:15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6.6666666666666666E-2"/>
    <x v="6"/>
    <s v="video games"/>
    <d v="2016-10-19T18:03:10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4.3137254901960784E-2"/>
    <x v="6"/>
    <s v="video games"/>
    <d v="2012-11-07T22:23:42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9.9766827018391638E-3"/>
    <x v="6"/>
    <s v="video games"/>
    <d v="2014-11-20T18:13:31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0.2"/>
    <x v="6"/>
    <s v="video games"/>
    <d v="2014-07-15T23:27:00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0.3"/>
    <x v="6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7.5471698113207544E-2"/>
    <x v="6"/>
    <s v="video games"/>
    <d v="2016-02-29T16:41:3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5.6016132646202102E-2"/>
    <x v="6"/>
    <s v="video games"/>
    <d v="2012-04-10T20:20:08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9.6385542168674704E-2"/>
    <x v="6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2.7522935779816515E-2"/>
    <x v="6"/>
    <s v="video games"/>
    <d v="2014-03-06T03:59:39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0.2"/>
    <x v="6"/>
    <s v="video games"/>
    <d v="2014-03-24T19:01:04"/>
    <d v="2014-04-06T19:01:04"/>
    <x v="0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0.17241379310344829"/>
    <x v="6"/>
    <s v="video games"/>
    <d v="2016-02-12T22:25:16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0.27272727272727271"/>
    <x v="6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1.6470588235294119E-2"/>
    <x v="6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0.2"/>
    <x v="6"/>
    <s v="mobile games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3.9316239316239315E-2"/>
    <x v="6"/>
    <s v="mobile games"/>
    <d v="2014-10-14T20:30:00"/>
    <d v="2014-11-14T21:30:00"/>
    <x v="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9.5238095238095233E-2"/>
    <x v="6"/>
    <s v="mobile games"/>
    <d v="2016-05-06T06:21:3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0.27272727272727271"/>
    <x v="6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9.0403337969401955E-3"/>
    <x v="6"/>
    <s v="mobile games"/>
    <d v="2016-12-02T02:46:11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0.05"/>
    <x v="6"/>
    <s v="mobile games"/>
    <d v="2014-07-01T09:46:21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0.02"/>
    <x v="6"/>
    <s v="mobile games"/>
    <d v="2016-07-07T23:44:5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2.2222222222222223E-2"/>
    <x v="6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3.9493670886075949E-3"/>
    <x v="6"/>
    <s v="mobile games"/>
    <d v="2016-03-24T19:40:21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.2000000000000001E-2"/>
    <x v="6"/>
    <s v="mobile games"/>
    <d v="2017-01-01T21:45:31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0.2"/>
    <x v="6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4.3010752688172046E-2"/>
    <x v="6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0.01"/>
    <x v="7"/>
    <s v="food trucks"/>
    <d v="2014-08-03T17:56:32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2.2641509433962263E-2"/>
    <x v="7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4.1095890410958902E-2"/>
    <x v="7"/>
    <s v="food trucks"/>
    <d v="2016-11-01T04:06:21"/>
    <d v="2016-12-01T05:06:21"/>
    <x v="0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2.6666666666666668E-2"/>
    <x v="7"/>
    <s v="food trucks"/>
    <d v="2016-05-17T17:02:46"/>
    <d v="2016-06-16T17:02:46"/>
    <x v="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2.3809523809523808E-2"/>
    <x v="7"/>
    <s v="food trucks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1.6465422612513721E-2"/>
    <x v="7"/>
    <s v="food trucks"/>
    <d v="2015-04-15T17:01: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0.02"/>
    <x v="7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9.2307692307692316E-3"/>
    <x v="7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4.2553191489361701E-2"/>
    <x v="7"/>
    <s v="food trucks"/>
    <d v="2014-07-15T18:20:08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1.9867549668874173E-2"/>
    <x v="7"/>
    <s v="food trucks"/>
    <d v="2014-10-06T15:04:40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8.5714285714285715E-2"/>
    <x v="7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1.6450216450216451E-2"/>
    <x v="7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5.7142857142857141E-2"/>
    <x v="7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1.207437816952427E-2"/>
    <x v="7"/>
    <s v="food trucks"/>
    <d v="2014-06-02T05:08:5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2.7864855451062349E-3"/>
    <x v="7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1.634320735444331E-2"/>
    <x v="7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2.9411764705882353E-3"/>
    <x v="7"/>
    <s v="food trucks"/>
    <d v="2016-08-23T01:17:45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0.17647058823529413"/>
    <x v="7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0.02"/>
    <x v="7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0.04"/>
    <x v="7"/>
    <s v="food trucks"/>
    <d v="2014-10-26T19:18:47"/>
    <d v="2014-11-13T20:18:47"/>
    <x v="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.3333333333333333E-2"/>
    <x v="7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2.144469525959368E-2"/>
    <x v="7"/>
    <s v="food trucks"/>
    <d v="2016-04-08T20:12:07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1.5384615384615385E-2"/>
    <x v="7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0.1"/>
    <x v="7"/>
    <s v="food trucks"/>
    <d v="2017-01-11T00:28:18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0.2"/>
    <x v="7"/>
    <s v="food trucks"/>
    <d v="2014-07-17T21:44:12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1.5625000000000001E-3"/>
    <x v="7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1.4468085106382979E-2"/>
    <x v="7"/>
    <s v="food trucks"/>
    <d v="2014-05-22T19:21:54"/>
    <d v="2014-06-28T19:21:54"/>
    <x v="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0.75"/>
    <x v="7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9.5238095238095233E-2"/>
    <x v="7"/>
    <s v="food trucks"/>
    <d v="2016-12-24T19:51:28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0.03"/>
    <x v="7"/>
    <s v="food trucks"/>
    <d v="2016-10-13T20:40:2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1.6243610846400417E-2"/>
    <x v="8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8.4218512898330804E-3"/>
    <x v="8"/>
    <s v="photobooks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1.5365396627108058E-2"/>
    <x v="8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7.6830205246405442E-3"/>
    <x v="8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2.6471504204297728E-2"/>
    <x v="8"/>
    <s v="photobooks"/>
    <d v="2016-12-07T16:49:00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8.8659793814432983E-3"/>
    <x v="8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1.9259259259259261E-2"/>
    <x v="8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1.1205432937181663E-2"/>
    <x v="8"/>
    <s v="photobooks"/>
    <d v="2016-02-19T14:29:20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5.1724137931034482E-2"/>
    <x v="8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1.2505153222481791E-2"/>
    <x v="8"/>
    <s v="photobooks"/>
    <d v="2016-02-09T18:37:3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1.7725918570009932E-2"/>
    <x v="8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1.2592592592592593E-2"/>
    <x v="8"/>
    <s v="photobooks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1.3082249533689347E-2"/>
    <x v="8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8.2644628099173556E-3"/>
    <x v="8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1.8309395899572416E-2"/>
    <x v="8"/>
    <s v="photobooks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3.3419977720014855E-3"/>
    <x v="8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1.708409354785205E-2"/>
    <x v="8"/>
    <s v="photobooks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1.805973378976192E-2"/>
    <x v="8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5.440565336973761E-3"/>
    <x v="8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6.0479041916167665E-3"/>
    <x v="8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4.2591347231562427E-3"/>
    <x v="8"/>
    <s v="photobooks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4.7284929835265405E-3"/>
    <x v="8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.0917874396135265E-2"/>
    <x v="8"/>
    <s v="photobooks"/>
    <d v="2017-02-06T18:37:33"/>
    <d v="2017-03-11T13:29:00"/>
    <x v="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8.1053115658772136E-3"/>
    <x v="8"/>
    <s v="photobooks"/>
    <d v="2016-03-01T10:19:33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4.829362524146813E-3"/>
    <x v="8"/>
    <s v="photobooks"/>
    <d v="2016-02-23T17:01:04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7.2327044025157234E-3"/>
    <x v="8"/>
    <s v="photobooks"/>
    <d v="2017-01-26T20:18:25"/>
    <d v="2017-02-25T20:18:25"/>
    <x v="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2.0250476770933687E-3"/>
    <x v="8"/>
    <s v="photobooks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5.9347181008902079E-3"/>
    <x v="8"/>
    <s v="photobooks"/>
    <d v="2016-05-25T20:47:4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2.5728456292622444E-2"/>
    <x v="8"/>
    <s v="photobooks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1.6252821670428894E-2"/>
    <x v="8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9.4840667678300454E-3"/>
    <x v="8"/>
    <s v="photobooks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1.3968040411143799E-2"/>
    <x v="8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1.0883419943131679E-2"/>
    <x v="8"/>
    <s v="photobooks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6.730663135826989E-3"/>
    <x v="8"/>
    <s v="photobooks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5.7400838439213156E-3"/>
    <x v="8"/>
    <s v="photobooks"/>
    <d v="2015-10-01T15:53:20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9.7217952659083926E-3"/>
    <x v="8"/>
    <s v="photobooks"/>
    <d v="2016-09-20T11:05:13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8.9945390298747183E-3"/>
    <x v="8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4.2023492356212333E-2"/>
    <x v="8"/>
    <s v="photobooks"/>
    <d v="2016-11-06T11:24:48"/>
    <d v="2016-12-04T00:00:00"/>
    <x v="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1.2304948729380294E-2"/>
    <x v="8"/>
    <s v="photobooks"/>
    <d v="2016-03-01T17:17:27"/>
    <d v="2016-04-01T04:00:00"/>
    <x v="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8.6047664098752082E-3"/>
    <x v="8"/>
    <s v="photobooks"/>
    <d v="2016-10-11T04:15:09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1.6981132075471698E-2"/>
    <x v="4"/>
    <s v="world music"/>
    <d v="2014-04-07T13:11:42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2.2727272727272728E-2"/>
    <x v="4"/>
    <s v="world music"/>
    <d v="2013-08-23T21:44:38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2.0650490449148167E-2"/>
    <x v="4"/>
    <s v="world music"/>
    <d v="2014-03-17T20:59:41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1.6382252559726963E-2"/>
    <x v="4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0.04"/>
    <x v="4"/>
    <s v="world music"/>
    <d v="2012-03-17T11:02:07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2.5000000000000001E-2"/>
    <x v="4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5.1724137931034482E-2"/>
    <x v="4"/>
    <s v="world music"/>
    <d v="2012-01-31T22:46:14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2.8571428571428571E-2"/>
    <x v="4"/>
    <s v="world music"/>
    <d v="2013-11-05T03:14:59"/>
    <d v="2013-12-15T03:14:59"/>
    <x v="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1.6853932584269662E-2"/>
    <x v="4"/>
    <s v="world music"/>
    <d v="2011-07-07T14:38:56"/>
    <d v="2011-08-06T14:38:56"/>
    <x v="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.3195020746887967E-2"/>
    <x v="4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1.3401655498620418E-2"/>
    <x v="4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0.2"/>
    <x v="4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2.247191011235955E-2"/>
    <x v="4"/>
    <s v="world music"/>
    <d v="2011-05-08T21:06:11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2.1676300578034682E-2"/>
    <x v="4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7.068607068607069E-3"/>
    <x v="4"/>
    <s v="rock"/>
    <d v="2014-05-15T14:23:5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1.3247863247863248E-2"/>
    <x v="4"/>
    <s v="rock"/>
    <d v="2011-10-22T01:02:29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1.1695906432748537E-2"/>
    <x v="4"/>
    <s v="rock"/>
    <d v="2013-04-06T07:00:55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1.556317594302295E-2"/>
    <x v="4"/>
    <s v="rock"/>
    <d v="2014-05-08T15:45:53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1.5511298353121409E-2"/>
    <x v="4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8.4601805282616665E-3"/>
    <x v="4"/>
    <s v="rock"/>
    <d v="2014-07-23T15:25:31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1.2115258677144728E-2"/>
    <x v="4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2.9265255292652552E-2"/>
    <x v="4"/>
    <s v="rock"/>
    <d v="2013-09-26T23:42:49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2.3400997652659419E-2"/>
    <x v="4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1.058320198153569E-2"/>
    <x v="4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1.795420853236699E-2"/>
    <x v="4"/>
    <s v="rock"/>
    <d v="2013-11-01T20:17:32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1.0200872414778211E-2"/>
    <x v="4"/>
    <s v="rock"/>
    <d v="2012-01-13T22:03:51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1.0857495373226403E-2"/>
    <x v="4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2.6194836411291771E-2"/>
    <x v="4"/>
    <s v="rock"/>
    <d v="2013-08-01T14:40:12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3.6838066001534921E-2"/>
    <x v="4"/>
    <s v="rock"/>
    <d v="2014-05-07T23:17:4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1.9728072513996268E-2"/>
    <x v="4"/>
    <s v="rock"/>
    <d v="2014-01-27T20:13:4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2.5679012345679011E-2"/>
    <x v="4"/>
    <s v="rock"/>
    <d v="2013-12-30T08:13:47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1.2880274779195289E-2"/>
    <x v="4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2.296918767507003E-2"/>
    <x v="4"/>
    <s v="rock"/>
    <d v="2014-02-22T02:01:10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.1423290203327174E-2"/>
    <x v="4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1.5826692916595726E-2"/>
    <x v="4"/>
    <s v="rock"/>
    <d v="2010-10-14T15:43:3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5.2383446830801469E-3"/>
    <x v="4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7.0994820503661364E-3"/>
    <x v="4"/>
    <s v="rock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1.2999999999999999E-2"/>
    <x v="4"/>
    <s v="rock"/>
    <d v="2013-08-21T20:17:27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1.0085185547831195E-2"/>
    <x v="4"/>
    <s v="rock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1.4731520223152023E-2"/>
    <x v="4"/>
    <s v="rock"/>
    <d v="2012-01-25T20:34:02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4.0602488539620172E-3"/>
    <x v="4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5.2830188679245287E-3"/>
    <x v="4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1.3043478260869565E-2"/>
    <x v="4"/>
    <s v="rock"/>
    <d v="2014-08-01T17:31:31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1.2053529025517347E-2"/>
    <x v="4"/>
    <s v="rock"/>
    <d v="2012-07-26T16:33:45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1.5994342361159652E-2"/>
    <x v="4"/>
    <s v="rock"/>
    <d v="2013-07-03T20:49:47"/>
    <d v="2013-08-07T20:49:47"/>
    <x v="0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2.170700018834015E-2"/>
    <x v="4"/>
    <s v="rock"/>
    <d v="2009-07-13T16:54:07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2.594441111526417E-2"/>
    <x v="4"/>
    <s v="rock"/>
    <d v="2012-07-31T13:29:0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1.8866051037632808E-2"/>
    <x v="4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1.3632262154892792E-2"/>
    <x v="4"/>
    <s v="rock"/>
    <d v="2014-02-12T02:22:50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7.8140120864734642E-3"/>
    <x v="4"/>
    <s v="rock"/>
    <d v="2010-12-01T18:10:5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9.548387096774193E-3"/>
    <x v="4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1.4777262431237191E-2"/>
    <x v="4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1.0424070125562663E-2"/>
    <x v="4"/>
    <s v="rock"/>
    <d v="2013-02-15T17:13:09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1.5346534653465346E-2"/>
    <x v="1"/>
    <s v="plays"/>
    <d v="2016-12-08T05:38:02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.0988686669945892E-2"/>
    <x v="1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1.2307692307692308E-2"/>
    <x v="1"/>
    <s v="plays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4.1322314049586778E-2"/>
    <x v="1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1.5181682429069188E-2"/>
    <x v="1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2.7718550106609809E-2"/>
    <x v="1"/>
    <s v="plays"/>
    <d v="2016-12-05T03:14:05"/>
    <d v="2017-01-04T03:14:05"/>
    <x v="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2.2631578947368423E-2"/>
    <x v="1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9.6087851750171586E-3"/>
    <x v="1"/>
    <s v="plays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2.7807486631016044E-2"/>
    <x v="1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7.8252363873492006E-3"/>
    <x v="1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3.6065573770491806E-2"/>
    <x v="1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2.5107885445272655E-2"/>
    <x v="1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1.9166666666666665E-2"/>
    <x v="1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1.0865099292398995E-2"/>
    <x v="1"/>
    <s v="plays"/>
    <d v="2016-04-01T17:55:58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1.5766841853798376E-2"/>
    <x v="1"/>
    <s v="plays"/>
    <d v="2016-03-29T16:20:32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7.3732718894009217E-3"/>
    <x v="1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5.9259259259259256E-3"/>
    <x v="1"/>
    <s v="plays"/>
    <d v="2016-04-23T16:12:18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1.4111922141119221E-2"/>
    <x v="1"/>
    <s v="plays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0.02"/>
    <x v="1"/>
    <s v="plays"/>
    <d v="2016-11-01T01:23:31"/>
    <d v="2016-12-01T02:23:31"/>
    <x v="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2.368873008666127E-2"/>
    <x v="1"/>
    <s v="plays"/>
    <d v="2016-07-15T10:35:20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6.5611002460412588E-3"/>
    <x v="2"/>
    <s v="wearables"/>
    <d v="2017-01-12T04:40:05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1.1035544719620172E-2"/>
    <x v="2"/>
    <s v="wearables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4.9602207019548289E-3"/>
    <x v="2"/>
    <s v="wearables"/>
    <d v="2014-11-04T10:58:54"/>
    <d v="2014-12-04T10:58:54"/>
    <x v="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7.816571130797291E-3"/>
    <x v="2"/>
    <s v="wearables"/>
    <d v="2016-01-18T12:04:39"/>
    <d v="2016-02-17T12:04:39"/>
    <x v="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3.345070422535211E-2"/>
    <x v="2"/>
    <s v="wearables"/>
    <d v="2016-08-29T14:43:32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2.7176022983150866E-3"/>
    <x v="2"/>
    <s v="wearables"/>
    <d v="2015-09-10T21:11:08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7.7419354838709677E-3"/>
    <x v="2"/>
    <s v="wearables"/>
    <d v="2016-07-05T16:00:5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1.2489072061945797E-3"/>
    <x v="2"/>
    <s v="wearables"/>
    <d v="2016-10-26T19:15:19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3.5714285714285712E-2"/>
    <x v="2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9.8023461353045158E-3"/>
    <x v="2"/>
    <s v="wearables"/>
    <d v="2016-02-02T17:01:5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5.4240631163708086E-3"/>
    <x v="2"/>
    <s v="wearables"/>
    <d v="2016-08-22T16:04:20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6.1380061380061383E-3"/>
    <x v="2"/>
    <s v="wearables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1.6569285776576262E-3"/>
    <x v="2"/>
    <s v="wearables"/>
    <d v="2016-05-30T05:39:06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2.2022838499184339E-2"/>
    <x v="2"/>
    <s v="wearables"/>
    <d v="2014-12-12T01:02:52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1.0273972602739725E-2"/>
    <x v="2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5.9642147117296221E-3"/>
    <x v="2"/>
    <s v="wearables"/>
    <d v="2016-12-01T16:34:06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1.1629838843661739E-3"/>
    <x v="2"/>
    <s v="wearables"/>
    <d v="2016-11-23T17:58:57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3.7735849056603772E-2"/>
    <x v="2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.3033033033033031E-2"/>
    <x v="2"/>
    <s v="wearables"/>
    <d v="2016-03-22T16:45:46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1.8292682926829267E-2"/>
    <x v="2"/>
    <s v="wearables"/>
    <d v="2016-09-13T15:12:3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1.646090534979424E-2"/>
    <x v="2"/>
    <s v="wearables"/>
    <d v="2016-11-30T02:03:5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9.7345132743362831E-3"/>
    <x v="2"/>
    <s v="wearables"/>
    <d v="2014-12-01T19:00:28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2.404692082111437E-2"/>
    <x v="2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8.5812356979405036E-3"/>
    <x v="2"/>
    <s v="wearables"/>
    <d v="2016-08-30T15:25:34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2.2058823529411766E-2"/>
    <x v="2"/>
    <s v="wearables"/>
    <d v="2014-10-23T05:19:05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6.3508192556839833E-3"/>
    <x v="2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9.9502487562189053E-3"/>
    <x v="2"/>
    <s v="wearables"/>
    <d v="2016-07-18T12:05:54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1.9296651052226804E-2"/>
    <x v="2"/>
    <s v="wearables"/>
    <d v="2016-02-10T18:34:47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.2388663967611335E-3"/>
    <x v="2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2.6369383262504855E-3"/>
    <x v="2"/>
    <s v="wearables"/>
    <d v="2014-11-12T20:43:48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5.6700822161921344E-3"/>
    <x v="2"/>
    <s v="wearables"/>
    <d v="2017-02-01T13:51:19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1.5136226034308779E-2"/>
    <x v="2"/>
    <s v="wearables"/>
    <d v="2015-07-03T19:17:13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1.1154657823334338E-2"/>
    <x v="2"/>
    <s v="wearables"/>
    <d v="2014-10-24T15:31:55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2.6151222285389427E-3"/>
    <x v="2"/>
    <s v="wearables"/>
    <d v="2016-08-30T14:58:37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0.01"/>
    <x v="2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6.3148839664509569E-3"/>
    <x v="2"/>
    <s v="wearables"/>
    <d v="2016-06-21T12:38:0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2.4532297917402048E-2"/>
    <x v="3"/>
    <s v="nonfiction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1.8666666666666668E-2"/>
    <x v="3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2.0639977836265411E-2"/>
    <x v="3"/>
    <s v="nonfiction"/>
    <d v="2013-05-28T01:49:11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1.213307240704501E-2"/>
    <x v="3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4.344193817878028E-3"/>
    <x v="3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1.6846229187071498E-2"/>
    <x v="3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1.4992791926958193E-2"/>
    <x v="3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5.9250481410161454E-3"/>
    <x v="3"/>
    <s v="nonfiction"/>
    <d v="2016-01-13T17:45:44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1.6674012046422802E-2"/>
    <x v="3"/>
    <s v="nonfiction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.1437125748502992E-2"/>
    <x v="3"/>
    <s v="nonfiction"/>
    <d v="2013-02-04T02:49:48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4.0946896992962251E-2"/>
    <x v="3"/>
    <s v="nonfiction"/>
    <d v="2016-05-12T19:22:5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3.9452233452885559E-2"/>
    <x v="3"/>
    <s v="nonfiction"/>
    <d v="2012-10-31T06:06:4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1.399712978396154E-2"/>
    <x v="3"/>
    <s v="nonfiction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2.5937749401436554E-2"/>
    <x v="3"/>
    <s v="nonfiction"/>
    <d v="2013-01-30T23:05:3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1.4626865671641792E-2"/>
    <x v="3"/>
    <s v="nonfiction"/>
    <d v="2011-05-26T13:42:03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2.4869109947643978E-2"/>
    <x v="3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.117782909930716E-2"/>
    <x v="3"/>
    <s v="nonfiction"/>
    <d v="2012-07-05T21:37:0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3.4925254663315253E-2"/>
    <x v="3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2.2914757103574702E-2"/>
    <x v="3"/>
    <s v="nonfiction"/>
    <d v="2013-07-09T22:25:31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2.5000000000000001E-2"/>
    <x v="3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2.8898254063816978E-3"/>
    <x v="4"/>
    <s v="rock"/>
    <d v="2014-11-08T16:41:46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1.223404255319149E-2"/>
    <x v="4"/>
    <s v="rock"/>
    <d v="2015-02-14T17:35:52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1.5495394073169882E-2"/>
    <x v="4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1.5753544547523191E-2"/>
    <x v="4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1.5718157181571817E-2"/>
    <x v="4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1.1909430831873744E-2"/>
    <x v="4"/>
    <s v="rock"/>
    <d v="2014-03-12T14:15:46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1.2861736334405145E-2"/>
    <x v="4"/>
    <s v="rock"/>
    <d v="2013-10-01T00:04:5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9.3395597064709814E-3"/>
    <x v="4"/>
    <s v="rock"/>
    <d v="2015-04-07T18:12:22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2.5806451612903226E-2"/>
    <x v="4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4.9519093419674318E-3"/>
    <x v="4"/>
    <s v="rock"/>
    <d v="2016-11-30T22:50:3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2.322308233638283E-2"/>
    <x v="4"/>
    <s v="rock"/>
    <d v="2016-02-24T03:53:08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1.5905442871735006E-2"/>
    <x v="4"/>
    <s v="rock"/>
    <d v="2016-12-16T01:35:19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1.7983301220295438E-2"/>
    <x v="4"/>
    <s v="rock"/>
    <d v="2016-11-03T16:03:2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2.052980132450331E-2"/>
    <x v="4"/>
    <s v="rock"/>
    <d v="2017-01-12T05:16:10"/>
    <d v="2017-02-03T04:11:00"/>
    <x v="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.2702237521514632E-2"/>
    <x v="4"/>
    <s v="rock"/>
    <d v="2016-07-17T18:13:30"/>
    <d v="2016-08-01T18:13:30"/>
    <x v="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1.3530465949820788E-2"/>
    <x v="4"/>
    <s v="rock"/>
    <d v="2015-05-06T11:47:56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4.716981132075472E-2"/>
    <x v="4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1.3632119514472456E-2"/>
    <x v="4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1.7726673853156065E-2"/>
    <x v="4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1.9901562165632356E-2"/>
    <x v="4"/>
    <s v="rock"/>
    <d v="2016-12-03T01:47:5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1.4506101772967994E-2"/>
    <x v="4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1.517125974668525E-2"/>
    <x v="4"/>
    <s v="rock"/>
    <d v="2016-03-04T16:32:01"/>
    <d v="2016-04-29T12:11:00"/>
    <x v="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1.6E-2"/>
    <x v="4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1.4272644098810613E-2"/>
    <x v="4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1.6616298511802765E-2"/>
    <x v="4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4.676753782668501E-2"/>
    <x v="4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6.2193126022913256E-3"/>
    <x v="4"/>
    <s v="rock"/>
    <d v="2015-03-24T19:16:46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2.3593466424682397E-2"/>
    <x v="4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3.6606828581485396E-2"/>
    <x v="4"/>
    <s v="rock"/>
    <d v="2016-02-01T03:43:06"/>
    <d v="2016-03-03T03:43:06"/>
    <x v="0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5.0806057645334636E-3"/>
    <x v="4"/>
    <s v="rock"/>
    <d v="2016-07-02T16:22:0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1.8558951965065504E-2"/>
    <x v="4"/>
    <s v="rock"/>
    <d v="2017-01-17T03:28:46"/>
    <d v="2017-03-01T03:00:00"/>
    <x v="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2.0939734422880489E-2"/>
    <x v="4"/>
    <s v="rock"/>
    <d v="2016-12-15T21:48:01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1.133892513202858E-2"/>
    <x v="4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1.3877909530083443E-2"/>
    <x v="4"/>
    <s v="rock"/>
    <d v="2016-09-27T22:01:50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1.3468711147948611E-2"/>
    <x v="4"/>
    <s v="rock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1.6207169911036729E-2"/>
    <x v="4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5.8020477815699661E-2"/>
    <x v="4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1.9334568597438168E-2"/>
    <x v="4"/>
    <s v="rock"/>
    <d v="2013-05-05T23:54:34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4.1407108831073652E-2"/>
    <x v="4"/>
    <s v="rock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1.6085790884718499E-2"/>
    <x v="4"/>
    <s v="rock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2.0746887966804978E-2"/>
    <x v="3"/>
    <s v="translations"/>
    <d v="2015-01-28T12:14:45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0.16190476190476191"/>
    <x v="3"/>
    <s v="translations"/>
    <d v="2014-10-29T16:20:01"/>
    <d v="2014-11-28T17:20:01"/>
    <x v="0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0.2"/>
    <x v="3"/>
    <s v="translations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0.13333333333333333"/>
    <x v="3"/>
    <s v="translations"/>
    <d v="2014-07-18T12:52:58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8.3333333333333329E-2"/>
    <x v="3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0.42857142857142855"/>
    <x v="3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4.0625000000000001E-2"/>
    <x v="3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0.01"/>
    <x v="3"/>
    <s v="translations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1.125E-2"/>
    <x v="3"/>
    <s v="translations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3.6363636363636362E-2"/>
    <x v="3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0.16666666666666666"/>
    <x v="3"/>
    <s v="translations"/>
    <d v="2016-01-26T10:57:14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2.247191011235955E-2"/>
    <x v="3"/>
    <s v="translations"/>
    <d v="2016-09-09T10:56:59"/>
    <d v="2016-10-09T10:56:59"/>
    <x v="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0.01"/>
    <x v="3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7.6923076923076927E-2"/>
    <x v="3"/>
    <s v="translations"/>
    <d v="2016-08-22T05:45:04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0.01"/>
    <x v="3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9.1683038637852005E-3"/>
    <x v="3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9.5465393794749408E-3"/>
    <x v="3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6.6666666666666666E-2"/>
    <x v="3"/>
    <s v="translations"/>
    <d v="2016-03-03T09:06:57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1.2406947890818859E-2"/>
    <x v="3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8.6540232001473018E-3"/>
    <x v="3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1.2422360248447204E-2"/>
    <x v="3"/>
    <s v="translations"/>
    <d v="2016-10-30T15:01:15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1.3431013431013431E-3"/>
    <x v="3"/>
    <s v="translations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0.13333333333333333"/>
    <x v="3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2.5974025974025976E-2"/>
    <x v="3"/>
    <s v="translations"/>
    <d v="2016-01-22T08:24:1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2.7261462205700124E-2"/>
    <x v="3"/>
    <s v="translations"/>
    <d v="2014-06-06T12:45:39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1.3333333333333334E-2"/>
    <x v="3"/>
    <s v="translations"/>
    <d v="2016-03-28T20:54:5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.3333333333333333E-2"/>
    <x v="3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1.4851485148514852E-3"/>
    <x v="3"/>
    <s v="translations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0.04"/>
    <x v="3"/>
    <s v="translations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6.6666666666666666E-2"/>
    <x v="3"/>
    <s v="translations"/>
    <d v="2016-04-03T20:48:00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4.4444444444444444E-3"/>
    <x v="3"/>
    <s v="translations"/>
    <d v="2014-07-12T16:08:40"/>
    <d v="2014-09-05T13:39:00"/>
    <x v="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2.0689655172413793E-2"/>
    <x v="3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2.2388025303736365E-2"/>
    <x v="3"/>
    <s v="radio &amp; podcasts"/>
    <d v="2014-09-17T15:29:14"/>
    <d v="2014-10-21T00:00:00"/>
    <x v="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3.4556638330223238E-2"/>
    <x v="3"/>
    <s v="radio &amp; podcasts"/>
    <d v="2013-03-11T15:54:3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2.8216704288939052E-2"/>
    <x v="3"/>
    <s v="radio &amp; podcasts"/>
    <d v="2013-02-21T21:52:18"/>
    <d v="2013-04-07T20:52:18"/>
    <x v="0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2.8676470588235293E-2"/>
    <x v="3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1.9003194099515536E-2"/>
    <x v="3"/>
    <s v="radio &amp; podcasts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1.436817403103178E-2"/>
    <x v="3"/>
    <s v="radio &amp; podcasts"/>
    <d v="2015-12-02T04:07:4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1.3034410844629822E-2"/>
    <x v="3"/>
    <s v="radio &amp; podcasts"/>
    <d v="2012-01-25T19:14:45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.0128534704370179E-2"/>
    <x v="3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6.6905665096502562E-3"/>
    <x v="3"/>
    <s v="radio &amp; podcasts"/>
    <d v="2013-01-16T14:21:4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4.3153969099627064E-2"/>
    <x v="3"/>
    <s v="radio &amp; podcasts"/>
    <d v="2012-12-07T19:51:03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1.0322308826627343E-2"/>
    <x v="3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9.6896989272119045E-3"/>
    <x v="3"/>
    <s v="radio &amp; podcasts"/>
    <d v="2013-09-16T13:01:43"/>
    <d v="2013-10-16T13:01:43"/>
    <x v="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2.5999314060650314E-2"/>
    <x v="3"/>
    <s v="radio &amp; podcasts"/>
    <d v="2012-01-31T23:30:39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2.2565320665083134E-2"/>
    <x v="3"/>
    <s v="radio &amp; podcasts"/>
    <d v="2013-08-14T17:28:12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1.5582791086360816E-2"/>
    <x v="3"/>
    <s v="radio &amp; podcasts"/>
    <d v="2014-11-17T17:21:03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5E-2"/>
    <x v="3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1.1050220106010242E-2"/>
    <x v="3"/>
    <s v="radio &amp; podcasts"/>
    <d v="2011-10-24T14:46:44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3.4261605280952019E-2"/>
    <x v="3"/>
    <s v="radio &amp; podcasts"/>
    <d v="2013-04-30T20:55:13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.2302092811646949E-2"/>
    <x v="3"/>
    <s v="radio &amp; podcasts"/>
    <d v="2014-04-25T17:53:0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1.0850954029548771E-2"/>
    <x v="3"/>
    <s v="radio &amp; podcasts"/>
    <d v="2013-07-09T22:24:59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5.7142857142857141E-2"/>
    <x v="3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0.2"/>
    <x v="3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0.04"/>
    <x v="3"/>
    <s v="fiction"/>
    <d v="2016-06-27T04:37:55"/>
    <d v="2016-07-22T04:37:55"/>
    <x v="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0.02"/>
    <x v="3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6.25E-2"/>
    <x v="3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1.6666666666666666E-2"/>
    <x v="3"/>
    <s v="fiction"/>
    <d v="2013-12-06T13:31:00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2.1229050279329607E-2"/>
    <x v="3"/>
    <s v="fiction"/>
    <d v="2013-09-03T13:27:54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0.01"/>
    <x v="3"/>
    <s v="fiction"/>
    <d v="2014-12-18T17:07:23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6.6666666666666666E-2"/>
    <x v="3"/>
    <s v="fiction"/>
    <d v="2011-05-19T21:14:06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2.4719101123595506E-2"/>
    <x v="3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5.2631578947368418E-2"/>
    <x v="3"/>
    <s v="fiction"/>
    <d v="2014-07-20T23:36:1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0.2"/>
    <x v="3"/>
    <s v="fiction"/>
    <d v="2016-06-06T00:10:33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2.1398002853067047E-2"/>
    <x v="3"/>
    <s v="fiction"/>
    <d v="2013-04-01T21:42:37"/>
    <d v="2013-05-01T21:42:37"/>
    <x v="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1.0232160199787264E-2"/>
    <x v="8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1.4741464288914777E-2"/>
    <x v="8"/>
    <s v="photobooks"/>
    <d v="2016-02-26T13:01:2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1.7548499356143089E-2"/>
    <x v="8"/>
    <s v="photobooks"/>
    <d v="2016-08-24T08:20:01"/>
    <d v="2016-10-23T08:20:01"/>
    <x v="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1.488984833388686E-2"/>
    <x v="8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2.0816991492186087E-2"/>
    <x v="8"/>
    <s v="photobooks"/>
    <d v="2016-02-14T10:38:23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2.5733093955715141E-2"/>
    <x v="8"/>
    <s v="photobooks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1.2790697674418604E-2"/>
    <x v="8"/>
    <s v="photobooks"/>
    <d v="2010-03-17T10:48:29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1.0297203650383094E-2"/>
    <x v="8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9.0584649968896182E-3"/>
    <x v="8"/>
    <s v="photobooks"/>
    <d v="2017-01-16T12:48:05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2.5053199386351265E-2"/>
    <x v="8"/>
    <s v="photobooks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1.3162098268481246E-2"/>
    <x v="8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1.7129416577184638E-2"/>
    <x v="8"/>
    <s v="photobooks"/>
    <d v="2017-01-06T16:25:39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1.791442736324626E-2"/>
    <x v="8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6.6118186257936064E-3"/>
    <x v="8"/>
    <s v="photobooks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1.1769271386674639E-3"/>
    <x v="8"/>
    <s v="photobooks"/>
    <d v="2016-02-15T06:04:57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6.2797747942832391E-3"/>
    <x v="8"/>
    <s v="photobooks"/>
    <d v="2016-09-06T11:11:32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2.5311766884800593E-2"/>
    <x v="8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7.6610939782502836E-3"/>
    <x v="8"/>
    <s v="photobooks"/>
    <d v="2014-05-01T19:40:52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1.5586788852758594E-2"/>
    <x v="8"/>
    <s v="photobooks"/>
    <d v="2014-05-23T17:48:03"/>
    <d v="2014-06-20T21:59:00"/>
    <x v="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8.9664429530201348E-3"/>
    <x v="8"/>
    <s v="photobooks"/>
    <d v="2014-11-12T20:35:1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5.8669329671701409E-3"/>
    <x v="8"/>
    <s v="photobooks"/>
    <d v="2016-05-03T04:01:3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7.4772415595673125E-3"/>
    <x v="8"/>
    <s v="photobooks"/>
    <d v="2014-09-17T19:55:39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1.043470730862487E-2"/>
    <x v="8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4.5088566827697265E-3"/>
    <x v="8"/>
    <s v="photobooks"/>
    <d v="2017-01-21T12:01:30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.0945039399666238E-2"/>
    <x v="8"/>
    <s v="photobooks"/>
    <d v="2016-07-19T16:52:1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1.011743450767841E-2"/>
    <x v="8"/>
    <s v="photobooks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1.8108677937162886E-2"/>
    <x v="8"/>
    <s v="photobooks"/>
    <d v="2017-02-14T14:24:46"/>
    <d v="2017-03-14T13:24:46"/>
    <x v="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1.894163608381674E-2"/>
    <x v="8"/>
    <s v="photobooks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7.3710073710073713E-3"/>
    <x v="8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1.8521265549174597E-2"/>
    <x v="8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1.7654171704957679E-2"/>
    <x v="8"/>
    <s v="photobooks"/>
    <d v="2014-10-29T19:15:26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1.2148258336432379E-2"/>
    <x v="8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1.1330056803392892E-2"/>
    <x v="8"/>
    <s v="photobooks"/>
    <d v="2016-03-14T00:02:57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1.1777848707309288E-2"/>
    <x v="8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2.0766471587691147E-2"/>
    <x v="8"/>
    <s v="photobooks"/>
    <d v="2016-04-24T19:53:51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1.514797910977158E-2"/>
    <x v="8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1.0376134889753566E-2"/>
    <x v="8"/>
    <s v="photobooks"/>
    <d v="2016-07-01T07:33:4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6.4031180400890867E-3"/>
    <x v="8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1.0442243729322336E-2"/>
    <x v="8"/>
    <s v="photobooks"/>
    <d v="2016-12-01T22:03: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5.5429864253393668E-3"/>
    <x v="8"/>
    <s v="photobooks"/>
    <d v="2014-10-27T00:10:16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0.33333333333333331"/>
    <x v="8"/>
    <s v="nature"/>
    <d v="2014-12-01T17:05:38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0.05"/>
    <x v="8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0.1"/>
    <x v="8"/>
    <s v="nature"/>
    <d v="2014-10-23T12:13:54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3.8062283737024222E-2"/>
    <x v="8"/>
    <s v="nature"/>
    <d v="2014-07-19T05:06:39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1.6666666666666666E-2"/>
    <x v="8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3.5294117647058823E-2"/>
    <x v="8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6.9306930693069313E-2"/>
    <x v="8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7.5650118203309689E-3"/>
    <x v="8"/>
    <s v="nature"/>
    <d v="2014-09-10T16:31:48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1.7725258493353029E-2"/>
    <x v="8"/>
    <s v="nature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0.01"/>
    <x v="8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8.5714285714285715E-2"/>
    <x v="8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0.02"/>
    <x v="8"/>
    <s v="nature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4.2553191489361701E-2"/>
    <x v="8"/>
    <s v="nature"/>
    <d v="2014-10-24T00:29:53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1.4925373134328358E-2"/>
    <x v="3"/>
    <s v="art books"/>
    <d v="2013-10-08T01:00:03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2.3529411764705882E-2"/>
    <x v="3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0.1"/>
    <x v="3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0.01"/>
    <x v="3"/>
    <s v="art books"/>
    <d v="2011-05-09T17:31:01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9.2549019607843144E-3"/>
    <x v="3"/>
    <s v="art books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3.7142857142857144E-2"/>
    <x v="3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6.4516129032258064E-3"/>
    <x v="3"/>
    <s v="art books"/>
    <d v="2014-11-19T01:29:45"/>
    <d v="2014-12-24T01:29:45"/>
    <x v="0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2.0933977455716585E-2"/>
    <x v="3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0.05"/>
    <x v="3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2.4E-2"/>
    <x v="3"/>
    <s v="art books"/>
    <d v="2016-02-04T00:47:39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1.3452914798206279E-2"/>
    <x v="3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1.1857707509881422E-2"/>
    <x v="3"/>
    <s v="art books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1.5277171540811872E-2"/>
    <x v="3"/>
    <s v="art books"/>
    <d v="2014-06-09T12:34:56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1.5384615384615385E-2"/>
    <x v="3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3.6363636363636362E-2"/>
    <x v="3"/>
    <s v="art books"/>
    <d v="2012-05-25T20:20:48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1.9512195121951219E-2"/>
    <x v="3"/>
    <s v="art books"/>
    <d v="2010-08-09T01:34:51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7.1428571428571425E-2"/>
    <x v="3"/>
    <s v="art books"/>
    <d v="2013-07-26T23:54:51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0.2"/>
    <x v="8"/>
    <s v="places"/>
    <d v="2015-11-17T10:46:30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.2258064516129031E-2"/>
    <x v="8"/>
    <s v="places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6.6666666666666666E-2"/>
    <x v="8"/>
    <s v="places"/>
    <d v="2014-08-26T21:43:11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7.5949367088607592E-3"/>
    <x v="8"/>
    <s v="places"/>
    <d v="2016-12-03T21:29:28"/>
    <d v="2016-12-25T11:00:00"/>
    <x v="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1.9607843137254902E-3"/>
    <x v="8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2.2482893450635387E-2"/>
    <x v="8"/>
    <s v="places"/>
    <d v="2016-03-04T17:25:41"/>
    <d v="2016-04-03T16:25:41"/>
    <x v="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4.878048780487805E-2"/>
    <x v="8"/>
    <s v="places"/>
    <d v="2016-03-16T17:06:22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2.5000000000000001E-2"/>
    <x v="8"/>
    <s v="places"/>
    <d v="2014-05-21T01:12:08"/>
    <d v="2014-06-18T20:13:00"/>
    <x v="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0.04"/>
    <x v="8"/>
    <s v="places"/>
    <d v="2014-10-29T10:19:29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2.4523160762942781E-2"/>
    <x v="8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2.0692993574086459E-2"/>
    <x v="4"/>
    <s v="rock"/>
    <d v="2011-04-05T02:13:53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2.1297836938435941E-2"/>
    <x v="4"/>
    <s v="rock"/>
    <d v="2011-09-02T07:08:37"/>
    <d v="2011-10-14T23:00:00"/>
    <x v="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1.4995051632961122E-2"/>
    <x v="4"/>
    <s v="rock"/>
    <d v="2011-11-29T04:04:19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2.0473822755191575E-2"/>
    <x v="4"/>
    <s v="rock"/>
    <d v="2012-02-06T20:17:15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7.2828389830508471E-3"/>
    <x v="4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1.138567360491465E-2"/>
    <x v="4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1.4127213837778237E-2"/>
    <x v="4"/>
    <s v="rock"/>
    <d v="2012-05-24T19:24:11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1.8930041152263374E-2"/>
    <x v="4"/>
    <s v="rock"/>
    <d v="2013-11-29T19:56:26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2.2535211267605635E-3"/>
    <x v="4"/>
    <s v="rock"/>
    <d v="2011-09-10T00:01:4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2.0599595365091043E-2"/>
    <x v="4"/>
    <s v="rock"/>
    <d v="2012-11-15T22:11:50"/>
    <d v="2012-12-15T22:11:50"/>
    <x v="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2.6973026973026972E-2"/>
    <x v="4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0.02"/>
    <x v="4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2.561576354679803E-2"/>
    <x v="4"/>
    <s v="rock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1.4995131450827653E-2"/>
    <x v="4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1.4895947426067908E-2"/>
    <x v="4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1.5067178502879079E-2"/>
    <x v="4"/>
    <s v="rock"/>
    <d v="2012-10-12T17:10:21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1.5475024485798237E-2"/>
    <x v="4"/>
    <s v="rock"/>
    <d v="2013-09-29T15:56:28"/>
    <d v="2013-11-01T19:00:00"/>
    <x v="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1.7131979695431471E-2"/>
    <x v="4"/>
    <s v="rock"/>
    <d v="2013-01-27T15:42:15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1.15E-2"/>
    <x v="4"/>
    <s v="rock"/>
    <d v="2014-08-25T04:28:06"/>
    <d v="2014-09-15T04:28:06"/>
    <x v="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1.5044247787610619E-2"/>
    <x v="4"/>
    <s v="rock"/>
    <d v="2013-02-16T08:09:0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6.1056105610561053E-3"/>
    <x v="4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9.2605784299757809E-3"/>
    <x v="4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2.3746701846965697E-2"/>
    <x v="4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2.1186440677966101E-2"/>
    <x v="4"/>
    <s v="rock"/>
    <d v="2012-11-30T08:48:55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8.9270386266094414E-3"/>
    <x v="4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1.3341568869672638E-2"/>
    <x v="4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1.6239316239316241E-2"/>
    <x v="4"/>
    <s v="rock"/>
    <d v="2012-10-23T16:58:09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2.1798365122615803E-2"/>
    <x v="4"/>
    <s v="rock"/>
    <d v="2014-05-15T17:41:22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1.3183279742765274E-2"/>
    <x v="4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1.1875589066918001E-2"/>
    <x v="4"/>
    <s v="rock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8.5305625040087221E-3"/>
    <x v="4"/>
    <s v="rock"/>
    <d v="2012-09-12T20:37:4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1.1562115621156211E-2"/>
    <x v="4"/>
    <s v="rock"/>
    <d v="2011-07-26T08:10:54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5.7999999999999996E-3"/>
    <x v="4"/>
    <s v="rock"/>
    <d v="2011-12-19T21:12:36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1.5920398009950248E-2"/>
    <x v="4"/>
    <s v="rock"/>
    <d v="2011-04-25T04:33:2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1.4764565043894652E-2"/>
    <x v="4"/>
    <s v="rock"/>
    <d v="2016-05-12T20:51:01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1.8669527896995709E-2"/>
    <x v="4"/>
    <s v="rock"/>
    <d v="2011-04-30T02:04:48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2.8901734104046242E-2"/>
    <x v="4"/>
    <s v="rock"/>
    <d v="2009-11-05T18:02:20"/>
    <d v="2009-12-31T23:39:00"/>
    <x v="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2.5714285714285714E-2"/>
    <x v="4"/>
    <s v="rock"/>
    <d v="2013-01-14T16:29:2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1.0555555555555556E-2"/>
    <x v="4"/>
    <s v="rock"/>
    <d v="2012-02-02T15:39:25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2.5020605204285881E-2"/>
    <x v="4"/>
    <s v="rock"/>
    <d v="2010-07-20T05:32:35"/>
    <d v="2010-08-03T01:59:00"/>
    <x v="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1.0256410256410256E-2"/>
    <x v="4"/>
    <s v="pop"/>
    <d v="2014-11-19T14:19:04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2.3333333333333334E-2"/>
    <x v="4"/>
    <s v="pop"/>
    <d v="2011-05-25T00:35:27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5.9342421812349638E-3"/>
    <x v="4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1.1689497716894977E-2"/>
    <x v="4"/>
    <s v="pop"/>
    <d v="2012-09-23T01:26:00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1.8050541516245488E-3"/>
    <x v="4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3.7658802177858441E-2"/>
    <x v="4"/>
    <s v="pop"/>
    <d v="2014-07-13T10:48:23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8.7853323147440796E-3"/>
    <x v="4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.1239153071850052E-2"/>
    <x v="4"/>
    <s v="pop"/>
    <d v="2011-02-18T16:54:42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2.119126292078392E-2"/>
    <x v="4"/>
    <s v="pop"/>
    <d v="2014-04-08T16:25:55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1.1303426351112681E-2"/>
    <x v="4"/>
    <s v="pop"/>
    <d v="2013-09-09T10:27:17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9.9255583126550868E-3"/>
    <x v="4"/>
    <s v="pop"/>
    <d v="2011-03-23T21:37:00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1.5452538631346579E-2"/>
    <x v="4"/>
    <s v="pop"/>
    <d v="2013-10-25T11:49:53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1.9284809080390104E-2"/>
    <x v="4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2.5777103866565579E-2"/>
    <x v="4"/>
    <s v="pop"/>
    <d v="2012-03-19T21:22:40"/>
    <d v="2012-04-18T21:22:40"/>
    <x v="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2.2398506766215586E-2"/>
    <x v="4"/>
    <s v="pop"/>
    <d v="2012-03-06T19:00:20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6.3786358224187786E-3"/>
    <x v="4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8.4243589768025172E-3"/>
    <x v="4"/>
    <s v="pop"/>
    <d v="2012-04-24T18:46:08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1.3486261658684145E-2"/>
    <x v="4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7.9787234042553196E-2"/>
    <x v="4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3.589232303090728E-2"/>
    <x v="4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1.2472215361817732E-2"/>
    <x v="4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7.5508464255267327E-3"/>
    <x v="4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2.9629629629629631E-2"/>
    <x v="4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2.9082876394507587E-2"/>
    <x v="4"/>
    <s v="pop"/>
    <d v="2012-01-31T18:16:58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2.2243482420473571E-2"/>
    <x v="4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2.4365987071108902E-2"/>
    <x v="4"/>
    <s v="pop"/>
    <d v="2013-02-26T06:04:33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1.9012288430326919E-2"/>
    <x v="4"/>
    <s v="pop"/>
    <d v="2014-02-12T01:41:3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1.412739008646937E-2"/>
    <x v="4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1.8604651162790697E-2"/>
    <x v="4"/>
    <s v="pop"/>
    <d v="2016-04-01T21:14:36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2.2417153996101363E-2"/>
    <x v="4"/>
    <s v="pop"/>
    <d v="2010-05-15T22:19:59"/>
    <d v="2010-07-05T04:00:00"/>
    <x v="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3.8242437185555284E-2"/>
    <x v="4"/>
    <s v="pop"/>
    <d v="2016-07-02T13:03:34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2.5520833333333333E-2"/>
    <x v="4"/>
    <s v="pop"/>
    <d v="2012-05-05T15:45:30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2.1933085501858737E-2"/>
    <x v="4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1.1204759543877046E-2"/>
    <x v="4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2.4742388077079815E-2"/>
    <x v="4"/>
    <s v="pop"/>
    <d v="2011-09-16T17:35:40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1.2138728323699421E-2"/>
    <x v="4"/>
    <s v="pop"/>
    <d v="2012-03-05T17:25:47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6.2686567164179103E-3"/>
    <x v="4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2.7590090090090089E-2"/>
    <x v="4"/>
    <s v="pop"/>
    <d v="2014-01-23T20:31:1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1.6E-2"/>
    <x v="4"/>
    <s v="pop"/>
    <d v="2011-06-29T01:39:05"/>
    <d v="2011-07-22T01:39:05"/>
    <x v="0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2.1276595744680851E-2"/>
    <x v="4"/>
    <s v="pop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1.3409303204671775E-2"/>
    <x v="4"/>
    <s v="faith"/>
    <d v="2017-02-08T02:54:44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1.3157894736842105E-2"/>
    <x v="4"/>
    <s v="faith"/>
    <d v="2017-03-14T18:45:38"/>
    <d v="2017-04-07T18:45:38"/>
    <x v="0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1.156930126002291E-2"/>
    <x v="4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4.1666666666666664E-2"/>
    <x v="4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5.5555555555555552E-2"/>
    <x v="4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1.248E-2"/>
    <x v="4"/>
    <s v="faith"/>
    <d v="2017-03-08T01:07:25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3.9503386004514675E-3"/>
    <x v="4"/>
    <s v="faith"/>
    <d v="2017-03-10T12:49:54"/>
    <d v="2017-04-09T11:49:54"/>
    <x v="0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5.8333333333333336E-3"/>
    <x v="4"/>
    <s v="faith"/>
    <d v="2017-02-14T22:37:10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1.7322834645669291E-2"/>
    <x v="4"/>
    <s v="faith"/>
    <d v="2017-03-07T10:20:42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3.7841067516430991E-3"/>
    <x v="4"/>
    <s v="faith"/>
    <d v="2017-03-01T16:50:08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6.2761506276150627E-3"/>
    <x v="4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2.8571428571428571E-2"/>
    <x v="4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0.2"/>
    <x v="4"/>
    <s v="faith"/>
    <d v="2017-02-25T16:04:3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1.6370106761565837E-2"/>
    <x v="4"/>
    <s v="faith"/>
    <d v="2017-03-07T00:45:14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8.7094220110847196E-3"/>
    <x v="4"/>
    <s v="faith"/>
    <d v="2017-03-11T00:47:28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1.8518518518518517E-2"/>
    <x v="4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1.5157329240214889E-2"/>
    <x v="4"/>
    <s v="faith"/>
    <d v="2017-03-02T01:43:1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0.2"/>
    <x v="4"/>
    <s v="faith"/>
    <d v="2014-12-16T15:56:45"/>
    <d v="2015-01-15T15:56:45"/>
    <x v="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3.9215686274509803E-2"/>
    <x v="4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8.4485407066052232E-3"/>
    <x v="4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1.8480492813141684E-2"/>
    <x v="4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4.7058823529411764E-2"/>
    <x v="4"/>
    <s v="faith"/>
    <d v="2014-07-21T13:31:54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2.9411764705882353E-2"/>
    <x v="4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1.9047619047619048E-3"/>
    <x v="4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0.02"/>
    <x v="4"/>
    <s v="faith"/>
    <d v="2014-09-05T19:13:3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8.6426029486527702E-3"/>
    <x v="4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0.18181818181818182"/>
    <x v="4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0.02"/>
    <x v="4"/>
    <s v="faith"/>
    <d v="2016-10-30T13:51:39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2.9390681003584228E-2"/>
    <x v="4"/>
    <s v="faith"/>
    <d v="2016-03-31T23:33:58"/>
    <d v="2016-04-21T04:00:00"/>
    <x v="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2.6666666666666668E-2"/>
    <x v="4"/>
    <s v="faith"/>
    <d v="2016-03-31T14:39:0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8.5714285714285715E-2"/>
    <x v="4"/>
    <s v="faith"/>
    <d v="2014-08-18T12:49:51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3.5555555555555556E-2"/>
    <x v="4"/>
    <s v="faith"/>
    <d v="2014-10-10T18:47:51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4.6153846153846158E-3"/>
    <x v="4"/>
    <s v="faith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0.11428571428571428"/>
    <x v="4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1.607142857142857E-2"/>
    <x v="4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7.2859744990892532E-3"/>
    <x v="4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8.1871345029239772E-3"/>
    <x v="4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1.8181818181818181E-2"/>
    <x v="4"/>
    <s v="faith"/>
    <d v="2016-07-08T19:32:25"/>
    <d v="2016-08-07T19:32:25"/>
    <x v="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4.5454545454545456E-2"/>
    <x v="4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1.7647058823529412E-2"/>
    <x v="4"/>
    <s v="faith"/>
    <d v="2015-06-20T22:46:32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0.05"/>
    <x v="4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3.9097744360902256E-2"/>
    <x v="8"/>
    <s v="photobooks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1.5632183908045976E-2"/>
    <x v="8"/>
    <s v="photobooks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1.1120331950207469E-2"/>
    <x v="8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1.0744435917114352E-2"/>
    <x v="8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1.1151484776343817E-2"/>
    <x v="8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4.8165653837497187E-3"/>
    <x v="8"/>
    <s v="photobooks"/>
    <d v="2016-10-25T04:14:2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1.6832521702307854E-2"/>
    <x v="8"/>
    <s v="photobooks"/>
    <d v="2015-10-15T10:27:10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2.785729676485979E-3"/>
    <x v="8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1.055557793803634E-2"/>
    <x v="8"/>
    <s v="photobooks"/>
    <d v="2017-01-23T23:25:21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1.2399563535363554E-2"/>
    <x v="8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5.928085519922255E-3"/>
    <x v="8"/>
    <s v="photobooks"/>
    <d v="2015-02-17T18:45:23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2.8827674567584883E-2"/>
    <x v="8"/>
    <s v="photobooks"/>
    <d v="2016-09-14T06:04:4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2.1604938271604936E-3"/>
    <x v="8"/>
    <s v="photobooks"/>
    <d v="2016-02-20T17:59:28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9.5795635976583283E-3"/>
    <x v="8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0.13333333333333333"/>
    <x v="8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2.121790791427965E-2"/>
    <x v="8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2.413793103448276E-3"/>
    <x v="8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2.3539668700959023E-2"/>
    <x v="8"/>
    <s v="photobooks"/>
    <d v="2016-05-15T22:56:32"/>
    <d v="2016-07-14T22:56:32"/>
    <x v="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9.1932457786116327E-3"/>
    <x v="8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1.2330754352030947E-2"/>
    <x v="8"/>
    <s v="photobooks"/>
    <d v="2016-02-05T16:08:33"/>
    <d v="2016-02-25T16:08:33"/>
    <x v="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1.935483870967742E-2"/>
    <x v="8"/>
    <s v="photobooks"/>
    <d v="2015-07-24T13:37:40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2.8248587570621469E-2"/>
    <x v="8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9.6491945375746183E-3"/>
    <x v="8"/>
    <s v="photobooks"/>
    <d v="2016-09-23T20:50:40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1.8089053803339517E-2"/>
    <x v="8"/>
    <s v="photobooks"/>
    <d v="2014-07-05T11:39:39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1.3856228845708874E-2"/>
    <x v="8"/>
    <s v="photobooks"/>
    <d v="2014-07-14T23:31:52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1.7060367454068241E-2"/>
    <x v="8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8.0213903743315509E-2"/>
    <x v="8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2.0351526364477335E-2"/>
    <x v="8"/>
    <s v="photobooks"/>
    <d v="2014-12-14T19:39:1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6.6445182724252493E-3"/>
    <x v="8"/>
    <s v="photobooks"/>
    <d v="2014-09-09T18:43:14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2.7932960893854747E-2"/>
    <x v="8"/>
    <s v="photobooks"/>
    <d v="2014-09-23T23:30:40"/>
    <d v="2014-10-23T23:30:40"/>
    <x v="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2.2144522144522144E-2"/>
    <x v="8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1.0122535961640916E-2"/>
    <x v="8"/>
    <s v="photobooks"/>
    <d v="2014-12-05T18:14:58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1.1324041811846691E-2"/>
    <x v="8"/>
    <s v="photobooks"/>
    <d v="2014-10-18T05:14:52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5.8606673598638808E-3"/>
    <x v="8"/>
    <s v="photobooks"/>
    <d v="2014-09-09T23:26:00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1.1940298507462687E-2"/>
    <x v="8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1.5360983102918587E-2"/>
    <x v="8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1.507537688442211E-2"/>
    <x v="8"/>
    <s v="photobooks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9.5333667837431014E-3"/>
    <x v="8"/>
    <s v="photobooks"/>
    <d v="2016-08-03T16:36:20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1.2748469344963516E-2"/>
    <x v="8"/>
    <s v="photobooks"/>
    <d v="2016-05-03T14:25:1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1.6937191249117856E-2"/>
    <x v="8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1.4016967908520842E-2"/>
    <x v="8"/>
    <s v="photobooks"/>
    <d v="2016-01-19T13:48:09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1.9520945446871371E-2"/>
    <x v="8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1.659959758551308E-2"/>
    <x v="8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2.2254275705749022E-2"/>
    <x v="8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.2044198895027624E-2"/>
    <x v="8"/>
    <s v="photobooks"/>
    <d v="2014-11-15T13:12:57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1.5655577299412915E-2"/>
    <x v="8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5.2631578947368418E-2"/>
    <x v="8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0.1"/>
    <x v="8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9.1687041564792182E-3"/>
    <x v="8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3.7383177570093455E-2"/>
    <x v="8"/>
    <s v="photobooks"/>
    <d v="2014-11-30T17:46:05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9.0962633335514697E-3"/>
    <x v="8"/>
    <s v="photobooks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0.05"/>
    <x v="8"/>
    <s v="photobooks"/>
    <d v="2014-10-28T21:24:00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1.8054162487462388E-2"/>
    <x v="8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7.4681910381707538E-3"/>
    <x v="8"/>
    <s v="photobooks"/>
    <d v="2016-09-15T06:55:41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2.052505966587112E-2"/>
    <x v="8"/>
    <s v="photobooks"/>
    <d v="2016-05-25T10:32:4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2.072538860103627E-2"/>
    <x v="8"/>
    <s v="photobooks"/>
    <d v="2016-11-15T13:39:4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1.6956920256645278E-2"/>
    <x v="8"/>
    <s v="photobooks"/>
    <d v="2015-12-06T07:50:33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8.5922955749677787E-2"/>
    <x v="8"/>
    <s v="photobooks"/>
    <d v="2014-10-22T20:13:28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1.1945031712473573E-2"/>
    <x v="8"/>
    <s v="photobooks"/>
    <d v="2016-09-10T14:32:5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1.5711252653927813E-2"/>
    <x v="8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1.060695344725987E-2"/>
    <x v="8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1.3914656771799629E-2"/>
    <x v="8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9.5377842993396925E-3"/>
    <x v="8"/>
    <s v="photobooks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1.489439628860945E-2"/>
    <x v="8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1.3536379018612521E-2"/>
    <x v="8"/>
    <s v="photobooks"/>
    <d v="2014-08-26T15:19:09"/>
    <d v="2014-09-30T15:19:09"/>
    <x v="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1.4466546112115732E-2"/>
    <x v="8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8.2801449025357941E-3"/>
    <x v="8"/>
    <s v="photobooks"/>
    <d v="2017-01-07T16:20:30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2.368421052631579E-2"/>
    <x v="8"/>
    <s v="photobooks"/>
    <d v="2015-01-25T21:47:1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0.13333333333333333"/>
    <x v="8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0.65"/>
    <x v="8"/>
    <s v="photobooks"/>
    <d v="2014-08-25T10:24:30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2.6589595375722544E-2"/>
    <x v="8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2.3720772619451033E-2"/>
    <x v="8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1.1787819253438114E-2"/>
    <x v="8"/>
    <s v="photobooks"/>
    <d v="2016-06-27T21:01:43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1.0616838305552606E-2"/>
    <x v="8"/>
    <s v="photobooks"/>
    <d v="2016-12-01T15:53:2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0.16"/>
    <x v="8"/>
    <s v="photobooks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4.6865846514352666E-3"/>
    <x v="8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1.6902661427830083E-2"/>
    <x v="4"/>
    <s v="rock"/>
    <d v="2012-01-18T07:39:27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3.6666666666666667E-2"/>
    <x v="4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4.0690505548705305E-2"/>
    <x v="4"/>
    <s v="rock"/>
    <d v="2012-09-24T16:26:16"/>
    <d v="2012-10-24T16:26:16"/>
    <x v="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1.3324450366422385E-2"/>
    <x v="4"/>
    <s v="rock"/>
    <d v="2013-12-18T21:59:2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2.3798191337458353E-2"/>
    <x v="4"/>
    <s v="rock"/>
    <d v="2013-06-18T20:01:43"/>
    <d v="2013-07-11T20:01:43"/>
    <x v="0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1.8811881188118811E-2"/>
    <x v="4"/>
    <s v="rock"/>
    <d v="2014-01-18T22:10:1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1.1921023221159815E-2"/>
    <x v="4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2.3961661341853034E-3"/>
    <x v="4"/>
    <s v="rock"/>
    <d v="2014-04-07T21:35:30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1.3198680131986801E-2"/>
    <x v="4"/>
    <s v="rock"/>
    <d v="2010-12-04T02:06:11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1.4839133289560078E-2"/>
    <x v="4"/>
    <s v="rock"/>
    <d v="2014-01-25T16:25:07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1.3592233009708738E-2"/>
    <x v="4"/>
    <s v="rock"/>
    <d v="2012-04-27T23:54:23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0.04"/>
    <x v="4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2.3809523809523808E-2"/>
    <x v="4"/>
    <s v="rock"/>
    <d v="2013-01-29T01:03:23"/>
    <d v="2013-03-02T07:59:00"/>
    <x v="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7.6238881829733167E-3"/>
    <x v="4"/>
    <s v="rock"/>
    <d v="2014-12-15T23:08:15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2.1153846153846155E-2"/>
    <x v="4"/>
    <s v="rock"/>
    <d v="2016-03-01T16:51:11"/>
    <d v="2016-03-31T15:51:11"/>
    <x v="0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5.4906658680243586E-3"/>
    <x v="4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1.6295491580662683E-2"/>
    <x v="4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2.795834207031523E-2"/>
    <x v="4"/>
    <s v="rock"/>
    <d v="2011-09-02T18:52:37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2.1919142717973697E-2"/>
    <x v="4"/>
    <s v="rock"/>
    <d v="2016-09-01T17:19:42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1.3265306122448979E-2"/>
    <x v="4"/>
    <s v="rock"/>
    <d v="2013-04-18T02:18:30"/>
    <d v="2013-05-07T04:59:00"/>
    <x v="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1.9656019656019656E-2"/>
    <x v="4"/>
    <s v="rock"/>
    <d v="2014-04-16T20:17:2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8.3832335329341312E-3"/>
    <x v="4"/>
    <s v="rock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1.0805920031353295E-2"/>
    <x v="4"/>
    <s v="rock"/>
    <d v="2011-01-21T23:52:3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1.3149243918474688E-2"/>
    <x v="4"/>
    <s v="rock"/>
    <d v="2011-05-03T23:21:5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1.9E-2"/>
    <x v="4"/>
    <s v="rock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1.0101986562907825E-2"/>
    <x v="4"/>
    <s v="rock"/>
    <d v="2012-11-15T15:36: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1.257445400397088E-2"/>
    <x v="4"/>
    <s v="rock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7.4511021421918662E-3"/>
    <x v="4"/>
    <s v="rock"/>
    <d v="2011-05-28T18:54:48"/>
    <d v="2011-07-31T06:59:00"/>
    <x v="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2.6578073089700997E-2"/>
    <x v="4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1.9590675276348911E-2"/>
    <x v="4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1.9984627209838585E-2"/>
    <x v="4"/>
    <s v="rock"/>
    <d v="2014-07-07T21:45:38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7.4665146765460245E-3"/>
    <x v="4"/>
    <s v="rock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1.7177914110429449E-2"/>
    <x v="4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1.1358777429978687E-2"/>
    <x v="4"/>
    <s v="rock"/>
    <d v="2013-04-24T00:30:37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1.4168971288174622E-2"/>
    <x v="4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1.8765432098765432E-2"/>
    <x v="4"/>
    <s v="rock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7.3333333333333332E-3"/>
    <x v="4"/>
    <s v="rock"/>
    <d v="2014-08-13T18:26:53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2.4662545207769528E-2"/>
    <x v="4"/>
    <s v="rock"/>
    <d v="2011-10-17T04:48:41"/>
    <d v="2011-12-16T05:48:41"/>
    <x v="0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1.415929203539823E-2"/>
    <x v="4"/>
    <s v="rock"/>
    <d v="2011-08-23T18:28:4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1.898101898101898E-2"/>
    <x v="4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1.0996563573883162E-2"/>
    <x v="6"/>
    <s v="mobile games"/>
    <d v="2017-01-20T11:49:34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0.2"/>
    <x v="6"/>
    <s v="mobile games"/>
    <d v="2014-05-13T19:08:05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1.721664275466284E-2"/>
    <x v="6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0.5"/>
    <x v="6"/>
    <s v="mobile games"/>
    <d v="2016-10-02T08:49:07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1.6E-2"/>
    <x v="6"/>
    <s v="mobile games"/>
    <d v="2017-01-07T05:54:57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0.1"/>
    <x v="6"/>
    <s v="mobile games"/>
    <d v="2016-10-06T22:11:52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1.3968775677896467E-2"/>
    <x v="6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.0470914127423823E-2"/>
    <x v="6"/>
    <s v="mobile games"/>
    <d v="2016-01-02T08:32:15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2.0360051435919416E-2"/>
    <x v="6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6.1320754716981132E-2"/>
    <x v="6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5.5555555555555552E-2"/>
    <x v="6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7.6923076923076927E-2"/>
    <x v="6"/>
    <s v="mobile games"/>
    <d v="2016-06-08T23:15:33"/>
    <d v="2016-06-28T23:15:33"/>
    <x v="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5.8823529411764705E-2"/>
    <x v="6"/>
    <s v="mobile games"/>
    <d v="2016-06-07T21:35:08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0.33333333333333331"/>
    <x v="6"/>
    <s v="mobile games"/>
    <d v="2016-02-13T15:35:29"/>
    <d v="2016-03-14T14:35:29"/>
    <x v="0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2.3904382470119521E-2"/>
    <x v="6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2.0268176935393737E-2"/>
    <x v="4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2.3964497041420119E-2"/>
    <x v="4"/>
    <s v="indie rock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.0563514804202482E-2"/>
    <x v="4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1.924500370096225E-2"/>
    <x v="4"/>
    <s v="indie rock"/>
    <d v="2012-10-23T04:45:35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1.9729425028184894E-2"/>
    <x v="4"/>
    <s v="indie rock"/>
    <d v="2012-07-09T02:15:10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2.3673469387755101E-2"/>
    <x v="4"/>
    <s v="indie rock"/>
    <d v="2014-10-13T21:45:38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2.3988005997001498E-3"/>
    <x v="4"/>
    <s v="indie rock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2.1435452793834298E-2"/>
    <x v="4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2.0637898686679174E-2"/>
    <x v="4"/>
    <s v="indie rock"/>
    <d v="2013-01-25T19:02:26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1.4178568114475222E-2"/>
    <x v="4"/>
    <s v="indie rock"/>
    <d v="2012-11-15T18:52:0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1.1369019422074847E-2"/>
    <x v="4"/>
    <s v="indie rock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3.8067349926793559E-2"/>
    <x v="4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1.7307692307692309E-2"/>
    <x v="4"/>
    <s v="indie rock"/>
    <d v="2011-03-30T22:36:25"/>
    <d v="2011-04-16T03:59:00"/>
    <x v="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1.7467248908296942E-2"/>
    <x v="4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5.0931946250541826E-3"/>
    <x v="4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2.3255813953488372E-2"/>
    <x v="4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2.8127881955118353E-2"/>
    <x v="4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1.453287197231834E-2"/>
    <x v="4"/>
    <s v="indie rock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3.5000000000000003E-2"/>
    <x v="4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1.9750485532769348E-2"/>
    <x v="4"/>
    <s v="indie rock"/>
    <d v="2012-09-08T20:55:31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9.3632958801498131E-3"/>
    <x v="2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0.25"/>
    <x v="2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2.9327610872675252E-2"/>
    <x v="2"/>
    <s v="gadgets"/>
    <d v="2016-11-28T18:29:51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0.04"/>
    <x v="2"/>
    <s v="gadgets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9.5238095238095233E-2"/>
    <x v="2"/>
    <s v="gadgets"/>
    <d v="2014-08-08T22:13:14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4.6304957904583725E-3"/>
    <x v="2"/>
    <s v="gadgets"/>
    <d v="2016-05-24T16:06:23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4.7058823529411764E-2"/>
    <x v="2"/>
    <s v="gadgets"/>
    <d v="2014-05-08T14:05:25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9.2378752886836026E-3"/>
    <x v="2"/>
    <s v="gadgets"/>
    <d v="2016-11-29T22:01:4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7.6938651548896534E-3"/>
    <x v="2"/>
    <s v="gadgets"/>
    <d v="2014-09-23T10:17:5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8.5110195305500812E-3"/>
    <x v="2"/>
    <s v="gadgets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0.1"/>
    <x v="2"/>
    <s v="gadgets"/>
    <d v="2014-07-10T00:48:5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1.4165261382799325E-2"/>
    <x v="2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4.0816326530612242E-2"/>
    <x v="2"/>
    <s v="gadgets"/>
    <d v="2014-09-08T12:16:18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.3333333333333333E-2"/>
    <x v="2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0.5"/>
    <x v="2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5.8823529411764705E-2"/>
    <x v="2"/>
    <s v="gadgets"/>
    <d v="2016-10-13T17:12:55"/>
    <d v="2016-11-07T18:12:55"/>
    <x v="0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3.4142177783197169E-4"/>
    <x v="2"/>
    <s v="gadgets"/>
    <d v="2017-01-11T06:28:53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3.4615384615384617E-2"/>
    <x v="2"/>
    <s v="gadgets"/>
    <d v="2014-07-08T18:57:31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3.3755274261603373E-2"/>
    <x v="2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2.4401580292818963E-2"/>
    <x v="2"/>
    <s v="gadgets"/>
    <d v="2015-09-23T21:01:01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1.8518518518518517E-2"/>
    <x v="4"/>
    <s v="indie rock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2.7693639117265252E-2"/>
    <x v="4"/>
    <s v="indie rock"/>
    <d v="2013-11-12T06:08:27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4.3189368770764118E-2"/>
    <x v="4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9.6153846153846159E-3"/>
    <x v="4"/>
    <s v="indie rock"/>
    <d v="2013-12-18T18:15:55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.1419939577039278E-2"/>
    <x v="4"/>
    <s v="indie rock"/>
    <d v="2013-09-18T21:38:0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3.6510173372141033E-2"/>
    <x v="4"/>
    <s v="indie rock"/>
    <d v="2010-10-05T22:54:16"/>
    <d v="2010-11-02T00:26:00"/>
    <x v="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1.7741935483870968E-2"/>
    <x v="4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1.2927756653992395E-2"/>
    <x v="4"/>
    <s v="indie rock"/>
    <d v="2013-04-07T15:33:14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2.336448598130841E-2"/>
    <x v="4"/>
    <s v="indie rock"/>
    <d v="2011-05-24T00:31:06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2.0472440944881889E-2"/>
    <x v="4"/>
    <s v="indie rock"/>
    <d v="2013-05-08T13:24:42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2.0729513022280082E-2"/>
    <x v="4"/>
    <s v="indie rock"/>
    <d v="2012-05-08T21:25:09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1.424247819120527E-2"/>
    <x v="4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1.0632128358786004E-2"/>
    <x v="4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1.245753114382786E-2"/>
    <x v="4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1.8450184501845018E-2"/>
    <x v="4"/>
    <s v="indie rock"/>
    <d v="2014-05-14T22:22:51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1.6592268460615102E-2"/>
    <x v="4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2.5812883299064504E-2"/>
    <x v="4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6.5554916618746403E-3"/>
    <x v="4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8.6720867208672087E-3"/>
    <x v="4"/>
    <s v="indie rock"/>
    <d v="2013-02-08T23:38:28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2.7902790279027902E-2"/>
    <x v="4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1.5487039808860178E-2"/>
    <x v="2"/>
    <s v="hardware"/>
    <d v="2014-04-15T06:58:5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1.1436936730866005E-2"/>
    <x v="2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1.453159360797537E-2"/>
    <x v="2"/>
    <s v="hardware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5.6753616972408669E-3"/>
    <x v="2"/>
    <s v="hardware"/>
    <d v="2014-04-01T14:01:30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1.9539219235786653E-3"/>
    <x v="2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6.2327486421511888E-3"/>
    <x v="2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2.8568944315401145E-2"/>
    <x v="2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5.3048508455894759E-3"/>
    <x v="2"/>
    <s v="hardware"/>
    <d v="2016-04-13T14:30:09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1.77920164222387E-2"/>
    <x v="2"/>
    <s v="hardware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1.9491119696254378E-2"/>
    <x v="2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7.8514808608386218E-3"/>
    <x v="2"/>
    <s v="hardware"/>
    <d v="2016-10-08T10:05:37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9.8178472628000189E-3"/>
    <x v="2"/>
    <s v="hardware"/>
    <d v="2013-09-09T14:33:35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4.3373067390534642E-3"/>
    <x v="2"/>
    <s v="hardware"/>
    <d v="2012-02-02T04:47:45"/>
    <d v="2012-03-02T03:00:00"/>
    <x v="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1.1874989269588009E-3"/>
    <x v="2"/>
    <s v="hardware"/>
    <d v="2016-01-25T13:56:16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1.7322738507527806E-3"/>
    <x v="2"/>
    <s v="hardware"/>
    <d v="2012-04-21T06:31:21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2.0689264255753315E-3"/>
    <x v="2"/>
    <s v="hardware"/>
    <d v="2015-03-04T22:10:05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1.31339598232169E-2"/>
    <x v="2"/>
    <s v="hardware"/>
    <d v="2012-09-27T02:21:53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1.3493877302442571E-2"/>
    <x v="2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2.7052134056084687E-2"/>
    <x v="2"/>
    <s v="hardware"/>
    <d v="2014-08-20T20:17:40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3.9984490864149663E-4"/>
    <x v="2"/>
    <s v="hardware"/>
    <d v="2014-11-21T08:42:21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1.4773184128696961E-2"/>
    <x v="2"/>
    <s v="hardware"/>
    <d v="2012-08-27T04:40:17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1.5861085914215367E-2"/>
    <x v="2"/>
    <s v="hardware"/>
    <d v="2014-04-13T18:43:56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8.5034013605442185E-3"/>
    <x v="2"/>
    <s v="hardware"/>
    <d v="2014-08-12T10:18:54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5.5324468289103127E-3"/>
    <x v="2"/>
    <s v="hardware"/>
    <d v="2016-03-23T06:32:52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7.8542016165929537E-3"/>
    <x v="2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7.3182615196474045E-3"/>
    <x v="2"/>
    <s v="hardware"/>
    <d v="2014-07-15T12:58:18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5.4710507119120309E-3"/>
    <x v="2"/>
    <s v="hardware"/>
    <d v="2014-04-01T15:55:29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3.5793743815051618E-3"/>
    <x v="2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1.6293085584029841E-2"/>
    <x v="2"/>
    <s v="hardware"/>
    <d v="2016-07-06T19:01:08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1.2387347587913058E-2"/>
    <x v="2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3.6716662760075841E-3"/>
    <x v="2"/>
    <s v="hardware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1.4114577155734788E-2"/>
    <x v="2"/>
    <s v="hardware"/>
    <d v="2012-10-19T00:17:24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4.0332332917116503E-3"/>
    <x v="2"/>
    <s v="hardware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5.3529198713168713E-3"/>
    <x v="2"/>
    <s v="hardware"/>
    <d v="2013-06-20T08:01:09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7.5763610348650364E-3"/>
    <x v="2"/>
    <s v="hardware"/>
    <d v="2013-02-08T18:07:31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3.4117137911136755E-2"/>
    <x v="2"/>
    <s v="hardware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4.0812268535779083E-3"/>
    <x v="2"/>
    <s v="hardware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7.5571278450029965E-4"/>
    <x v="2"/>
    <s v="hardware"/>
    <d v="2012-05-10T05:24:52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3.5378234448557111E-3"/>
    <x v="2"/>
    <s v="hardware"/>
    <d v="2015-10-13T11:02:26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1.0963181128492936E-2"/>
    <x v="2"/>
    <s v="hardware"/>
    <d v="2016-02-23T13:01:02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.1496062992125984E-2"/>
    <x v="8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1.127554615926709E-2"/>
    <x v="8"/>
    <s v="people"/>
    <d v="2016-08-11T00:16:58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2.2068095838587644E-3"/>
    <x v="8"/>
    <s v="people"/>
    <d v="2014-10-01T18:58:01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7.8431372549019607E-2"/>
    <x v="8"/>
    <s v="people"/>
    <d v="2016-07-04T16:46:11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0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1.1986301369863013E-2"/>
    <x v="8"/>
    <s v="people"/>
    <d v="2015-01-30T15:21:16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0.04"/>
    <x v="8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0.02"/>
    <x v="8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9.823182711198428E-3"/>
    <x v="8"/>
    <s v="people"/>
    <d v="2016-01-29T04:42:12"/>
    <d v="2016-02-13T04:42:12"/>
    <x v="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2.1428571428571429E-2"/>
    <x v="8"/>
    <s v="people"/>
    <d v="2015-06-12T21:26:26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3.8461538461538464E-2"/>
    <x v="8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4.5801526717557254E-3"/>
    <x v="8"/>
    <s v="people"/>
    <d v="2014-06-17T02:50:38"/>
    <d v="2014-08-01T02:50:38"/>
    <x v="0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2.9661016949152543E-2"/>
    <x v="8"/>
    <s v="people"/>
    <d v="2014-10-14T11:35:08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0.04"/>
    <x v="8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7.7888957087324127E-3"/>
    <x v="2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1.2684840029406688E-2"/>
    <x v="2"/>
    <s v="hardware"/>
    <d v="2016-12-24T17:05:43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1.0897435897435897E-2"/>
    <x v="2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.020213933526627E-3"/>
    <x v="2"/>
    <s v="hardware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5.1476888090053827E-3"/>
    <x v="2"/>
    <s v="hardware"/>
    <d v="2013-09-18T19:30:18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2.4451258876694642E-3"/>
    <x v="2"/>
    <s v="hardware"/>
    <d v="2014-10-29T12:00:4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1.1840026549315007E-2"/>
    <x v="2"/>
    <s v="hardware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2.2294725394235999E-2"/>
    <x v="2"/>
    <s v="hardware"/>
    <d v="2011-08-06T14:30:22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2.6084847849310849E-3"/>
    <x v="2"/>
    <s v="hardware"/>
    <d v="2016-10-18T07:45:43"/>
    <d v="2016-11-23T08:45:43"/>
    <x v="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1.8090753718915307E-2"/>
    <x v="2"/>
    <s v="hardware"/>
    <d v="2016-07-19T23:54:5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2.3695525913778547E-3"/>
    <x v="2"/>
    <s v="hardware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1.5581098339719029E-2"/>
    <x v="2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5.7611048389744676E-3"/>
    <x v="2"/>
    <s v="hardware"/>
    <d v="2016-05-09T23:03:3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1.1286467598723754E-2"/>
    <x v="2"/>
    <s v="hardware"/>
    <d v="2013-02-19T05:08:59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1.9911479951474985E-2"/>
    <x v="2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5.1978086299249238E-3"/>
    <x v="2"/>
    <s v="hardware"/>
    <d v="2013-02-07T21:08:19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1.3620841806392205E-2"/>
    <x v="2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6.7711704028229468E-3"/>
    <x v="2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9.1769654043871059E-3"/>
    <x v="2"/>
    <s v="hardware"/>
    <d v="2016-08-23T17:00:21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4.2287694974003469E-2"/>
    <x v="2"/>
    <s v="hardware"/>
    <d v="2014-04-08T02:20:24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6.7591604411241547E-3"/>
    <x v="2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2.5971535197423625E-3"/>
    <x v="2"/>
    <s v="hardware"/>
    <d v="2016-05-12T13:39:3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2.1863135532859735E-3"/>
    <x v="2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4.4844964551123256E-3"/>
    <x v="2"/>
    <s v="hardware"/>
    <d v="2012-07-09T23:12: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4.5302013422818792E-3"/>
    <x v="2"/>
    <s v="hardware"/>
    <d v="2015-05-12T04:25:46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1.3604720538363365E-2"/>
    <x v="2"/>
    <s v="hardware"/>
    <d v="2014-03-06T17:39:45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4.4823657577193988E-3"/>
    <x v="2"/>
    <s v="hardware"/>
    <d v="2015-02-13T19:31:59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2.0871862615587846E-2"/>
    <x v="2"/>
    <s v="hardware"/>
    <d v="2010-02-06T22:03:26"/>
    <d v="2010-03-15T21:55:00"/>
    <x v="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1.0409745293466223E-2"/>
    <x v="2"/>
    <s v="hardware"/>
    <d v="2014-07-28T00:31:21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8.4306795802196015E-3"/>
    <x v="2"/>
    <s v="hardware"/>
    <d v="2012-10-30T23:54:56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8.4420440382218537E-3"/>
    <x v="2"/>
    <s v="hardware"/>
    <d v="2014-12-02T07:54:13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6.982523965442424E-3"/>
    <x v="2"/>
    <s v="hardware"/>
    <d v="2016-11-15T13:34:3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3.5371286574581925E-3"/>
    <x v="2"/>
    <s v="hardware"/>
    <d v="2014-03-27T01:58:38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1.6836825212443115E-3"/>
    <x v="2"/>
    <s v="hardware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3.8145073771032652E-3"/>
    <x v="2"/>
    <s v="hardware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2.146808268249769E-2"/>
    <x v="2"/>
    <s v="hardware"/>
    <d v="2014-04-09T20:45:19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1.4277327603765221E-2"/>
    <x v="2"/>
    <s v="hardware"/>
    <d v="2013-10-31T05:02:33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6.0640290122172353E-3"/>
    <x v="2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2.2258634764581167E-3"/>
    <x v="2"/>
    <s v="hardware"/>
    <d v="2016-11-01T10:32:05"/>
    <d v="2016-12-01T04:59:00"/>
    <x v="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3.6399584158256254E-2"/>
    <x v="2"/>
    <s v="hardware"/>
    <d v="2013-10-31T22:15:03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6.9456502865080745E-3"/>
    <x v="2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1.1333279365336355E-2"/>
    <x v="2"/>
    <s v="hardware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2.752817001854229E-2"/>
    <x v="2"/>
    <s v="hardware"/>
    <d v="2016-10-18T04:14:37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1.1089206505667817E-2"/>
    <x v="2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6.5520661305266239E-3"/>
    <x v="2"/>
    <s v="hardware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1.7919075144508672E-2"/>
    <x v="2"/>
    <s v="hardware"/>
    <d v="2013-04-23T04:07:24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4.388789268766285E-3"/>
    <x v="2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1.0889699557710054E-2"/>
    <x v="2"/>
    <s v="hardware"/>
    <d v="2013-04-23T15:38:11"/>
    <d v="2013-05-23T15:38:11"/>
    <x v="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1.2347045154075982E-2"/>
    <x v="2"/>
    <s v="hardware"/>
    <d v="2013-10-28T12:39:23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3.5920299194962704E-3"/>
    <x v="2"/>
    <s v="hardware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2.3204525841403777E-2"/>
    <x v="2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.0647390723074481E-3"/>
    <x v="2"/>
    <s v="hardware"/>
    <d v="2016-01-06T02:00: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2.3955652346070087E-2"/>
    <x v="2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1.5619890836833765E-2"/>
    <x v="2"/>
    <s v="hardware"/>
    <d v="2014-04-02T12:30:10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1.0054753608760578E-2"/>
    <x v="2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7.2204989182285016E-3"/>
    <x v="2"/>
    <s v="hardware"/>
    <d v="2013-03-18T18:15:42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2.1954960683808016E-2"/>
    <x v="2"/>
    <s v="hardware"/>
    <d v="2016-01-27T11:52:12"/>
    <d v="2016-02-26T11:52:12"/>
    <x v="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9.5171773444753943E-2"/>
    <x v="2"/>
    <s v="hardware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8.7134326277389217E-3"/>
    <x v="2"/>
    <s v="hardware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2.7780040733197557E-2"/>
    <x v="2"/>
    <s v="hardware"/>
    <d v="2014-05-24T15:25:5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6.4862861378799114E-3"/>
    <x v="2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1.7655705054054288E-3"/>
    <x v="2"/>
    <s v="hardware"/>
    <d v="2016-02-23T09:11:38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8.2742316784869974E-3"/>
    <x v="2"/>
    <s v="hardware"/>
    <d v="2016-04-12T17:35:01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1.1605795844985306E-2"/>
    <x v="2"/>
    <s v="hardware"/>
    <d v="2013-04-25T08:45:2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1.9526629817891588E-2"/>
    <x v="2"/>
    <s v="hardware"/>
    <d v="2013-11-25T08:00:29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1.4867337602927721E-2"/>
    <x v="2"/>
    <s v="hardware"/>
    <d v="2014-07-24T18:31:23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1.5923566878980892E-2"/>
    <x v="2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2.889078030576329E-3"/>
    <x v="2"/>
    <s v="hardware"/>
    <d v="2016-09-20T20:11:55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4.0963607339370087E-3"/>
    <x v="2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3.857217408403692E-3"/>
    <x v="2"/>
    <s v="hardware"/>
    <d v="2016-05-29T15:45:23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4.9513767677127488E-3"/>
    <x v="2"/>
    <s v="hardware"/>
    <d v="2016-08-18T06:41:24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4.4206989756608948E-3"/>
    <x v="2"/>
    <s v="hardware"/>
    <d v="2016-04-07T13:57:1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.0798607902922789E-3"/>
    <x v="2"/>
    <s v="hardware"/>
    <d v="2015-03-24T16:01:58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4.8780487804878049E-3"/>
    <x v="2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4.886170112608345E-2"/>
    <x v="2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8.5945332702155909E-3"/>
    <x v="2"/>
    <s v="hardware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.2551857879973682E-3"/>
    <x v="2"/>
    <s v="hardware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1.8291985823710986E-3"/>
    <x v="2"/>
    <s v="hardware"/>
    <d v="2016-11-18T18:30:5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2.1063955304160737E-2"/>
    <x v="2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9.8463962189838522E-3"/>
    <x v="2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1.3715710723192019E-2"/>
    <x v="4"/>
    <s v="indie rock"/>
    <d v="2012-04-05T03:45:55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2.2877784467188442E-2"/>
    <x v="4"/>
    <s v="indie rock"/>
    <d v="2011-09-25T02:53:16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2.9411764705882353E-2"/>
    <x v="4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1.4153846153846154E-2"/>
    <x v="4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1.119805720453319E-2"/>
    <x v="4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8.6891757696127107E-3"/>
    <x v="4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1.6097875080489377E-2"/>
    <x v="4"/>
    <s v="indie rock"/>
    <d v="2011-08-09T04:54:18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2.1643022866575091E-2"/>
    <x v="4"/>
    <s v="indie rock"/>
    <d v="2010-08-05T17:09:12"/>
    <d v="2010-09-11T03:59:00"/>
    <x v="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2.0597938212829858E-2"/>
    <x v="4"/>
    <s v="indie rock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1.7385200630648155E-2"/>
    <x v="4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1.134466570129403E-2"/>
    <x v="4"/>
    <s v="indie rock"/>
    <d v="2011-01-12T07:44:38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9.0505183478690136E-3"/>
    <x v="4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1.4964216005204945E-2"/>
    <x v="4"/>
    <s v="indie rock"/>
    <d v="2012-10-23T20:30:32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1.7065655368570753E-2"/>
    <x v="4"/>
    <s v="indie rock"/>
    <d v="2012-01-31T00:28:50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8.8000000000000005E-3"/>
    <x v="4"/>
    <s v="indie rock"/>
    <d v="2011-08-03T17:36:13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2.2950819672131147E-2"/>
    <x v="4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1.2666666666666666E-2"/>
    <x v="4"/>
    <s v="indie rock"/>
    <d v="2011-10-02T14:02:15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5.3156146179401996E-3"/>
    <x v="4"/>
    <s v="indie rock"/>
    <d v="2012-02-07T02:43:55"/>
    <d v="2012-03-08T02:43:55"/>
    <x v="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1.5865021405187609E-2"/>
    <x v="4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.2926829268292684E-2"/>
    <x v="4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1.9426048565121413E-2"/>
    <x v="4"/>
    <s v="indie rock"/>
    <d v="2011-12-15T03:35:14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2.7941176470588237E-2"/>
    <x v="4"/>
    <s v="indie rock"/>
    <d v="2011-04-05T20:50:48"/>
    <d v="2011-05-05T20:50:48"/>
    <x v="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1.0119676170362548E-2"/>
    <x v="4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3.5714285714285712E-2"/>
    <x v="4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1.9488188976377954E-2"/>
    <x v="4"/>
    <s v="indie rock"/>
    <d v="2014-11-08T18:55:53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1.8683651804670912E-2"/>
    <x v="4"/>
    <s v="indie rock"/>
    <d v="2012-12-27T05:09:34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2.691840011881225E-2"/>
    <x v="4"/>
    <s v="indie rock"/>
    <d v="2014-10-22T17:03:1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1.1124053581828771E-2"/>
    <x v="4"/>
    <s v="indie rock"/>
    <d v="2012-08-14T04:13:00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9.3874677305796767E-3"/>
    <x v="4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1.8933731938216243E-2"/>
    <x v="4"/>
    <s v="indie rock"/>
    <d v="2014-04-30T16:06:0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1.8309859154929577E-2"/>
    <x v="4"/>
    <s v="indie rock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3.6666666666666667E-2"/>
    <x v="4"/>
    <s v="indie rock"/>
    <d v="2013-04-01T22:16:33"/>
    <d v="2013-04-15T22:16:33"/>
    <x v="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1.4577656675749319E-2"/>
    <x v="4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2.8080229226361032E-2"/>
    <x v="4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1.0635155096011817E-2"/>
    <x v="4"/>
    <s v="indie rock"/>
    <d v="2011-01-21T01:56:41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1.899492092331833E-3"/>
    <x v="4"/>
    <s v="indie rock"/>
    <d v="2012-08-15T18:40:03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1.9740552735476594E-2"/>
    <x v="4"/>
    <s v="indie rock"/>
    <d v="2015-10-13T01:25:49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1.2628982772581737E-2"/>
    <x v="4"/>
    <s v="indie rock"/>
    <d v="2011-06-24T20:08:56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1.0918114143920596E-2"/>
    <x v="4"/>
    <s v="indie rock"/>
    <d v="2012-07-17T03:07:25"/>
    <d v="2012-08-16T03:07:25"/>
    <x v="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8.549730311767775E-3"/>
    <x v="4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3.5211267605633804E-2"/>
    <x v="6"/>
    <s v="video games"/>
    <d v="2016-12-12T17:49:08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9.6774193548387101E-3"/>
    <x v="6"/>
    <s v="video games"/>
    <d v="2016-12-08T07:12:49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0.1"/>
    <x v="6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4.3478260869565216E-2"/>
    <x v="6"/>
    <s v="video games"/>
    <d v="2010-10-13T00:40:35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.1690140845070422E-2"/>
    <x v="6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0.2"/>
    <x v="6"/>
    <s v="video games"/>
    <d v="2014-11-08T23:21:27"/>
    <d v="2014-12-08T23:21:27"/>
    <x v="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2.9222387320455671E-2"/>
    <x v="6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0.04"/>
    <x v="6"/>
    <s v="video games"/>
    <d v="2014-07-23T18:32:49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5.0847457627118647E-2"/>
    <x v="6"/>
    <s v="video games"/>
    <d v="2016-02-09T00:35:00"/>
    <d v="2016-03-10T00:35:00"/>
    <x v="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4.7058823529411764E-2"/>
    <x v="6"/>
    <s v="video games"/>
    <d v="2014-07-12T02:04:23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0.12"/>
    <x v="6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4.6853037638606911E-2"/>
    <x v="6"/>
    <s v="video games"/>
    <d v="2014-01-04T11:41: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0.1875"/>
    <x v="6"/>
    <s v="video games"/>
    <d v="2011-03-17T02:19:59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2.8846153846153848E-2"/>
    <x v="6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4.6025104602510462E-2"/>
    <x v="6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8.3875026210945697E-2"/>
    <x v="6"/>
    <s v="video games"/>
    <d v="2013-09-19T12:13:0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3.759769062874041E-2"/>
    <x v="6"/>
    <s v="video games"/>
    <d v="2014-11-05T18:30:29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9.375E-2"/>
    <x v="6"/>
    <s v="video games"/>
    <d v="2013-10-10T00:18:59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3.4440344403444033E-2"/>
    <x v="6"/>
    <s v="video games"/>
    <d v="2016-10-04T18:00:0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1.9642857142857142E-2"/>
    <x v="6"/>
    <s v="video games"/>
    <d v="2012-12-12T20:00:24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1.9966722129783693E-2"/>
    <x v="6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2.2222222222222223E-2"/>
    <x v="6"/>
    <s v="video games"/>
    <d v="2010-06-03T21:16:52"/>
    <d v="2010-07-21T19:00:00"/>
    <x v="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3.9538714991762765E-2"/>
    <x v="6"/>
    <s v="video games"/>
    <d v="2013-08-13T13:07:20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1.9496166484118293E-2"/>
    <x v="6"/>
    <s v="video games"/>
    <d v="2013-10-28T05:41:54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2.0250368188512519E-2"/>
    <x v="6"/>
    <s v="video games"/>
    <d v="2014-10-15T07:05:48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9.876543209876543E-3"/>
    <x v="6"/>
    <s v="video games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5.0847457627118647E-2"/>
    <x v="6"/>
    <s v="video games"/>
    <d v="2016-05-30T20:20:14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0.08"/>
    <x v="6"/>
    <s v="video games"/>
    <d v="2014-02-13T19:58:29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0.11764705882352941"/>
    <x v="6"/>
    <s v="video games"/>
    <d v="2014-12-01T21:51:58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4.3478260869565216E-2"/>
    <x v="6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5.5592766242464835E-2"/>
    <x v="6"/>
    <s v="video games"/>
    <d v="2013-08-02T20:30:06"/>
    <d v="2013-09-16T20:30:06"/>
    <x v="0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2.6958002270147559E-3"/>
    <x v="6"/>
    <s v="video games"/>
    <d v="2016-11-20T23:33:03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1.5730817886192842E-2"/>
    <x v="6"/>
    <s v="video games"/>
    <d v="2012-12-21T20:29:34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7.6923076923076927E-2"/>
    <x v="6"/>
    <s v="video games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0.18823529411764706"/>
    <x v="6"/>
    <s v="video games"/>
    <d v="2012-04-19T17:05:05"/>
    <d v="2012-05-19T17:05:05"/>
    <x v="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2.8077753779697623E-2"/>
    <x v="4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1.1480601741884403E-2"/>
    <x v="4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1.3313161875945537E-2"/>
    <x v="4"/>
    <s v="rock"/>
    <d v="2015-04-17T21:35:20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1.470327723649247E-2"/>
    <x v="4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3.3756491633006348E-2"/>
    <x v="4"/>
    <s v="rock"/>
    <d v="2016-03-09T16:00:3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1.0914051841746248E-2"/>
    <x v="4"/>
    <s v="rock"/>
    <d v="2014-10-21T20:06:58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4.4444444444444446E-2"/>
    <x v="4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1.5535975149750808E-2"/>
    <x v="4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4.5751633986928102E-2"/>
    <x v="4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.0015797788309637E-2"/>
    <x v="4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1.1077068112184774E-2"/>
    <x v="4"/>
    <s v="rock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1.2999999999999999E-2"/>
    <x v="4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1.6882386043894203E-2"/>
    <x v="4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1.529497450837582E-2"/>
    <x v="4"/>
    <s v="rock"/>
    <d v="2016-04-05T13:01:4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1.4857142857142857E-2"/>
    <x v="4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1.1268052690049199E-2"/>
    <x v="4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1.5181781861765881E-2"/>
    <x v="4"/>
    <s v="rock"/>
    <d v="2016-05-12T06:01:0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2.4783612233121755E-2"/>
    <x v="4"/>
    <s v="rock"/>
    <d v="2016-12-19T15:16:37"/>
    <d v="2017-01-18T15:16:37"/>
    <x v="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1.3011152416356878E-2"/>
    <x v="4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1.4554383948380451E-2"/>
    <x v="4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1.7308948399738733E-2"/>
    <x v="6"/>
    <s v="tabletop games"/>
    <d v="2017-02-07T00:07:33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2.2639109697933226E-2"/>
    <x v="6"/>
    <s v="tabletop games"/>
    <d v="2014-08-28T21:37:05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.1679345974792779E-2"/>
    <x v="6"/>
    <s v="tabletop games"/>
    <d v="2017-01-10T08:46:17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9.3418557280325904E-3"/>
    <x v="6"/>
    <s v="tabletop games"/>
    <d v="2016-01-11T16:34:01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6.7098553019165627E-3"/>
    <x v="6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1.7870982448142239E-2"/>
    <x v="6"/>
    <s v="tabletop games"/>
    <d v="2016-08-01T14:45:43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1.7552980483273667E-2"/>
    <x v="6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2.2698167365864431E-2"/>
    <x v="6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1.4571948998178506E-2"/>
    <x v="6"/>
    <s v="tabletop games"/>
    <d v="2016-04-07T18:55: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1.5309613410879233E-2"/>
    <x v="6"/>
    <s v="tabletop games"/>
    <d v="2016-02-17T15:00:04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2.7839643652561249E-2"/>
    <x v="6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2.4955910967051569E-2"/>
    <x v="6"/>
    <s v="tabletop games"/>
    <d v="2016-11-17T20:25:44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1.3219170007073804E-2"/>
    <x v="6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1.6338835439269034E-2"/>
    <x v="6"/>
    <s v="tabletop games"/>
    <d v="2016-02-25T18:11:30"/>
    <d v="2016-03-26T17:11:30"/>
    <x v="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2.077687443541102E-2"/>
    <x v="6"/>
    <s v="tabletop games"/>
    <d v="2015-07-12T18:31:40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1.4682813578465207E-2"/>
    <x v="6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1.5176510351063528E-2"/>
    <x v="6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1.2246740786726114E-2"/>
    <x v="6"/>
    <s v="tabletop games"/>
    <d v="2015-10-15T12:20:00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1.8974901723616572E-2"/>
    <x v="6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2.4255279904085585E-2"/>
    <x v="6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6.6509893346635304E-2"/>
    <x v="4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2.5597103018576539E-2"/>
    <x v="4"/>
    <s v="electronic music"/>
    <d v="2012-10-02T20:22:48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2.2820629849383843E-2"/>
    <x v="4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3.6628198695434017E-2"/>
    <x v="4"/>
    <s v="electronic music"/>
    <d v="2013-02-07T07:28:39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2.368421052631579E-2"/>
    <x v="4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.0088495575221239E-2"/>
    <x v="4"/>
    <s v="electronic music"/>
    <d v="2012-03-29T06:10:24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3.5000000000000001E-3"/>
    <x v="4"/>
    <s v="electronic music"/>
    <d v="2013-10-17T04:39:33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2.3622047244094488E-2"/>
    <x v="4"/>
    <s v="electronic music"/>
    <d v="2012-02-07T21:10:26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1.9893899204244031E-2"/>
    <x v="4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1.6154363921920576E-2"/>
    <x v="4"/>
    <s v="electronic music"/>
    <d v="2012-02-17T01:35: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2.4539877300613498E-2"/>
    <x v="4"/>
    <s v="electronic music"/>
    <d v="2014-03-18T18:50:25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1.7922191461460003E-2"/>
    <x v="4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0.1"/>
    <x v="4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1.3675135754212227E-2"/>
    <x v="4"/>
    <s v="electronic music"/>
    <d v="2014-01-07T19:00:48"/>
    <d v="2014-02-06T19:00:48"/>
    <x v="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3.8372093023255817E-2"/>
    <x v="4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4.4164037854889593E-2"/>
    <x v="4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2.1176470588235293E-2"/>
    <x v="4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.0936311903153064E-2"/>
    <x v="4"/>
    <s v="electronic music"/>
    <d v="2012-08-06T19:29:43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1.8719211822660099E-2"/>
    <x v="4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1.9491525423728815E-2"/>
    <x v="4"/>
    <s v="electronic music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2.6883709458626219E-2"/>
    <x v="6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3.6900369003690037E-2"/>
    <x v="6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4.8470747903640154E-3"/>
    <x v="6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1.2173555418465968E-2"/>
    <x v="6"/>
    <s v="tabletop games"/>
    <d v="2016-10-01T16:01:1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6.0680893043323688E-3"/>
    <x v="6"/>
    <s v="tabletop games"/>
    <d v="2014-08-22T19:00:1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1.6441884086253817E-2"/>
    <x v="6"/>
    <s v="tabletop games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1.4712351532332959E-2"/>
    <x v="6"/>
    <s v="tabletop games"/>
    <d v="2013-10-14T19:22:35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1.2260640788767891E-2"/>
    <x v="6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3.9330634916117754E-2"/>
    <x v="6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4.6515972351952178E-2"/>
    <x v="6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3.6728745837078802E-2"/>
    <x v="6"/>
    <s v="tabletop games"/>
    <d v="2013-05-29T21:51:4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3.9854780153287618E-2"/>
    <x v="6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4.7102758703770627E-2"/>
    <x v="6"/>
    <s v="tabletop games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2.4034334763948499E-2"/>
    <x v="6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7.3754452862375194E-3"/>
    <x v="6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4.5215772325287583E-2"/>
    <x v="6"/>
    <s v="tabletop games"/>
    <d v="2016-01-02T14:48:43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1.5473735576998757E-2"/>
    <x v="6"/>
    <s v="tabletop games"/>
    <d v="2014-10-03T00:04:43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1.4374090247452693E-2"/>
    <x v="6"/>
    <s v="tabletop games"/>
    <d v="2017-02-08T14:55:16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1.3309725754038144E-2"/>
    <x v="6"/>
    <s v="tabletop games"/>
    <d v="2013-10-25T23:00:14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7.0932466380966451E-3"/>
    <x v="6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2.0213293650793652E-2"/>
    <x v="6"/>
    <s v="tabletop games"/>
    <d v="2017-01-31T19:51:40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1.856484417000662E-2"/>
    <x v="6"/>
    <s v="tabletop games"/>
    <d v="2013-10-22T13:48:53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0.21875839828003224"/>
    <x v="6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1.5383799267943345E-2"/>
    <x v="6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1.8700238947497661E-2"/>
    <x v="6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2.2772672792648822E-2"/>
    <x v="6"/>
    <s v="tabletop games"/>
    <d v="2015-08-05T19:00:10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1.9664665700683089E-2"/>
    <x v="6"/>
    <s v="tabletop games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1.7055296469020653E-2"/>
    <x v="6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.0472320975114271E-2"/>
    <x v="6"/>
    <s v="tabletop games"/>
    <d v="2013-03-03T16:52:45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2.3422950389288613E-3"/>
    <x v="6"/>
    <s v="tabletop games"/>
    <d v="2016-11-03T00:07:53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4.2001401796784965E-2"/>
    <x v="6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1.0161191593552336E-2"/>
    <x v="6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9.3178036605657232E-3"/>
    <x v="6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8.5689430187037841E-2"/>
    <x v="6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2.3933586505343107E-2"/>
    <x v="6"/>
    <s v="tabletop games"/>
    <d v="2016-04-07T22:50:51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4.6772684752104769E-2"/>
    <x v="6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1.06265916307731E-2"/>
    <x v="6"/>
    <s v="tabletop games"/>
    <d v="2016-05-15T22:28:49"/>
    <d v="2016-06-19T23:00:00"/>
    <x v="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6.3605336642879304E-2"/>
    <x v="6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1.1033153018049382E-2"/>
    <x v="6"/>
    <s v="tabletop games"/>
    <d v="2016-11-28T19:18:56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1.0277743790529793E-2"/>
    <x v="6"/>
    <s v="tabletop games"/>
    <d v="2014-02-25T00:24:1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2.6940346375881975E-2"/>
    <x v="6"/>
    <s v="tabletop games"/>
    <d v="2017-01-24T17:23:40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3.5580892471004523E-2"/>
    <x v="6"/>
    <s v="tabletop games"/>
    <d v="2014-10-14T14:02:38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6.9236095084237248E-3"/>
    <x v="6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4.1196074800962781E-2"/>
    <x v="6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2.8475711892797319E-2"/>
    <x v="6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4.0383014154870944E-2"/>
    <x v="6"/>
    <s v="tabletop games"/>
    <d v="2016-04-09T20:59:52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5.3084554234281581E-3"/>
    <x v="6"/>
    <s v="tabletop games"/>
    <d v="2014-11-25T19:54:5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6.7529935950988579E-3"/>
    <x v="6"/>
    <s v="tabletop games"/>
    <d v="2017-02-10T01:58:35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2.0026198352612063E-2"/>
    <x v="6"/>
    <s v="tabletop games"/>
    <d v="2017-02-10T16:54:23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9.274583199120303E-3"/>
    <x v="6"/>
    <s v="tabletop games"/>
    <d v="2016-12-21T20:51:53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2.3455438199865768E-2"/>
    <x v="6"/>
    <s v="tabletop games"/>
    <d v="2016-11-10T00:00:04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6.9585729028453489E-2"/>
    <x v="6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2.6683608640406607E-2"/>
    <x v="6"/>
    <s v="tabletop games"/>
    <d v="2017-02-15T13:10:4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.311036789297659E-2"/>
    <x v="6"/>
    <s v="tabletop games"/>
    <d v="2014-01-24T12:00:57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2.9805697038294662E-2"/>
    <x v="6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1.5444810543657331E-2"/>
    <x v="6"/>
    <s v="tabletop games"/>
    <d v="2013-12-06T15:38:09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1.7261507671781189E-2"/>
    <x v="6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1.8840044329516071E-2"/>
    <x v="6"/>
    <s v="tabletop games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2.0806241872561769E-2"/>
    <x v="6"/>
    <s v="tabletop games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1.2136382599461449E-2"/>
    <x v="6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1.9819819819819819E-2"/>
    <x v="4"/>
    <s v="rock"/>
    <d v="2011-05-24T06:51:37"/>
    <d v="2011-07-25T06:50:00"/>
    <x v="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8.6330935251798559E-3"/>
    <x v="4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1.586430729163224E-2"/>
    <x v="4"/>
    <s v="rock"/>
    <d v="2012-03-10T03:00:04"/>
    <d v="2012-05-09T02:00:04"/>
    <x v="0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9.2574141688646482E-3"/>
    <x v="4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2.1697335896731666E-2"/>
    <x v="4"/>
    <s v="rock"/>
    <d v="2012-05-30T04:27:23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9.3271152564956689E-3"/>
    <x v="4"/>
    <s v="rock"/>
    <d v="2013-08-08T23:07:34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1.9633301784222606E-2"/>
    <x v="4"/>
    <s v="rock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2.4975024975024976E-2"/>
    <x v="4"/>
    <s v="rock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1.5518311607697082E-2"/>
    <x v="4"/>
    <s v="rock"/>
    <d v="2013-10-24T23:57:40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1.8577834721332478E-2"/>
    <x v="4"/>
    <s v="rock"/>
    <d v="2009-09-14T06:05:3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9.9537037037037042E-3"/>
    <x v="4"/>
    <s v="rock"/>
    <d v="2012-03-19T23:26:58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2.1445121467965182E-2"/>
    <x v="4"/>
    <s v="rock"/>
    <d v="2012-03-19T16:44:36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2.9347826086956522E-2"/>
    <x v="4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1.5333979551042985E-2"/>
    <x v="4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2.262142381902861E-2"/>
    <x v="4"/>
    <s v="rock"/>
    <d v="2012-12-27T22:54:16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1.3895543842836608E-2"/>
    <x v="4"/>
    <s v="rock"/>
    <d v="2012-01-19T17:33:46"/>
    <d v="2012-02-23T17:33:46"/>
    <x v="0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1.8886679920477135E-2"/>
    <x v="4"/>
    <s v="rock"/>
    <d v="2012-02-09T01:00:49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9.1364761119218322E-3"/>
    <x v="4"/>
    <s v="rock"/>
    <d v="2014-02-24T20:10:33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1.3326987148976678E-2"/>
    <x v="4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8.6419753086419745E-3"/>
    <x v="4"/>
    <s v="rock"/>
    <d v="2012-06-14T17:26:56"/>
    <d v="2012-06-28T17:26:56"/>
    <x v="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.1585786096865069E-2"/>
    <x v="4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2.1656050955414011E-2"/>
    <x v="4"/>
    <s v="indie rock"/>
    <d v="2013-11-27T20:50:34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1.4602451794187657E-2"/>
    <x v="4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1.8702354510577588E-2"/>
    <x v="4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9.1652488886449709E-3"/>
    <x v="4"/>
    <s v="indie rock"/>
    <d v="2014-07-14T16:41:12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1.9536738435187537E-2"/>
    <x v="4"/>
    <s v="indie rock"/>
    <d v="2012-02-09T04:02: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3.579508032416024E-2"/>
    <x v="4"/>
    <s v="indie rock"/>
    <d v="2012-04-05T19:15:33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1.2121664395335251E-2"/>
    <x v="4"/>
    <s v="indie rock"/>
    <d v="2014-07-31T23:06:36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1.6717522306955581E-2"/>
    <x v="4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1.5428177296983337E-2"/>
    <x v="4"/>
    <s v="indie rock"/>
    <d v="2013-02-19T19:03:35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1.1099252934898612E-2"/>
    <x v="4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2.4412855377008654E-2"/>
    <x v="4"/>
    <s v="indie rock"/>
    <d v="2014-03-18T15:11:18"/>
    <d v="2014-04-18T23:00:00"/>
    <x v="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1.7857102235891181E-2"/>
    <x v="4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2.6544350300482043E-2"/>
    <x v="4"/>
    <s v="indie rock"/>
    <d v="2012-05-08T13:14:17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2.4951267056530214E-2"/>
    <x v="4"/>
    <s v="indie rock"/>
    <d v="2012-04-05T17:25: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1.2815255279885175E-2"/>
    <x v="4"/>
    <s v="indie rock"/>
    <d v="2009-09-23T17:24:10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5.2884615384615384E-2"/>
    <x v="4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2.6928795638526352E-2"/>
    <x v="4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2.3831631073970908E-2"/>
    <x v="4"/>
    <s v="indie rock"/>
    <d v="2013-11-15T01:58:05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1.6381373090373644E-2"/>
    <x v="4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1.549636803874092E-2"/>
    <x v="7"/>
    <s v="small batch"/>
    <d v="2017-03-05T06:15:0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4.7058823529411764E-2"/>
    <x v="7"/>
    <s v="small batch"/>
    <d v="2017-03-10T21:29:29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.3333333333333333E-2"/>
    <x v="7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3.9228295819935692E-2"/>
    <x v="7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8.7499999999999994E-2"/>
    <x v="7"/>
    <s v="small batch"/>
    <d v="2017-02-28T00:32:11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9.2592592592592587E-3"/>
    <x v="7"/>
    <s v="small batch"/>
    <d v="2017-03-10T00:49:08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1.822052439157976E-2"/>
    <x v="7"/>
    <s v="small batch"/>
    <d v="2014-07-22T22:00:40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2.1104342699941048E-2"/>
    <x v="7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4.7205438066465254E-3"/>
    <x v="7"/>
    <s v="small batch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4.5469761214014725E-3"/>
    <x v="7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2.4512563771643379E-2"/>
    <x v="7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1.3244534748090455E-2"/>
    <x v="7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7.3841319717203452E-2"/>
    <x v="7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1.6429622363903874E-2"/>
    <x v="7"/>
    <s v="small batch"/>
    <d v="2014-10-06T16:04:5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8.6436170212765961E-3"/>
    <x v="7"/>
    <s v="small batch"/>
    <d v="2014-05-12T13:44:03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2.0788022565518521E-2"/>
    <x v="7"/>
    <s v="small batch"/>
    <d v="2014-01-27T22:11:35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1.3479930717674523E-2"/>
    <x v="7"/>
    <s v="small batch"/>
    <d v="2014-05-27T15:22:23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8.107306462775599E-3"/>
    <x v="7"/>
    <s v="small batch"/>
    <d v="2014-05-30T21:31:24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1.5009788992821405E-2"/>
    <x v="7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9.5247098863179783E-3"/>
    <x v="7"/>
    <s v="small batch"/>
    <d v="2016-09-30T15:25:38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.3333333333333335E-3"/>
    <x v="2"/>
    <s v="web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7.6923076923076927E-2"/>
    <x v="2"/>
    <s v="web"/>
    <d v="2016-09-02T19:10:31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6.6666666666666666E-2"/>
    <x v="2"/>
    <s v="web"/>
    <d v="2016-07-26T14:34:3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1.8518518518518517E-2"/>
    <x v="2"/>
    <s v="web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6.4814814814814811E-2"/>
    <x v="2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0.04"/>
    <x v="2"/>
    <s v="web"/>
    <d v="2014-11-11T17:21:00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3.6363636363636362E-2"/>
    <x v="2"/>
    <s v="web"/>
    <d v="2015-04-02T22:02:16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2.7247956403269754E-3"/>
    <x v="2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0.5"/>
    <x v="2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1.6666666666666666E-2"/>
    <x v="2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1.0266159695817491E-2"/>
    <x v="2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2.0895522388059702E-2"/>
    <x v="2"/>
    <s v="web"/>
    <d v="2016-02-25T23:16: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0.02"/>
    <x v="2"/>
    <s v="web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4.878048780487805E-2"/>
    <x v="2"/>
    <s v="web"/>
    <d v="2014-11-18T04:32:21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.3333333333333333E-2"/>
    <x v="2"/>
    <s v="web"/>
    <d v="2015-03-25T01:39:31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0.02"/>
    <x v="2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0.1"/>
    <x v="2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1.2257530720436369E-2"/>
    <x v="2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5.4545454545454543E-2"/>
    <x v="2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4.4557606619987271E-3"/>
    <x v="2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2.6666666666666668E-2"/>
    <x v="2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6.8965517241379309E-3"/>
    <x v="2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8.8832487309644676E-3"/>
    <x v="2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2.9239766081871343E-3"/>
    <x v="2"/>
    <s v="web"/>
    <d v="2016-06-07T15:02:2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1.7278617710583154E-2"/>
    <x v="2"/>
    <s v="web"/>
    <d v="2014-12-16T20:29:19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.3333333333333333E-2"/>
    <x v="2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0.04"/>
    <x v="2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0.02"/>
    <x v="2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0.66666666666666663"/>
    <x v="2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0.1"/>
    <x v="2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4.4776119402985072E-2"/>
    <x v="7"/>
    <s v="food trucks"/>
    <d v="2016-01-05T19:44:56"/>
    <d v="2016-03-05T19:44:56"/>
    <x v="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1.9230769230769232E-2"/>
    <x v="7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5.9405940594059403E-2"/>
    <x v="7"/>
    <s v="food trucks"/>
    <d v="2016-01-30T21:10:58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1.7761989342806393E-2"/>
    <x v="7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1.1895910780669145E-2"/>
    <x v="7"/>
    <s v="food trucks"/>
    <d v="2014-12-10T02:39:5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5.9384560014396253E-3"/>
    <x v="7"/>
    <s v="food trucks"/>
    <d v="2015-03-19T13:48:48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6.6666666666666666E-2"/>
    <x v="7"/>
    <s v="food trucks"/>
    <d v="2014-10-07T03:22:37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1.3043478260869565E-2"/>
    <x v="7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1.9867549668874173E-2"/>
    <x v="7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0.12"/>
    <x v="7"/>
    <s v="food trucks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2.8260869565217391E-2"/>
    <x v="7"/>
    <s v="food trucks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1.7910447761194031E-2"/>
    <x v="7"/>
    <s v="food trucks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0.2"/>
    <x v="7"/>
    <s v="food trucks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1.4394242303078768E-2"/>
    <x v="7"/>
    <s v="food trucks"/>
    <d v="2014-09-11T00:41:35"/>
    <d v="2014-11-10T01:41:35"/>
    <x v="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0.125"/>
    <x v="7"/>
    <s v="food trucks"/>
    <d v="2014-12-01T16:54:50"/>
    <d v="2014-12-31T16:54:50"/>
    <x v="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2.903225806451613E-2"/>
    <x v="7"/>
    <s v="food trucks"/>
    <d v="2014-09-27T21:25:0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0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1.99501246882793E-3"/>
    <x v="7"/>
    <s v="food trucks"/>
    <d v="2016-12-30T21:06:06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9.5238095238095233E-2"/>
    <x v="7"/>
    <s v="food trucks"/>
    <d v="2016-01-13T03:08:24"/>
    <d v="2016-02-12T03:08:24"/>
    <x v="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7.6923076923076927E-2"/>
    <x v="7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.2679738562091504E-3"/>
    <x v="7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4.4444444444444446E-2"/>
    <x v="7"/>
    <s v="food trucks"/>
    <d v="2015-11-30T14:46:10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0.02"/>
    <x v="7"/>
    <s v="food trucks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0.2"/>
    <x v="7"/>
    <s v="food trucks"/>
    <d v="2016-01-14T21:35:13"/>
    <d v="2016-02-13T21:35:13"/>
    <x v="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1.3471758744283772E-2"/>
    <x v="7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1.2307285118771919E-2"/>
    <x v="7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7.6784454678531146E-3"/>
    <x v="7"/>
    <s v="small batch"/>
    <d v="2014-07-16T15:00:2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1.8723143032535298E-2"/>
    <x v="7"/>
    <s v="small batch"/>
    <d v="2016-04-25T18:06:31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1.3310185185185185E-2"/>
    <x v="7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1.3215859030837005E-2"/>
    <x v="7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.1554307116104865E-2"/>
    <x v="7"/>
    <s v="small batch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2.0930232558139535E-2"/>
    <x v="7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1.1111111111111112E-2"/>
    <x v="7"/>
    <s v="small batch"/>
    <d v="2014-10-31T03:25:15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6.6972947525382413E-3"/>
    <x v="7"/>
    <s v="small batch"/>
    <d v="2014-09-20T01:44:16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1.6110870506712862E-2"/>
    <x v="7"/>
    <s v="small batch"/>
    <d v="2017-02-13T21:48: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1.8726591760299626E-2"/>
    <x v="7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1.4436543848308555E-2"/>
    <x v="7"/>
    <s v="small batch"/>
    <d v="2017-01-03T16:36:49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3.6831368993653674E-3"/>
    <x v="7"/>
    <s v="small batch"/>
    <d v="2017-02-04T04:50:08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2.9304029304029304E-2"/>
    <x v="7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2.4695908588278657E-2"/>
    <x v="7"/>
    <s v="small batch"/>
    <d v="2017-01-26T23:03:59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5.2698682532936678E-3"/>
    <x v="7"/>
    <s v="small batch"/>
    <d v="2016-02-23T14:27:36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1.4521691777092031E-2"/>
    <x v="7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9.1931540342298293E-3"/>
    <x v="7"/>
    <s v="small batch"/>
    <d v="2016-02-07T15:18:05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7.937434341076223E-3"/>
    <x v="7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1.1046885035324342E-2"/>
    <x v="4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3.4625517500940908E-2"/>
    <x v="4"/>
    <s v="indie rock"/>
    <d v="2012-06-29T04:28:16"/>
    <d v="2012-07-19T04:28:16"/>
    <x v="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.2258064516129031E-2"/>
    <x v="4"/>
    <s v="indie rock"/>
    <d v="2013-03-08T02:40:25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1.9351935193519351E-2"/>
    <x v="4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3.8065027755749402E-2"/>
    <x v="4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2.0799999999999999E-2"/>
    <x v="4"/>
    <s v="indie rock"/>
    <d v="2013-04-09T02:27:33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3.6286919831223625E-2"/>
    <x v="4"/>
    <s v="indie rock"/>
    <d v="2012-04-26T20:58:51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2.7047949485622613E-2"/>
    <x v="4"/>
    <s v="indie rock"/>
    <d v="2012-09-22T03:42:0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3.44574780058651E-2"/>
    <x v="4"/>
    <s v="indie rock"/>
    <d v="2011-01-14T10:18:4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3.4895893916482491E-2"/>
    <x v="4"/>
    <s v="indie rock"/>
    <d v="2012-04-24T01:47:35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2.6562499999999999E-2"/>
    <x v="4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1.0214083256564021E-2"/>
    <x v="4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2.35E-2"/>
    <x v="4"/>
    <s v="indie rock"/>
    <d v="2012-10-11T17:57:49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7.599726409849245E-3"/>
    <x v="4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.0939648586707412E-2"/>
    <x v="4"/>
    <s v="indie rock"/>
    <d v="2010-05-12T06:54:1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1.6365540717465307E-2"/>
    <x v="4"/>
    <s v="indie rock"/>
    <d v="2014-10-01T07:52:50"/>
    <d v="2014-11-03T08:52:50"/>
    <x v="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.1906614785992216E-2"/>
    <x v="4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7.745098039215686E-3"/>
    <x v="4"/>
    <s v="indie rock"/>
    <d v="2012-12-14T22:48:33"/>
    <d v="2013-01-13T22:48:33"/>
    <x v="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3.9967027202557889E-2"/>
    <x v="4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4.0000000000000001E-3"/>
    <x v="4"/>
    <s v="indie rock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2.1034265926260509E-2"/>
    <x v="4"/>
    <s v="indie rock"/>
    <d v="2012-03-31T15:30:08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2.4975024975024976E-2"/>
    <x v="4"/>
    <s v="indie rock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1.5187849720223821E-2"/>
    <x v="4"/>
    <s v="indie rock"/>
    <d v="2012-03-02T18:00:0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2.1551156459001321E-2"/>
    <x v="4"/>
    <s v="indie rock"/>
    <d v="2011-08-16T22:00:03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1.9854721549636804E-2"/>
    <x v="4"/>
    <s v="indie rock"/>
    <d v="2011-09-07T23:57: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3.7641154328732745E-2"/>
    <x v="4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2.5320504277832567E-2"/>
    <x v="4"/>
    <s v="indie rock"/>
    <d v="2012-04-27T01:59:5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2.0306154326772883E-2"/>
    <x v="4"/>
    <s v="indie rock"/>
    <d v="2011-10-17T15:11:4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1.6030779095864058E-2"/>
    <x v="4"/>
    <s v="indie rock"/>
    <d v="2013-04-09T16:33:5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2.6359143327841845E-2"/>
    <x v="4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1.937984496124031E-2"/>
    <x v="4"/>
    <s v="indie rock"/>
    <d v="2010-12-30T20:08:34"/>
    <d v="2011-01-16T01:51:00"/>
    <x v="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3.5999999999999997E-2"/>
    <x v="4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1.0062160062160062E-2"/>
    <x v="4"/>
    <s v="indie rock"/>
    <d v="2013-03-15T04:02:20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2.5741214985347309E-2"/>
    <x v="4"/>
    <s v="indie rock"/>
    <d v="2012-04-23T15:29:0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2.1954470609759285E-2"/>
    <x v="4"/>
    <s v="indie rock"/>
    <d v="2012-05-07T22:42:5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1.6666666666666668E-3"/>
    <x v="4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1.2414484156014597E-2"/>
    <x v="4"/>
    <s v="indie rock"/>
    <d v="2011-07-06T21:05:38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1.893939393939394E-2"/>
    <x v="4"/>
    <s v="indie rock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2.0974706971005553E-2"/>
    <x v="4"/>
    <s v="indie rock"/>
    <d v="2012-11-13T15:33:57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4.2647058823529413E-2"/>
    <x v="4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2.491103202846975E-2"/>
    <x v="7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5.8139534883720929E-2"/>
    <x v="7"/>
    <s v="restaurants"/>
    <d v="2014-08-07T19:48:38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6.6666666666666666E-2"/>
    <x v="7"/>
    <s v="restaurants"/>
    <d v="2015-09-11T07:07:49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2.8000000000000001E-2"/>
    <x v="7"/>
    <s v="restaurants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2.6666666666666668E-2"/>
    <x v="7"/>
    <s v="restaurants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1.9047619047619049E-2"/>
    <x v="7"/>
    <s v="restaurants"/>
    <d v="2014-08-03T09:21:17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1.2903225806451613E-2"/>
    <x v="7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1.8675721561969439E-2"/>
    <x v="7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6.1538461538461542E-2"/>
    <x v="7"/>
    <s v="restaurants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9.6448996382431963E-3"/>
    <x v="4"/>
    <s v="classical music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5.4000000000000003E-3"/>
    <x v="4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1.8465909090909092E-2"/>
    <x v="4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5.6430446194225721E-3"/>
    <x v="4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9.9676052828307996E-3"/>
    <x v="4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7.3041168658698535E-3"/>
    <x v="4"/>
    <s v="classical music"/>
    <d v="2014-11-10T02:11:14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1.7380660954712364E-2"/>
    <x v="4"/>
    <s v="classical music"/>
    <d v="2013-09-29T18:01:31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1.88811628931536E-2"/>
    <x v="4"/>
    <s v="classical music"/>
    <d v="2015-08-01T20:01:43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1.2146396036439189E-2"/>
    <x v="4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7.3846153846153844E-3"/>
    <x v="4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1.3501549358123064E-2"/>
    <x v="4"/>
    <s v="classical music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1.1892963330029732E-2"/>
    <x v="4"/>
    <s v="classical music"/>
    <d v="2012-07-17T20:22:4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1.6385542168674699E-2"/>
    <x v="4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6.6666666666666671E-3"/>
    <x v="4"/>
    <s v="classical music"/>
    <d v="2009-11-10T16:48:32"/>
    <d v="2010-01-01T06:00:00"/>
    <x v="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3.7581305709467596E-3"/>
    <x v="4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0.13793103448275862"/>
    <x v="4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0.01"/>
    <x v="4"/>
    <s v="classical music"/>
    <d v="2011-06-02T15:34:15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9.0939612656237949E-3"/>
    <x v="4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5.8852867830423939E-3"/>
    <x v="4"/>
    <s v="classical music"/>
    <d v="2014-12-04T21:39:1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1.0444874274661509E-2"/>
    <x v="4"/>
    <s v="classical music"/>
    <d v="2011-08-30T16:12:01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1.6817939135077415E-2"/>
    <x v="4"/>
    <s v="classical music"/>
    <d v="2013-07-28T10:46:58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1.793103448275862E-2"/>
    <x v="4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.3248081841432228E-2"/>
    <x v="4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1.1307280301527474E-2"/>
    <x v="4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1.561699948796723E-2"/>
    <x v="4"/>
    <s v="classical music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1.6624040920716114E-2"/>
    <x v="4"/>
    <s v="classical music"/>
    <d v="2013-09-07T20:36:1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2.0327669902912623E-2"/>
    <x v="4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6.0546555391916218E-3"/>
    <x v="4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2.292441140024783E-2"/>
    <x v="4"/>
    <s v="classical music"/>
    <d v="2013-04-26T18:11:10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2.2883295194508008E-2"/>
    <x v="4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1.4832472520196E-2"/>
    <x v="4"/>
    <s v="classical music"/>
    <d v="2012-02-22T06:03:05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5.6338028169014088E-3"/>
    <x v="4"/>
    <s v="classical music"/>
    <d v="2017-02-03T19:26:21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2.5717959708529789E-2"/>
    <x v="4"/>
    <s v="classical music"/>
    <d v="2012-07-23T04:46:4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1.8186753528773074E-2"/>
    <x v="4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1.6301816488122962E-2"/>
    <x v="4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4.3256997455470736E-2"/>
    <x v="4"/>
    <s v="classical music"/>
    <d v="2012-11-09T23:47:37"/>
    <d v="2012-12-24T23:47:37"/>
    <x v="0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3.3771106941838651E-2"/>
    <x v="4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1.3225569434239529E-2"/>
    <x v="4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2.8089887640449437E-2"/>
    <x v="4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6.993006993006993E-3"/>
    <x v="4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0.04"/>
    <x v="7"/>
    <s v="food trucks"/>
    <d v="2016-08-12T12:35:39"/>
    <d v="2016-10-11T12:35:39"/>
    <x v="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0.01"/>
    <x v="7"/>
    <s v="food trucks"/>
    <d v="2016-03-11T15:36:29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1.6666666666666666E-2"/>
    <x v="7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0.02"/>
    <x v="7"/>
    <s v="food trucks"/>
    <d v="2016-08-02T15:59:54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1.3793103448275862E-2"/>
    <x v="7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3.3898305084745763E-2"/>
    <x v="7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1.6E-2"/>
    <x v="7"/>
    <s v="food trucks"/>
    <d v="2016-03-20T08:12:0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4.3321299638989168E-2"/>
    <x v="7"/>
    <s v="food trucks"/>
    <d v="2014-07-17T19:55:03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3.9215686274509803E-2"/>
    <x v="7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2.0754716981132074E-2"/>
    <x v="7"/>
    <s v="food trucks"/>
    <d v="2015-10-17T15:04:58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0.02"/>
    <x v="7"/>
    <s v="food trucks"/>
    <d v="2014-06-05T23:07:12"/>
    <d v="2014-07-05T23:07:12"/>
    <x v="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0.2"/>
    <x v="7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4.9301561216105174E-3"/>
    <x v="7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3.4334763948497854E-2"/>
    <x v="7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0.2"/>
    <x v="7"/>
    <s v="food trucks"/>
    <d v="2016-02-22T12:52:07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7.6923076923076927E-2"/>
    <x v="7"/>
    <s v="food trucks"/>
    <d v="2016-01-13T21:45:24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0.02"/>
    <x v="7"/>
    <s v="food trucks"/>
    <d v="2014-09-05T19:13:4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1.0410958904109589E-2"/>
    <x v="7"/>
    <s v="food trucks"/>
    <d v="2017-01-25T05:51:40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.2703488372093025E-3"/>
    <x v="7"/>
    <s v="food trucks"/>
    <d v="2014-07-08T15:56:4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8.2352941176470587E-2"/>
    <x v="7"/>
    <s v="food trucks"/>
    <d v="2016-05-20T08:11:5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1.1965811965811967E-2"/>
    <x v="7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5.5555555555555552E-2"/>
    <x v="7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8.6555106751298322E-3"/>
    <x v="7"/>
    <s v="food trucks"/>
    <d v="2016-01-25T21:36:4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4.566071968551557E-2"/>
    <x v="2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1.2496486161866551E-2"/>
    <x v="2"/>
    <s v="space exploration"/>
    <d v="2014-10-03T17:56:08"/>
    <d v="2014-11-12T21:20:00"/>
    <x v="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2.8153153153153154E-2"/>
    <x v="2"/>
    <s v="space exploration"/>
    <d v="2013-12-09T21:54:14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1.5400410677618071E-2"/>
    <x v="2"/>
    <s v="space exploration"/>
    <d v="2012-03-30T01:13:4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1.6402664753456871E-2"/>
    <x v="2"/>
    <s v="space exploration"/>
    <d v="2016-05-18T12:59:50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.1802412027094003E-2"/>
    <x v="2"/>
    <s v="space exploration"/>
    <d v="2014-03-28T17:06:22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1.2202599950944321E-2"/>
    <x v="2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1.6969967623088087E-2"/>
    <x v="2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6.35754274953755E-3"/>
    <x v="2"/>
    <s v="space exploration"/>
    <d v="2012-06-15T05:42:31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1.7934482259160417E-2"/>
    <x v="2"/>
    <s v="space exploration"/>
    <d v="2016-07-13T21:08:4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1.1932762159168648E-2"/>
    <x v="2"/>
    <s v="space exploration"/>
    <d v="2016-11-30T08:03:34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1.7116777760764503E-2"/>
    <x v="2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3.6958817317845828E-3"/>
    <x v="2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9.3370681605975722E-3"/>
    <x v="2"/>
    <s v="space exploration"/>
    <d v="2014-04-01T17:00:12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2.1195172210774212E-2"/>
    <x v="2"/>
    <s v="space exploration"/>
    <d v="2016-03-24T11:56:04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8.3119423053416453E-3"/>
    <x v="2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3.6235186873290796E-2"/>
    <x v="2"/>
    <s v="space exploration"/>
    <d v="2014-09-20T20:59:11"/>
    <d v="2014-10-20T20:59:11"/>
    <x v="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4.8709514170040486E-3"/>
    <x v="2"/>
    <s v="space exploration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2.8131634819532909E-2"/>
    <x v="2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1.3397733844539165E-2"/>
    <x v="2"/>
    <s v="space exploration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2.1250342747463669E-2"/>
    <x v="2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3.7606212139691834E-2"/>
    <x v="2"/>
    <s v="space exploration"/>
    <d v="2016-11-15T17:50:16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2.7192982456140352E-2"/>
    <x v="2"/>
    <s v="space exploration"/>
    <d v="2016-11-18T06:09:26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.142623737411495E-2"/>
    <x v="2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3.626220362622036E-2"/>
    <x v="2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1.7857142857142856E-2"/>
    <x v="2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4.6391752577319589E-2"/>
    <x v="2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2.267818574514039E-2"/>
    <x v="2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1.5656802880851729E-2"/>
    <x v="2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2.5649145028499049E-2"/>
    <x v="2"/>
    <s v="space exploration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1.2471084308454393E-2"/>
    <x v="2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2.8649386084583901E-2"/>
    <x v="2"/>
    <s v="space exploration"/>
    <d v="2016-05-04T01:28:59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1.1223281258812249E-2"/>
    <x v="2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2.5354969574036511E-2"/>
    <x v="2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7.3043478260869567E-3"/>
    <x v="2"/>
    <s v="space exploration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2.6695141484249868E-2"/>
    <x v="2"/>
    <s v="space exploration"/>
    <d v="2016-09-23T14:45:14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.1287605294825514E-2"/>
    <x v="2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3.9660056657223795E-2"/>
    <x v="2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9.959349593495935E-2"/>
    <x v="2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2.1766561514195582E-2"/>
    <x v="2"/>
    <s v="space exploration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6.6666666666666666E-2"/>
    <x v="2"/>
    <s v="space exploration"/>
    <d v="2014-08-29T19:51:03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4.4726222626754663E-3"/>
    <x v="2"/>
    <s v="space exploration"/>
    <d v="2016-11-15T13:58:35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2.5328787140769606E-2"/>
    <x v="2"/>
    <s v="space exploration"/>
    <d v="2017-02-08T19:00:35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1.0952380952380953E-2"/>
    <x v="2"/>
    <s v="space exploration"/>
    <d v="2014-10-09T20:13:23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1.2711938910460905E-2"/>
    <x v="2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8.3333333333333329E-2"/>
    <x v="2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5.6603773584905662E-2"/>
    <x v="2"/>
    <s v="space exploration"/>
    <d v="2016-02-08T17:09:20"/>
    <d v="2016-03-09T17:09:20"/>
    <x v="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2.4193548387096774E-2"/>
    <x v="2"/>
    <s v="space exploration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1.3966480446927373E-2"/>
    <x v="2"/>
    <s v="space exploration"/>
    <d v="2016-11-21T14:59:03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.2486145614370344E-3"/>
    <x v="2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1.2429378531073447E-2"/>
    <x v="2"/>
    <s v="space exploration"/>
    <d v="2014-11-10T03:48:45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1.1912865895166781E-2"/>
    <x v="2"/>
    <s v="space exploration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0.11764705882352941"/>
    <x v="2"/>
    <s v="space exploration"/>
    <d v="2015-02-20T14:25:26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1.3629160063391443E-2"/>
    <x v="2"/>
    <s v="space exploration"/>
    <d v="2016-01-12T20:47:27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8.8603905566890118E-3"/>
    <x v="2"/>
    <s v="space exploration"/>
    <d v="2017-02-01T16:31:28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1.0495643418520008E-2"/>
    <x v="2"/>
    <s v="space exploration"/>
    <d v="2016-06-30T22:17: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4.3956043956043959E-2"/>
    <x v="2"/>
    <s v="space exploration"/>
    <d v="2016-06-30T21:13:14"/>
    <d v="2016-07-30T21:13:14"/>
    <x v="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7.5018754688672166E-3"/>
    <x v="2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0.26315789473684209"/>
    <x v="2"/>
    <s v="space exploration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1.1661807580174927E-2"/>
    <x v="2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3.7453183520599251E-3"/>
    <x v="2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2.6769602160689318E-3"/>
    <x v="2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5.7458563535911604E-3"/>
    <x v="2"/>
    <s v="makerspaces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1.0672853828306265E-2"/>
    <x v="2"/>
    <s v="makerspaces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1.2931973425422376E-2"/>
    <x v="2"/>
    <s v="makerspaces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1.0843373493975903E-2"/>
    <x v="2"/>
    <s v="makerspaces"/>
    <d v="2016-01-11T22:13:36"/>
    <d v="2016-02-10T22:13:36"/>
    <x v="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1.6403046280023433E-2"/>
    <x v="2"/>
    <s v="makerspaces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1.098901098901099E-2"/>
    <x v="2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2.4048096192384769E-2"/>
    <x v="2"/>
    <s v="makerspaces"/>
    <d v="2014-07-01T00:29:4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2.9619181946403384E-2"/>
    <x v="2"/>
    <s v="makerspaces"/>
    <d v="2014-11-19T17:58:36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1.4160891834890027E-2"/>
    <x v="2"/>
    <s v="makerspaces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5.9825960841189268E-3"/>
    <x v="2"/>
    <s v="makerspaces"/>
    <d v="2014-09-30T12:59:59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7.7748476857324722E-3"/>
    <x v="2"/>
    <s v="makerspaces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1.5287295730100159E-2"/>
    <x v="2"/>
    <s v="makerspaces"/>
    <d v="2014-10-11T20:34:49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8.5066162570888466E-3"/>
    <x v="2"/>
    <s v="makerspaces"/>
    <d v="2016-04-22T14:59:34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7.9062957540263542E-3"/>
    <x v="2"/>
    <s v="makerspaces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1.8181818181818182E-3"/>
    <x v="2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2.2727272727272728E-2"/>
    <x v="2"/>
    <s v="makerspaces"/>
    <d v="2015-01-29T00:01:34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1.4492753623188406E-2"/>
    <x v="2"/>
    <s v="makerspaces"/>
    <d v="2016-03-07T05:04:51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3.6363636363636362E-2"/>
    <x v="7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1.1778563015312132E-2"/>
    <x v="7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8.3333333333333329E-2"/>
    <x v="7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5.0000000000000001E-3"/>
    <x v="7"/>
    <s v="food trucks"/>
    <d v="2014-06-30T21:57:05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0.1"/>
    <x v="7"/>
    <s v="food trucks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0.1891891891891892"/>
    <x v="7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1.3743303051479153E-2"/>
    <x v="7"/>
    <s v="food trucks"/>
    <d v="2015-04-19T02:31:16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5.7142857142857141E-2"/>
    <x v="7"/>
    <s v="food trucks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0.04"/>
    <x v="7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7.4999999999999997E-2"/>
    <x v="7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4.2253521126760563E-2"/>
    <x v="7"/>
    <s v="food trucks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1.1209439528023599E-2"/>
    <x v="7"/>
    <s v="food trucks"/>
    <d v="2014-11-21T20:16:00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8.5794423362481435E-3"/>
    <x v="7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7.6893502499038827E-2"/>
    <x v="7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5.7142857142857141E-2"/>
    <x v="7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2.9299363057324841E-2"/>
    <x v="1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7.5559430398140079E-3"/>
    <x v="1"/>
    <s v="spaces"/>
    <d v="2017-03-06T19:14:37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1.0843373493975904E-3"/>
    <x v="1"/>
    <s v="spaces"/>
    <d v="2017-01-21T16:33:50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6.1135371179039302E-3"/>
    <x v="1"/>
    <s v="spaces"/>
    <d v="2017-02-21T20:41:54"/>
    <d v="2017-04-05T19:41:54"/>
    <x v="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4.6003450258769408E-3"/>
    <x v="1"/>
    <s v="spaces"/>
    <d v="2017-02-07T21:59:18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6.6914308976185628E-3"/>
    <x v="1"/>
    <s v="spaces"/>
    <d v="2014-09-17T07:04:43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1.4037552948117702E-2"/>
    <x v="1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2.2489943307762546E-2"/>
    <x v="1"/>
    <s v="spaces"/>
    <d v="2016-05-22T16:45:26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6.0626340964116295E-3"/>
    <x v="1"/>
    <s v="spaces"/>
    <d v="2016-08-30T03:35:41"/>
    <d v="2016-10-04T03:59:00"/>
    <x v="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1.1782515980849511E-2"/>
    <x v="1"/>
    <s v="spaces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1.8537328593194517E-2"/>
    <x v="1"/>
    <s v="spaces"/>
    <d v="2014-05-21T17:53:1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1.9789648491558263E-2"/>
    <x v="1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9.2591385088874687E-3"/>
    <x v="1"/>
    <s v="spaces"/>
    <d v="2015-11-14T15:41:24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1.0485063082264774E-2"/>
    <x v="1"/>
    <s v="spaces"/>
    <d v="2016-09-16T15:43:1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1.7351767565672978E-2"/>
    <x v="1"/>
    <s v="spaces"/>
    <d v="2016-01-18T09:33:48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1.5585917998068013E-2"/>
    <x v="1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1.082395257443549E-2"/>
    <x v="1"/>
    <s v="spaces"/>
    <d v="2014-10-22T21:57:29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7.9377849289353711E-3"/>
    <x v="1"/>
    <s v="spaces"/>
    <d v="2016-04-05T14:19:05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1.0566615620214395E-2"/>
    <x v="1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5.8582506518573699E-3"/>
    <x v="1"/>
    <s v="spaces"/>
    <d v="2016-10-12T11:10:53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2.4532603739170086E-2"/>
    <x v="2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1.4651144373168607E-2"/>
    <x v="2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1.0472450315363561E-2"/>
    <x v="2"/>
    <s v="hardware"/>
    <d v="2014-11-01T20:08:08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0.13907693315572248"/>
    <x v="2"/>
    <s v="hardware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1.954442465018939E-3"/>
    <x v="2"/>
    <s v="hardware"/>
    <d v="2017-01-10T17:52:15"/>
    <d v="2017-03-01T17:52:15"/>
    <x v="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3.8205116081138587E-3"/>
    <x v="2"/>
    <s v="hardware"/>
    <d v="2016-03-23T13:55:1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1.4334664747267897E-2"/>
    <x v="2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1.2948404571579574E-2"/>
    <x v="2"/>
    <s v="hardware"/>
    <d v="2015-11-25T14:23:54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2.9362951614962337E-3"/>
    <x v="2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1.4832855252864296E-2"/>
    <x v="2"/>
    <s v="hardware"/>
    <d v="2013-03-18T12:59:35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1.18244862740085E-3"/>
    <x v="2"/>
    <s v="hardware"/>
    <d v="2014-08-21T12:37:02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1.0288935870331219E-2"/>
    <x v="2"/>
    <s v="hardware"/>
    <d v="2013-04-25T19:23:48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2.2131711581022521E-3"/>
    <x v="2"/>
    <s v="hardware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7.2114321107817547E-3"/>
    <x v="2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4.6210405929108599E-2"/>
    <x v="2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5.8991049633848654E-3"/>
    <x v="2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6.1773350326423384E-3"/>
    <x v="2"/>
    <s v="hardware"/>
    <d v="2013-12-03T22:01:2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2.027849128024875E-3"/>
    <x v="2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4.5207100591715975E-2"/>
    <x v="2"/>
    <s v="hardware"/>
    <d v="2014-03-21T21:18:37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5.4838709677419356E-2"/>
    <x v="2"/>
    <s v="hardware"/>
    <d v="2015-02-10T00:45:52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0.11428571428571428"/>
    <x v="3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2.4623803009575923E-2"/>
    <x v="3"/>
    <s v="children's books"/>
    <d v="2012-05-01T17:16:27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2.6347305389221556E-2"/>
    <x v="3"/>
    <s v="children's books"/>
    <d v="2012-01-30T01:29:58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2.7984009137635636E-2"/>
    <x v="3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2.3720349563046191E-2"/>
    <x v="3"/>
    <s v="children's books"/>
    <d v="2014-07-30T18:45:11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2.8571428571428571E-2"/>
    <x v="3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7.5471698113207544E-2"/>
    <x v="3"/>
    <s v="children's books"/>
    <d v="2016-08-03T17:03:22"/>
    <d v="2016-09-02T17:03:22"/>
    <x v="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1.8181818181818181E-2"/>
    <x v="3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2.5454545454545455E-2"/>
    <x v="3"/>
    <s v="children's books"/>
    <d v="2011-11-08T18:21:44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2.1052631578947368E-2"/>
    <x v="3"/>
    <s v="children's books"/>
    <d v="2012-07-27T21:37:0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5.7692307692307696E-2"/>
    <x v="3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.1488549618320608E-2"/>
    <x v="3"/>
    <s v="children's books"/>
    <d v="2013-12-12T21:36:41"/>
    <d v="2014-01-11T21:36:41"/>
    <x v="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0.2"/>
    <x v="3"/>
    <s v="children's books"/>
    <d v="2016-07-22T15:45:3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2.564102564102564E-2"/>
    <x v="3"/>
    <s v="children's books"/>
    <d v="2016-09-26T10:36:2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1.9047619047619049E-2"/>
    <x v="3"/>
    <s v="children's books"/>
    <d v="2016-06-03T08:47:46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0.1111111111111111"/>
    <x v="3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0.04"/>
    <x v="3"/>
    <s v="children's books"/>
    <d v="2012-01-19T00:53:15"/>
    <d v="2012-03-18T23:53:15"/>
    <x v="0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.3333333333333333E-2"/>
    <x v="3"/>
    <s v="children's books"/>
    <d v="2013-04-09T13:54:44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8.8888888888888892E-2"/>
    <x v="3"/>
    <s v="children's books"/>
    <d v="2012-05-01T07:00:31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0.04"/>
    <x v="3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8.8235294117647065E-2"/>
    <x v="3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3.3932135728542916E-2"/>
    <x v="3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1.5848241085364388E-2"/>
    <x v="3"/>
    <s v="children's books"/>
    <d v="2014-02-16T16:55:3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2.2807017543859651E-2"/>
    <x v="3"/>
    <s v="children's books"/>
    <d v="2013-02-06T03:02:08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1.3333333333333334E-2"/>
    <x v="3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2.175226586102719E-2"/>
    <x v="3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0.1"/>
    <x v="3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1.0676156583629894E-2"/>
    <x v="3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1.8867924528301886E-2"/>
    <x v="3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2.1276595744680851E-2"/>
    <x v="1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1.4999999999999999E-2"/>
    <x v="1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5.3275109170305673E-2"/>
    <x v="1"/>
    <s v="plays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1.5126050420168067E-2"/>
    <x v="1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2.7130301872372947E-2"/>
    <x v="1"/>
    <s v="plays"/>
    <d v="2016-07-07T04:32:47"/>
    <d v="2016-08-05T21:00:00"/>
    <x v="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2.5118805159538356E-2"/>
    <x v="1"/>
    <s v="plays"/>
    <d v="2014-06-25T13:39: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.1746031746031744E-2"/>
    <x v="1"/>
    <s v="plays"/>
    <d v="2014-06-18T04:45:52"/>
    <d v="2014-07-18T04:45:52"/>
    <x v="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9.7560975609756097E-3"/>
    <x v="1"/>
    <s v="plays"/>
    <d v="2016-06-29T16:50:43"/>
    <d v="2016-07-29T16:50:43"/>
    <x v="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7.907742998352554E-3"/>
    <x v="1"/>
    <s v="plays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2.0886075949367089E-2"/>
    <x v="1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1.3658536585365854E-2"/>
    <x v="1"/>
    <s v="plays"/>
    <d v="2016-08-09T21:35:59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1.1152416356877323E-2"/>
    <x v="1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6.6023017613674904E-3"/>
    <x v="1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0.04"/>
    <x v="1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2.7397260273972601E-2"/>
    <x v="1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2.2727272727272728E-2"/>
    <x v="1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1.1447207064144546E-2"/>
    <x v="1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2.7416173570019724E-2"/>
    <x v="1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2.2291803132512767E-2"/>
    <x v="1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2.3308270676691729E-2"/>
    <x v="1"/>
    <s v="plays"/>
    <d v="2014-11-05T13:16:06"/>
    <d v="2015-01-04T13:16:06"/>
    <x v="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1.951951951951952E-2"/>
    <x v="1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2.9459901800327332E-2"/>
    <x v="1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1.1019929660023447E-2"/>
    <x v="1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0.02"/>
    <x v="1"/>
    <s v="plays"/>
    <d v="2014-08-30T10:53:10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4.0909090909090909E-2"/>
    <x v="1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2.2598870056497175E-2"/>
    <x v="1"/>
    <s v="plays"/>
    <d v="2015-06-30T06:24:50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1.4761904761904763E-2"/>
    <x v="1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1.529594324983374E-2"/>
    <x v="1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8.2031250000000003E-3"/>
    <x v="1"/>
    <s v="plays"/>
    <d v="2016-03-22T11:55:25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2.1072088724584104E-2"/>
    <x v="1"/>
    <s v="plays"/>
    <d v="2014-04-30T03:21:04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1.0770918519996011E-2"/>
    <x v="1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1.4651368049426301E-2"/>
    <x v="1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2.6874797039293193E-2"/>
    <x v="1"/>
    <s v="plays"/>
    <d v="2016-11-19T17:49:21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3.9603960396039604E-2"/>
    <x v="1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2.3140495867768594E-2"/>
    <x v="1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3.9792794914056982E-2"/>
    <x v="1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4.230769230769231E-2"/>
    <x v="1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9.6199188908799391E-3"/>
    <x v="1"/>
    <s v="plays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1.984732824427481E-2"/>
    <x v="1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7.3529411764705885E-2"/>
    <x v="1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3.5000000000000003E-2"/>
    <x v="1"/>
    <s v="plays"/>
    <d v="2014-08-24T22:08:55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1.5666666666666666E-2"/>
    <x v="1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0.11290322580645161"/>
    <x v="1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1.9736842105263157E-2"/>
    <x v="1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1.6451612903225808E-2"/>
    <x v="1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8.8167053364269134E-3"/>
    <x v="1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9.5634095634095639E-3"/>
    <x v="1"/>
    <s v="plays"/>
    <d v="2016-05-04T16:24:26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1.0171979865771811E-2"/>
    <x v="1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2.8539241457003379E-2"/>
    <x v="1"/>
    <s v="plays"/>
    <d v="2016-05-05T10:25:18"/>
    <d v="2016-06-02T10:25:18"/>
    <x v="0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3.6666666666666666E-3"/>
    <x v="1"/>
    <s v="plays"/>
    <d v="2014-04-29T20:09:08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1.566265060240964E-2"/>
    <x v="1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.3124243808381484E-2"/>
    <x v="1"/>
    <s v="plays"/>
    <d v="2014-10-26T17:01:34"/>
    <d v="2014-11-23T22:00:00"/>
    <x v="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1.1973999315771467E-2"/>
    <x v="1"/>
    <s v="plays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1.5441176470588236E-2"/>
    <x v="1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4.9706305218093091E-2"/>
    <x v="1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2.268041237113402E-2"/>
    <x v="1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2.4705882352941175E-2"/>
    <x v="1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2.2453222453222454E-2"/>
    <x v="1"/>
    <s v="plays"/>
    <d v="2014-07-22T14:34:56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7.9487179487179489E-3"/>
    <x v="1"/>
    <s v="plays"/>
    <d v="2014-08-02T05:45:54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5.0769230769230768E-2"/>
    <x v="1"/>
    <s v="plays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0.1"/>
    <x v="1"/>
    <s v="plays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.3333333333333333E-2"/>
    <x v="1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1.6483516483516484E-2"/>
    <x v="1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4.2857142857142858E-2"/>
    <x v="1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0.2"/>
    <x v="1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4.1800643086816719E-2"/>
    <x v="1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6.3157894736842107E-2"/>
    <x v="1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3.3573141486810551E-2"/>
    <x v="1"/>
    <s v="plays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1.6666666666666666E-2"/>
    <x v="1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4.1095890410958902E-2"/>
    <x v="1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2E-3"/>
    <x v="1"/>
    <s v="plays"/>
    <d v="2016-12-22T22:04:55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2.8571428571428571E-2"/>
    <x v="1"/>
    <s v="plays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3.3834586466165412E-2"/>
    <x v="1"/>
    <s v="plays"/>
    <d v="2016-04-20T19:12:56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3.7499999999999999E-2"/>
    <x v="1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5.4545454545454543E-2"/>
    <x v="1"/>
    <s v="plays"/>
    <d v="2014-05-25T18:57:09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0.05"/>
    <x v="1"/>
    <s v="plays"/>
    <d v="2014-07-11T16:12:03"/>
    <d v="2014-09-09T16:12:03"/>
    <x v="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7.4999999999999997E-2"/>
    <x v="1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4.4444444444444446E-2"/>
    <x v="1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1.984126984126984E-2"/>
    <x v="1"/>
    <s v="plays"/>
    <d v="2016-06-10T04:41:12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9.5211496470827186E-3"/>
    <x v="1"/>
    <s v="plays"/>
    <d v="2016-09-05T19:50:54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2.8248587570621469E-2"/>
    <x v="1"/>
    <s v="plays"/>
    <d v="2016-06-19T14:14:41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1.2E-2"/>
    <x v="1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2.7837259100642397E-2"/>
    <x v="1"/>
    <s v="plays"/>
    <d v="2014-12-01T17:43:33"/>
    <d v="2014-12-21T17:43:33"/>
    <x v="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8.3945435466946487E-3"/>
    <x v="1"/>
    <s v="plays"/>
    <d v="2014-12-29T19:37:11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1.107011070110701E-2"/>
    <x v="1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0.42857142857142855"/>
    <x v="1"/>
    <s v="plays"/>
    <d v="2016-04-05T03:04:53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9.2307692307692316E-3"/>
    <x v="1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6.3492063492063489E-2"/>
    <x v="1"/>
    <s v="plays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3.4482758620689655E-2"/>
    <x v="1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1.0357142857142856E-2"/>
    <x v="1"/>
    <s v="plays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1.5873015873015872E-2"/>
    <x v="1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2.6205450733752622E-3"/>
    <x v="1"/>
    <s v="plays"/>
    <d v="2016-01-01T21:40:37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2.1621621621621623E-2"/>
    <x v="1"/>
    <s v="plays"/>
    <d v="2014-11-05T17:27:15"/>
    <d v="2014-12-05T17:27:15"/>
    <x v="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3.8461538461538464E-2"/>
    <x v="1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0.1"/>
    <x v="1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0.2"/>
    <x v="1"/>
    <s v="plays"/>
    <d v="2014-12-12T10:15:24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1.2259194395796848E-2"/>
    <x v="1"/>
    <s v="plays"/>
    <d v="2014-07-30T20:43:05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0.14285714285714285"/>
    <x v="1"/>
    <s v="plays"/>
    <d v="2014-07-11T17:49:52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3.6630036630036632E-2"/>
    <x v="1"/>
    <s v="plays"/>
    <d v="2016-02-15T21:12:08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3.4000000000000002E-2"/>
    <x v="1"/>
    <s v="plays"/>
    <d v="2014-08-18T17:08:24"/>
    <d v="2014-08-25T21:00:00"/>
    <x v="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0.08"/>
    <x v="1"/>
    <s v="plays"/>
    <d v="2014-11-10T18:33:15"/>
    <d v="2015-01-09T02:00:00"/>
    <x v="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0.17391304347826086"/>
    <x v="1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1.9199999999999998E-2"/>
    <x v="1"/>
    <s v="plays"/>
    <d v="2016-11-27T21:48:41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5.454545454545455E-3"/>
    <x v="1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3.7974683544303799E-2"/>
    <x v="1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2.0558002936857563E-3"/>
    <x v="1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0.33333333333333331"/>
    <x v="1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0.04"/>
    <x v="1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0.10256410256410256"/>
    <x v="1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5.3333333333333337E-2"/>
    <x v="1"/>
    <s v="plays"/>
    <d v="2014-10-28T23:13:51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2.7331189710610933E-2"/>
    <x v="1"/>
    <s v="plays"/>
    <d v="2016-08-24T01:21:53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1.2389380530973451E-2"/>
    <x v="1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1.893939393939394E-2"/>
    <x v="1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0.05"/>
    <x v="1"/>
    <s v="plays"/>
    <d v="2014-10-17T06:23:21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2.1308980213089801E-2"/>
    <x v="1"/>
    <s v="plays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1.2807881773399015E-2"/>
    <x v="1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4.9099836333878887E-3"/>
    <x v="1"/>
    <s v="plays"/>
    <d v="2016-02-15T09:33:10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4.8275862068965517E-2"/>
    <x v="1"/>
    <s v="plays"/>
    <d v="2014-04-26T11:26:29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2.0594965675057208E-2"/>
    <x v="1"/>
    <s v="plays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1.4684287812041116E-2"/>
    <x v="1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0.11764705882352941"/>
    <x v="1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1.9374068554396422E-2"/>
    <x v="1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2.3255813953488372E-2"/>
    <x v="1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1.2E-2"/>
    <x v="1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.3333333333333333E-2"/>
    <x v="1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5.6976744186046507E-3"/>
    <x v="1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4.3166382108380591E-3"/>
    <x v="1"/>
    <s v="musical"/>
    <d v="2014-08-12T14:01:08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1.3333333333333334E-2"/>
    <x v="1"/>
    <s v="musical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8.9171974522292991E-3"/>
    <x v="1"/>
    <s v="musical"/>
    <d v="2014-06-16T16:03:49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2.4E-2"/>
    <x v="1"/>
    <s v="musical"/>
    <d v="2016-02-03T23:57:2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3.9189031969677482E-3"/>
    <x v="1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6.143479984145858E-3"/>
    <x v="1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1.1320754716981131E-2"/>
    <x v="1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1.1663597298956415E-2"/>
    <x v="1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2.1019852082522383E-2"/>
    <x v="1"/>
    <s v="musical"/>
    <d v="2016-05-05T22:57: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1.3703703703703704E-2"/>
    <x v="1"/>
    <s v="musical"/>
    <d v="2014-05-16T15:16:0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1.1045029736618521E-2"/>
    <x v="1"/>
    <s v="musical"/>
    <d v="2016-07-02T14:00:08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2.6562499999999999E-2"/>
    <x v="1"/>
    <s v="musical"/>
    <d v="2014-09-30T15:37:03"/>
    <d v="2014-10-13T04:59:00"/>
    <x v="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2.75E-2"/>
    <x v="1"/>
    <s v="musical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7.8914919852034523E-3"/>
    <x v="1"/>
    <s v="musical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.0376670716889429E-3"/>
    <x v="1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1.2308839985080195E-2"/>
    <x v="1"/>
    <s v="musical"/>
    <d v="2014-12-09T18:33:38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4.9449204406364746E-3"/>
    <x v="1"/>
    <s v="spaces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0.01"/>
    <x v="1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1.2126865671641791E-2"/>
    <x v="1"/>
    <s v="spaces"/>
    <d v="2016-10-06T13:29:2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0.375"/>
    <x v="1"/>
    <s v="spaces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0.08"/>
    <x v="1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5.2919708029197078E-2"/>
    <x v="1"/>
    <s v="spaces"/>
    <d v="2014-08-21T19:16:13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4.9844236760124613E-3"/>
    <x v="1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4.9586776859504135E-3"/>
    <x v="1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1.5384615384615385E-2"/>
    <x v="1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1.5128593040847202E-2"/>
    <x v="1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1.0714285714285714E-2"/>
    <x v="1"/>
    <s v="spaces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1.9704433497536946E-2"/>
    <x v="1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1.6420361247947456E-2"/>
    <x v="1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9.17173607861488E-3"/>
    <x v="1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3.8922173525375872E-2"/>
    <x v="1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2.3853211009174313E-2"/>
    <x v="1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1.1264630819325883E-2"/>
    <x v="1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1.2464887640449437E-2"/>
    <x v="1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1.2668463611859838E-2"/>
    <x v="1"/>
    <s v="plays"/>
    <d v="2016-08-03T12:34:20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1.0461538461538461E-2"/>
    <x v="1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1.4308176100628931E-2"/>
    <x v="1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1.3416536661466459E-2"/>
    <x v="1"/>
    <s v="plays"/>
    <d v="2014-08-01T15:47:58"/>
    <d v="2014-08-31T15:47:58"/>
    <x v="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8.0683436165163748E-3"/>
    <x v="1"/>
    <s v="plays"/>
    <d v="2016-11-20T02:38:40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3.7757437070938217E-3"/>
    <x v="1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1.7058823529411765E-2"/>
    <x v="1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1.4107365792759051E-2"/>
    <x v="1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0.11666666666666667"/>
    <x v="1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8.8054006457293811E-3"/>
    <x v="1"/>
    <s v="plays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1.6477857878475798E-2"/>
    <x v="1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9.0729783037475347E-3"/>
    <x v="1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7.3282442748091601E-3"/>
    <x v="1"/>
    <s v="plays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1.8809385301531898E-2"/>
    <x v="1"/>
    <s v="spaces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1.1561826376641191E-2"/>
    <x v="1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6.4417103747010556E-3"/>
    <x v="1"/>
    <s v="spaces"/>
    <d v="2014-09-12T15:10:36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8.6894132653061226E-3"/>
    <x v="1"/>
    <s v="spaces"/>
    <d v="2016-07-25T06:41:21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9.1245376078914926E-3"/>
    <x v="1"/>
    <s v="spaces"/>
    <d v="2016-10-11T23:22:08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2.2116903633491312E-2"/>
    <x v="1"/>
    <s v="spaces"/>
    <d v="2016-03-02T12:00:0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9.6013797001471002E-3"/>
    <x v="1"/>
    <s v="spaces"/>
    <d v="2016-09-14T07:22:31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2.8000000000000001E-2"/>
    <x v="1"/>
    <s v="spaces"/>
    <d v="2016-05-21T08:41:21"/>
    <d v="2016-06-20T08:41:21"/>
    <x v="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1.0309570340159176E-2"/>
    <x v="1"/>
    <s v="spaces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2.7000000000000001E-3"/>
    <x v="1"/>
    <s v="spaces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1.0592255125284738E-2"/>
    <x v="1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2.0414673046251993E-2"/>
    <x v="1"/>
    <s v="spaces"/>
    <d v="2016-09-09T18:25:10"/>
    <d v="2016-10-09T18:25:10"/>
    <x v="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2.1934197407776669E-2"/>
    <x v="1"/>
    <s v="spaces"/>
    <d v="2016-01-21T20:07:47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4.2964084937811307E-2"/>
    <x v="1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1.5815548780487805E-2"/>
    <x v="1"/>
    <s v="spaces"/>
    <d v="2016-12-20T15:57:51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6.5137919574609505E-3"/>
    <x v="1"/>
    <s v="spaces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1.1086474501108648E-2"/>
    <x v="1"/>
    <s v="spaces"/>
    <d v="2017-02-09T17:36:3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8.4054004212406209E-3"/>
    <x v="1"/>
    <s v="spaces"/>
    <d v="2014-05-19T04:38:49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1.2461059190031152E-2"/>
    <x v="1"/>
    <s v="spaces"/>
    <d v="2017-02-14T17:46:00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1.6E-2"/>
    <x v="1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7.6116708226389362E-3"/>
    <x v="1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1.3692444009094942E-2"/>
    <x v="1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5.6013179571663919E-3"/>
    <x v="1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6.1383681248060986E-3"/>
    <x v="1"/>
    <s v="spaces"/>
    <d v="2014-10-16T21:08:4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9.238526220190094E-3"/>
    <x v="1"/>
    <s v="spaces"/>
    <d v="2014-09-06T16:11:4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1.1252900232018562E-2"/>
    <x v="1"/>
    <s v="spaces"/>
    <d v="2014-11-14T18:09:51"/>
    <d v="2014-12-14T18:09:51"/>
    <x v="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1.8518518518518517E-2"/>
    <x v="1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8.5667215815486003E-3"/>
    <x v="1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4.2753598984602023E-3"/>
    <x v="1"/>
    <s v="spaces"/>
    <d v="2014-10-27T13:40:40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6.3291139240506328E-3"/>
    <x v="1"/>
    <s v="spaces"/>
    <d v="2014-12-23T19:58:39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6.7385444743935305E-2"/>
    <x v="1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1.1739594450373533E-2"/>
    <x v="1"/>
    <s v="spaces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6.8170234454638127E-3"/>
    <x v="1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1.9698684396661479E-2"/>
    <x v="1"/>
    <s v="spaces"/>
    <d v="2014-10-08T02:58:00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1.1402508551881414E-2"/>
    <x v="1"/>
    <s v="spaces"/>
    <d v="2014-05-26T17:27:18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4.1274936941068565E-3"/>
    <x v="1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6.8284303199484643E-3"/>
    <x v="1"/>
    <s v="spaces"/>
    <d v="2014-07-21T20:24:03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9.6926713947990545E-3"/>
    <x v="1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1.2427825130602145E-2"/>
    <x v="1"/>
    <s v="spaces"/>
    <d v="2014-04-29T20:00:2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4.261363636363636E-3"/>
    <x v="1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1.9728021451829152E-2"/>
    <x v="1"/>
    <s v="spaces"/>
    <d v="2016-10-17T14:51:09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6.1459159397303726E-3"/>
    <x v="1"/>
    <s v="spaces"/>
    <d v="2016-07-13T22:53:29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8.321775312066574E-3"/>
    <x v="1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1.4771528285041798E-2"/>
    <x v="1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1.9192587690271344E-2"/>
    <x v="1"/>
    <s v="spaces"/>
    <d v="2014-05-02T12:13:33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1.937984496124031E-2"/>
    <x v="1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6.0864272671941567E-3"/>
    <x v="1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1.1784311391501013E-2"/>
    <x v="1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1.0576543172355105E-2"/>
    <x v="1"/>
    <s v="spaces"/>
    <d v="2014-10-20T17:00:4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2.1960364220674881E-2"/>
    <x v="1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1.9333333333333334E-2"/>
    <x v="1"/>
    <s v="spaces"/>
    <d v="2016-08-15T21:10:47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1.9654088050314465E-2"/>
    <x v="1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5.2320291173794361E-3"/>
    <x v="1"/>
    <s v="spaces"/>
    <d v="2016-07-19T02:38:45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1.1196417146513116E-2"/>
    <x v="1"/>
    <s v="spaces"/>
    <d v="2016-10-01T12:50:55"/>
    <d v="2016-11-01T03:59:00"/>
    <x v="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1.128813007161528E-2"/>
    <x v="1"/>
    <s v="spaces"/>
    <d v="2013-04-04T13:26:49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1.0384117665625098E-2"/>
    <x v="1"/>
    <s v="spaces"/>
    <d v="2013-07-11T18:50:44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.0018761726078799E-2"/>
    <x v="1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2.6865671641791045E-2"/>
    <x v="1"/>
    <s v="spaces"/>
    <d v="2016-01-04T06:03:17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1.085417780063083E-2"/>
    <x v="1"/>
    <s v="spaces"/>
    <d v="2013-12-02T19:03:58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1.3023255813953489E-2"/>
    <x v="1"/>
    <s v="spaces"/>
    <d v="2015-06-22T19:00:21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1.0359869138495093E-2"/>
    <x v="1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1.9270833333333334E-2"/>
    <x v="1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7.7571056299618208E-3"/>
    <x v="1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1.1889337702918985E-2"/>
    <x v="1"/>
    <s v="spaces"/>
    <d v="2016-01-18T17:26:38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1.2056681473778601E-2"/>
    <x v="1"/>
    <s v="spaces"/>
    <d v="2014-07-23T03:44:1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3.846919148371692E-3"/>
    <x v="1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2.6845637583892617E-2"/>
    <x v="1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5.6490384615384614E-3"/>
    <x v="1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1.35E-2"/>
    <x v="1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1.4150943396226415E-2"/>
    <x v="1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4.2321644498186213E-2"/>
    <x v="1"/>
    <s v="spaces"/>
    <d v="2017-01-09T09:59:05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2.6666666666666668E-2"/>
    <x v="1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7.4999999999999997E-2"/>
    <x v="1"/>
    <s v="spaces"/>
    <d v="2014-08-11T18:16: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2.4390243902439025E-2"/>
    <x v="1"/>
    <s v="spaces"/>
    <d v="2014-07-09T22:27:26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1.7910447761194031E-2"/>
    <x v="1"/>
    <s v="spaces"/>
    <d v="2015-08-29T06:35:34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1.0023937761819269E-2"/>
    <x v="1"/>
    <s v="spaces"/>
    <d v="2015-09-01T12:51:3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3.9182282793867124E-2"/>
    <x v="1"/>
    <s v="spaces"/>
    <d v="2016-09-17T22:08:58"/>
    <d v="2016-10-22T22:08:58"/>
    <x v="0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8.4995868256404206E-3"/>
    <x v="1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0.2"/>
    <x v="1"/>
    <s v="spaces"/>
    <d v="2014-07-05T01:19:32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3.5756853396901072E-4"/>
    <x v="1"/>
    <s v="spaces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5.0000000000000001E-3"/>
    <x v="1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1.1428571428571429E-2"/>
    <x v="1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4.9645390070921988E-2"/>
    <x v="1"/>
    <s v="spaces"/>
    <d v="2014-11-14T20:00:34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4.790419161676647E-2"/>
    <x v="1"/>
    <s v="spaces"/>
    <d v="2016-11-16T17:36:09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1.631116687578419E-2"/>
    <x v="1"/>
    <s v="spaces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1.0852713178294573E-2"/>
    <x v="1"/>
    <s v="spaces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0.13636363636363635"/>
    <x v="1"/>
    <s v="spaces"/>
    <d v="2016-02-09T13:42:39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1.5432098765432098E-2"/>
    <x v="1"/>
    <s v="spaces"/>
    <d v="2016-06-30T02:27:20"/>
    <d v="2016-08-19T02:27:20"/>
    <x v="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.3200531208499334E-2"/>
    <x v="1"/>
    <s v="spaces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1.9047619047619049E-2"/>
    <x v="1"/>
    <s v="spaces"/>
    <d v="2017-01-31T22:57:5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4.2253521126760563E-2"/>
    <x v="1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2.4051309460181719E-3"/>
    <x v="1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1.8617021276595744E-2"/>
    <x v="1"/>
    <s v="spaces"/>
    <d v="2014-10-28T00:40:44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2.3775558725630053E-3"/>
    <x v="1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5.3571428571428568E-2"/>
    <x v="1"/>
    <s v="spaces"/>
    <d v="2014-08-02T13:31:18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1.276595744680851E-2"/>
    <x v="1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1.4754098360655738E-2"/>
    <x v="1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0.06"/>
    <x v="1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1.6E-2"/>
    <x v="1"/>
    <s v="spaces"/>
    <d v="2016-10-22T03:36:30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2.3809523809523808E-2"/>
    <x v="1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7.687051588657328E-3"/>
    <x v="1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7.8726382085374388E-4"/>
    <x v="1"/>
    <s v="spaces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1.1306532663316583E-2"/>
    <x v="1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1.7748628707139173E-2"/>
    <x v="1"/>
    <s v="spaces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1.8681318681318681E-2"/>
    <x v="1"/>
    <s v="spaces"/>
    <d v="2014-05-01T21:49:01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0.04"/>
    <x v="1"/>
    <s v="spaces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0.02"/>
    <x v="1"/>
    <s v="spaces"/>
    <d v="2016-06-02T00:36: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1.7610062893081761E-2"/>
    <x v="1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2.4489795918367346E-2"/>
    <x v="1"/>
    <s v="spaces"/>
    <d v="2016-09-16T12:05:01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1.5358361774744027E-2"/>
    <x v="1"/>
    <s v="spaces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1.7985611510791366E-2"/>
    <x v="1"/>
    <s v="spaces"/>
    <d v="2016-01-13T04:33:11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7.1154898741105635E-3"/>
    <x v="1"/>
    <s v="spaces"/>
    <d v="2014-09-20T14:56:15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0.04"/>
    <x v="1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1.4381591562799617E-2"/>
    <x v="1"/>
    <s v="spaces"/>
    <d v="2016-07-04T08:10:18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0.18181818181818182"/>
    <x v="1"/>
    <s v="spaces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4.2194092827004216E-3"/>
    <x v="1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1.2520193861066236E-2"/>
    <x v="1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9.7560975609756101E-2"/>
    <x v="1"/>
    <s v="spaces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3.668564199873498E-3"/>
    <x v="1"/>
    <s v="spaces"/>
    <d v="2015-05-04T19:32:31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7.6923076923076927E-2"/>
    <x v="1"/>
    <s v="spaces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1.7186793306196293E-2"/>
    <x v="1"/>
    <s v="spaces"/>
    <d v="2014-07-24T03:00:10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0.1"/>
    <x v="1"/>
    <s v="spaces"/>
    <d v="2017-01-10T00:45:19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1.4264264264264264E-2"/>
    <x v="1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1.7274472168905951E-2"/>
    <x v="1"/>
    <s v="spaces"/>
    <d v="2016-09-02T02:55:34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7.982740021574973E-3"/>
    <x v="1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.3333333333333335E-3"/>
    <x v="1"/>
    <s v="spaces"/>
    <d v="2016-05-06T10:43:47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2.3255813953488372E-2"/>
    <x v="1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1.2903225806451613E-3"/>
    <x v="1"/>
    <s v="spaces"/>
    <d v="2016-06-13T15:35:2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0.2"/>
    <x v="1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7.8125E-2"/>
    <x v="1"/>
    <s v="spaces"/>
    <d v="2016-03-06T22:36:36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0.1"/>
    <x v="1"/>
    <s v="spaces"/>
    <d v="2014-07-28T16:18:55"/>
    <d v="2014-09-26T16:18:55"/>
    <x v="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1.7241379310344827E-2"/>
    <x v="1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4.084890600056343E-3"/>
    <x v="1"/>
    <s v="spaces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0.15384615384615385"/>
    <x v="1"/>
    <s v="spaces"/>
    <d v="2014-12-04T18:43:21"/>
    <d v="2015-02-02T18:43:21"/>
    <x v="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1.6346153846153847E-2"/>
    <x v="1"/>
    <s v="spaces"/>
    <d v="2016-02-27T00:26:0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7.1818795654042108E-3"/>
    <x v="1"/>
    <s v="plays"/>
    <d v="2017-02-14T19:49:01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0.1"/>
    <x v="1"/>
    <s v="plays"/>
    <d v="2017-03-09T20:13:3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1.0666666666666666E-2"/>
    <x v="1"/>
    <s v="plays"/>
    <d v="2017-03-14T15:21:56"/>
    <d v="2017-04-14T04:59:00"/>
    <x v="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1.8604651162790697E-2"/>
    <x v="1"/>
    <s v="plays"/>
    <d v="2017-03-09T13:54:05"/>
    <d v="2017-04-08T12:54:05"/>
    <x v="0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0.1"/>
    <x v="1"/>
    <s v="plays"/>
    <d v="2017-02-20T08:24:20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2.9629629629629631E-2"/>
    <x v="1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5.3333333333333337E-2"/>
    <x v="1"/>
    <s v="plays"/>
    <d v="2017-03-06T17:16:59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4.3209876543209874E-2"/>
    <x v="1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3.4428794992175271E-2"/>
    <x v="1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0.02"/>
    <x v="1"/>
    <s v="plays"/>
    <d v="2017-03-13T21:14:29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2.2222222222222222E-3"/>
    <x v="1"/>
    <s v="plays"/>
    <d v="2017-02-19T06:29:20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4.1666666666666664E-2"/>
    <x v="1"/>
    <s v="plays"/>
    <d v="2017-03-08T17:15:03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.1007751937984496E-2"/>
    <x v="1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6.6666666666666666E-2"/>
    <x v="1"/>
    <s v="plays"/>
    <d v="2017-02-17T12:18:59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3.9787798408488064E-3"/>
    <x v="1"/>
    <s v="plays"/>
    <d v="2017-03-02T12:55:07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2.2857142857142859E-3"/>
    <x v="1"/>
    <s v="plays"/>
    <d v="2017-03-02T16:22: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9.0619017230376513E-3"/>
    <x v="1"/>
    <s v="plays"/>
    <d v="2014-09-27T23:15:55"/>
    <d v="2014-11-07T00:15:55"/>
    <x v="0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2.4142312579415501E-2"/>
    <x v="1"/>
    <s v="plays"/>
    <d v="2014-09-09T15:58:04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1.9230769230769232E-2"/>
    <x v="1"/>
    <s v="plays"/>
    <d v="2012-11-13T00:25:00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2.9420084865629421E-2"/>
    <x v="1"/>
    <s v="plays"/>
    <d v="2010-10-27T06:20:03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9.6755833807626642E-3"/>
    <x v="1"/>
    <s v="plays"/>
    <d v="2014-08-11T20:09:34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2.8743028743028743E-2"/>
    <x v="1"/>
    <s v="plays"/>
    <d v="2013-10-03T20:49:27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2.393841569406506E-2"/>
    <x v="1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1.5559772296015181E-2"/>
    <x v="1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.2041658399848072E-2"/>
    <x v="1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1.5892857142857143E-2"/>
    <x v="1"/>
    <s v="plays"/>
    <d v="2012-04-27T22:52:24"/>
    <d v="2012-06-01T22:52:24"/>
    <x v="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1.0148514851485149E-2"/>
    <x v="1"/>
    <s v="plays"/>
    <d v="2014-07-09T18:55:05"/>
    <d v="2014-07-19T05:00:00"/>
    <x v="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1.2105263157894737E-2"/>
    <x v="1"/>
    <s v="plays"/>
    <d v="2013-06-22T20:09:12"/>
    <d v="2013-07-22T20:09:12"/>
    <x v="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2.5971171999081021E-2"/>
    <x v="1"/>
    <s v="plays"/>
    <d v="2011-12-07T01:36:01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1.247537754432042E-2"/>
    <x v="1"/>
    <s v="plays"/>
    <d v="2014-07-21T06:21:27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3.5204567078972404E-2"/>
    <x v="1"/>
    <s v="plays"/>
    <d v="2014-09-15T12:52:02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1.2386944553676759E-2"/>
    <x v="1"/>
    <s v="plays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4.9826989619377159E-3"/>
    <x v="1"/>
    <s v="plays"/>
    <d v="2014-05-16T18:05:25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2.6601723491944548E-2"/>
    <x v="1"/>
    <s v="plays"/>
    <d v="2014-05-07T19:20:15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1.7213114754098362E-2"/>
    <x v="1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1.6583502482086697E-2"/>
    <x v="1"/>
    <s v="plays"/>
    <d v="2014-10-28T16:35:53"/>
    <d v="2014-11-26T07:59:00"/>
    <x v="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1.5781922525107604E-2"/>
    <x v="1"/>
    <s v="plays"/>
    <d v="2014-07-19T04:13:01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1.9645732689210951E-2"/>
    <x v="1"/>
    <s v="plays"/>
    <d v="2014-05-13T02:32:33"/>
    <d v="2014-06-13T22:00:00"/>
    <x v="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9.9502487562189053E-3"/>
    <x v="1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.162583518930958E-2"/>
    <x v="1"/>
    <s v="plays"/>
    <d v="2014-05-30T01:55:44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1.536037810161481E-2"/>
    <x v="1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1.2608695652173913E-2"/>
    <x v="1"/>
    <s v="plays"/>
    <d v="2012-01-15T17:31:08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7.1844660194174759E-3"/>
    <x v="1"/>
    <s v="plays"/>
    <d v="2014-08-27T21:04:52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7.5807514831905077E-3"/>
    <x v="1"/>
    <s v="plays"/>
    <d v="2014-08-11T20:45:08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1.0952902519167579E-2"/>
    <x v="1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2.5206232813932174E-2"/>
    <x v="1"/>
    <s v="plays"/>
    <d v="2013-07-22T22:20:3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1.737649063032368E-2"/>
    <x v="1"/>
    <s v="plays"/>
    <d v="2014-05-22T16:00:09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.0279503105590064E-2"/>
    <x v="1"/>
    <s v="plays"/>
    <d v="2014-06-16T14:31:15"/>
    <d v="2014-07-16T14:31:15"/>
    <x v="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1.2930620961787931E-2"/>
    <x v="1"/>
    <s v="plays"/>
    <d v="2013-04-11T16:51:11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.1315240083507306E-2"/>
    <x v="1"/>
    <s v="plays"/>
    <d v="2014-05-21T09:54:09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2.7522935779816515E-2"/>
    <x v="1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2.1382044746530729E-2"/>
    <x v="1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2.4954128440366971E-2"/>
    <x v="1"/>
    <s v="plays"/>
    <d v="2013-08-05T19:04:29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9.9783080260303688E-3"/>
    <x v="1"/>
    <s v="plays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2.4E-2"/>
    <x v="1"/>
    <s v="plays"/>
    <d v="2014-07-09T23:27:21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2.1406727828746176E-2"/>
    <x v="1"/>
    <s v="plays"/>
    <d v="2014-08-17T22:10:38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1.3987617518917679E-2"/>
    <x v="1"/>
    <s v="plays"/>
    <d v="2014-07-15T15:59:33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6.9230769230769235E-2"/>
    <x v="1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2.8023598820058997E-3"/>
    <x v="1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2.6490066225165563E-2"/>
    <x v="1"/>
    <s v="musical"/>
    <d v="2016-06-17T18:07:49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7.8431372549019607E-2"/>
    <x v="1"/>
    <s v="musical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4.0885860306643949E-2"/>
    <x v="1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1.8840579710144929E-2"/>
    <x v="1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.3333333333333335E-3"/>
    <x v="1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3.4934497816593887E-3"/>
    <x v="1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2.7272727272727271E-2"/>
    <x v="1"/>
    <s v="musical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2.0322085889570553E-2"/>
    <x v="1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0.08"/>
    <x v="1"/>
    <s v="musical"/>
    <d v="2014-08-10T18:24:37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9.1709464416727809E-3"/>
    <x v="1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2.4E-2"/>
    <x v="1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4.3956043956043959E-2"/>
    <x v="1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1.411764705882353E-2"/>
    <x v="1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1.5845410628019325E-2"/>
    <x v="1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1.9937013153135667E-2"/>
    <x v="1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1.5902464882056717E-2"/>
    <x v="1"/>
    <s v="plays"/>
    <d v="2012-04-14T22:28:39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1.1691659707345411E-2"/>
    <x v="1"/>
    <s v="plays"/>
    <d v="2014-07-14T14:04:40"/>
    <d v="2014-08-15T02:00:00"/>
    <x v="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1.8613861386138613E-2"/>
    <x v="1"/>
    <s v="plays"/>
    <d v="2014-07-09T19:05:51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7.8242050940569331E-3"/>
    <x v="1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9.383159268929504E-3"/>
    <x v="1"/>
    <s v="plays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3.8151638527460638E-3"/>
    <x v="1"/>
    <s v="plays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1.7491254372813594E-2"/>
    <x v="1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1.991955564068186E-2"/>
    <x v="1"/>
    <s v="plays"/>
    <d v="2016-10-05T13:06:24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1.5017956252040483E-2"/>
    <x v="1"/>
    <s v="plays"/>
    <d v="2014-11-28T00:03:06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5.9434621915892515E-3"/>
    <x v="1"/>
    <s v="plays"/>
    <d v="2015-02-15T23:35:47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3.9005685574507471E-3"/>
    <x v="1"/>
    <s v="plays"/>
    <d v="2017-02-06T20:00:04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2.7314479091128836E-2"/>
    <x v="1"/>
    <s v="plays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2.6923076923076925E-2"/>
    <x v="1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2.1796759941089837E-2"/>
    <x v="1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7.0565174779483831E-3"/>
    <x v="1"/>
    <s v="plays"/>
    <d v="2016-11-23T20:25: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1.9052271617000488E-2"/>
    <x v="1"/>
    <s v="plays"/>
    <d v="2016-05-13T13:25:3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1.6799999999999999E-2"/>
    <x v="1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0.02"/>
    <x v="1"/>
    <s v="plays"/>
    <d v="2016-12-18T21:10:36"/>
    <d v="2017-01-17T21:10:36"/>
    <x v="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5.1647124511446122E-3"/>
    <x v="1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9.3635562972233816E-3"/>
    <x v="1"/>
    <s v="plays"/>
    <d v="2014-10-21T06:59:58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1.2950647532376619E-2"/>
    <x v="1"/>
    <s v="plays"/>
    <d v="2014-09-16T04:02:06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1.7391304347826087E-2"/>
    <x v="1"/>
    <s v="plays"/>
    <d v="2016-03-17T22:39:07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1.9817073170731708E-2"/>
    <x v="1"/>
    <s v="plays"/>
    <d v="2016-04-03T19:31:57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1.026936026936027E-2"/>
    <x v="1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2.8637526116178709E-2"/>
    <x v="1"/>
    <s v="plays"/>
    <d v="2016-12-30T18:56:48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1.1691751178864415E-2"/>
    <x v="1"/>
    <s v="plays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5.4671968190854875E-3"/>
    <x v="1"/>
    <s v="plays"/>
    <d v="2016-11-28T22:00:33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7.6256589533173604E-3"/>
    <x v="1"/>
    <s v="plays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2.5119236883942766E-2"/>
    <x v="1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1.6749933161324407E-2"/>
    <x v="1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1.1269472986410341E-2"/>
    <x v="1"/>
    <s v="plays"/>
    <d v="2017-01-19T16:39:08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1.7039077645138252E-2"/>
    <x v="1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1.4375016692300804E-2"/>
    <x v="1"/>
    <s v="plays"/>
    <d v="2014-08-20T18:08:1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8.630120335480735E-3"/>
    <x v="1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4.1894353369763208E-2"/>
    <x v="1"/>
    <s v="plays"/>
    <d v="2016-11-01T16:39:42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1.2326515704894084E-2"/>
    <x v="1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1.7352994065815502E-2"/>
    <x v="1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2.1537880219157379E-2"/>
    <x v="1"/>
    <s v="plays"/>
    <d v="2015-06-12T10:25:12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1.6535758577924761E-2"/>
    <x v="1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1.5248657078495927E-2"/>
    <x v="1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8.3897904521821332E-3"/>
    <x v="1"/>
    <s v="plays"/>
    <d v="2014-10-06T17:48:44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1.2040939193257074E-2"/>
    <x v="1"/>
    <s v="plays"/>
    <d v="2015-05-22T17:32:46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1.7385257301808066E-2"/>
    <x v="1"/>
    <s v="plays"/>
    <d v="2016-08-08T11:20:40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5.6469432850478765E-3"/>
    <x v="1"/>
    <s v="plays"/>
    <d v="2016-08-20T13:50:28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1.4129980628252364E-2"/>
    <x v="1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3.4285714285714287E-2"/>
    <x v="1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1.3743557707324692E-2"/>
    <x v="1"/>
    <s v="plays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1.928513304389955E-2"/>
    <x v="1"/>
    <s v="plays"/>
    <d v="2017-01-23T13:25:52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1.0183299389002037E-2"/>
    <x v="1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3.9723817090250874E-3"/>
    <x v="1"/>
    <s v="plays"/>
    <d v="2016-09-01T18:15:45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1.3365067740754303E-2"/>
    <x v="1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1.478129713423831E-2"/>
    <x v="1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1.0659454299578396E-2"/>
    <x v="1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2.4249686180531783E-2"/>
    <x v="1"/>
    <s v="plays"/>
    <d v="2015-10-07T12:23:08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1.9029126213592235E-2"/>
    <x v="1"/>
    <s v="plays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1.4227642276422764E-2"/>
    <x v="1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2.0693157293385805E-2"/>
    <x v="1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1.8805093046033301E-2"/>
    <x v="1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1.6406250000000001E-2"/>
    <x v="1"/>
    <s v="plays"/>
    <d v="2016-08-08T21:42:0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8.6206896551724137E-3"/>
    <x v="1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1.6393442622950821E-2"/>
    <x v="1"/>
    <s v="plays"/>
    <d v="2015-06-12T12:47:45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2.6153846153846153E-2"/>
    <x v="1"/>
    <s v="plays"/>
    <d v="2014-10-03T10:29:35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9.3893673509033212E-3"/>
    <x v="1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4.8882681564245811E-3"/>
    <x v="1"/>
    <s v="plays"/>
    <d v="2016-08-29T19:14:02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1.8210760904170648E-2"/>
    <x v="1"/>
    <s v="plays"/>
    <d v="2016-01-31T16:54:32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6.6481994459833792E-3"/>
    <x v="1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1.9018638265500189E-2"/>
    <x v="1"/>
    <s v="plays"/>
    <d v="2016-02-26T22:47:59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1.841620626151013E-2"/>
    <x v="1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1.3152804642166345E-2"/>
    <x v="1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9.5051297525648761E-3"/>
    <x v="1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1.4563106796116505E-2"/>
    <x v="1"/>
    <s v="plays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7.7302631578947366E-3"/>
    <x v="1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7.4480287864741286E-3"/>
    <x v="1"/>
    <s v="plays"/>
    <d v="2016-03-16T04:39:48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5.6085918854415273E-2"/>
    <x v="1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4.921259842519685E-3"/>
    <x v="1"/>
    <s v="plays"/>
    <d v="2016-01-11T21:14:13"/>
    <d v="2016-01-29T05:59:00"/>
    <x v="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1.4453961456102784E-2"/>
    <x v="1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7.9921388797903701E-3"/>
    <x v="1"/>
    <s v="plays"/>
    <d v="2016-07-16T20:09:42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1.3599999999999999E-2"/>
    <x v="1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2.0645310572293993E-2"/>
    <x v="1"/>
    <s v="plays"/>
    <d v="2016-05-15T18:35:15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3.7582116925482176E-2"/>
    <x v="1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2.9702970297029702E-2"/>
    <x v="1"/>
    <s v="plays"/>
    <d v="2017-02-09T12:21:31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2.456140350877193E-2"/>
    <x v="1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5.1903114186851208E-2"/>
    <x v="1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1.1864406779661017E-2"/>
    <x v="1"/>
    <s v="plays"/>
    <d v="2017-02-02T10:12:32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3.3802816901408447E-2"/>
    <x v="1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3.7499479173900362E-2"/>
    <x v="1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2.1749190189726979E-2"/>
    <x v="1"/>
    <s v="plays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7.9941860465116282E-3"/>
    <x v="1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7.0775582424063696E-3"/>
    <x v="1"/>
    <s v="plays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1.8072289156626505E-2"/>
    <x v="1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2.1542227662178701E-2"/>
    <x v="1"/>
    <s v="plays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1.7482517482517484E-2"/>
    <x v="1"/>
    <s v="plays"/>
    <d v="2016-06-17T17:39:36"/>
    <d v="2016-08-01T06:59:00"/>
    <x v="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5.7570523891767415E-3"/>
    <x v="1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1.6778523489932886E-2"/>
    <x v="1"/>
    <s v="plays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1.1162494020092489E-2"/>
    <x v="1"/>
    <s v="plays"/>
    <d v="2016-11-22T14:59:12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4.9007596177407502E-3"/>
    <x v="1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2.0532319391634982E-2"/>
    <x v="1"/>
    <s v="plays"/>
    <d v="2016-05-03T05:15:42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1.8747656542932135E-2"/>
    <x v="1"/>
    <s v="plays"/>
    <d v="2016-04-15T01:22:19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1.3317757009345794E-2"/>
    <x v="1"/>
    <s v="plays"/>
    <d v="2016-03-23T21:02:45"/>
    <d v="2016-04-13T21:02:45"/>
    <x v="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5.5555555555555552E-2"/>
    <x v="1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4.7655649500384324E-3"/>
    <x v="1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1.6387472687545521E-2"/>
    <x v="1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1.6393442622950821E-2"/>
    <x v="1"/>
    <s v="plays"/>
    <d v="2016-10-21T19:25:46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1.2494614390348987E-2"/>
    <x v="1"/>
    <s v="plays"/>
    <d v="2016-01-13T05:51:57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3.4400948991696323E-2"/>
    <x v="1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2.0227272727272726E-2"/>
    <x v="1"/>
    <s v="plays"/>
    <d v="2016-04-06T07:17:21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1.0640851676742844E-2"/>
    <x v="1"/>
    <s v="plays"/>
    <d v="2014-07-06T20:54:35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1.6143497757847534E-2"/>
    <x v="1"/>
    <s v="plays"/>
    <d v="2016-05-09T00:57:04"/>
    <d v="2016-06-08T00:57:04"/>
    <x v="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1.2738853503184714E-2"/>
    <x v="1"/>
    <s v="plays"/>
    <d v="2016-03-02T07:14:53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2.9629629629629631E-2"/>
    <x v="1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1.5049504950495049E-2"/>
    <x v="1"/>
    <s v="plays"/>
    <d v="2016-05-23T01:05:57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2.7932960893854747E-2"/>
    <x v="1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6.8656716417910451E-3"/>
    <x v="1"/>
    <s v="plays"/>
    <d v="2016-05-31T00:14:56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3.8919777601270848E-2"/>
    <x v="1"/>
    <s v="plays"/>
    <d v="2016-08-26T08:46:48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6.5573770491803279E-3"/>
    <x v="1"/>
    <s v="plays"/>
    <d v="2016-05-22T13:59:50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.3333333333333333E-2"/>
    <x v="1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7.0283600493218253E-3"/>
    <x v="1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4.0740740740740744E-2"/>
    <x v="1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3.4155597722960152E-3"/>
    <x v="1"/>
    <s v="plays"/>
    <d v="2014-07-02T13:48:03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2.2260273972602738E-2"/>
    <x v="1"/>
    <s v="plays"/>
    <d v="2014-07-17T07:45:08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4.3287327478042661E-2"/>
    <x v="1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1.2437810945273632E-2"/>
    <x v="1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1.3833333333333333E-2"/>
    <x v="1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.0327868852459017E-2"/>
    <x v="1"/>
    <s v="plays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8.5724934774506142E-3"/>
    <x v="1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1.2559808612440191E-2"/>
    <x v="1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3.5999999999999997E-2"/>
    <x v="1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1.2341197822141561E-2"/>
    <x v="1"/>
    <s v="plays"/>
    <d v="2014-09-19T06:46:07"/>
    <d v="2014-10-10T21:00:00"/>
    <x v="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7.3073660859920399E-3"/>
    <x v="1"/>
    <s v="plays"/>
    <d v="2017-02-03T13:48:00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5.6300910397700044E-3"/>
    <x v="1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9.16767189384801E-3"/>
    <x v="1"/>
    <s v="plays"/>
    <d v="2016-11-11T23:22:34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8.3582089552238798E-3"/>
    <x v="1"/>
    <s v="plays"/>
    <d v="2016-05-20T19:10:2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1.2786885245901639E-2"/>
    <x v="1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1.9166666666666665E-2"/>
    <x v="1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8.7623220153340634E-3"/>
    <x v="1"/>
    <s v="plays"/>
    <d v="2014-07-31T04:48:1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0.02"/>
    <x v="1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1.090909090909091E-2"/>
    <x v="1"/>
    <s v="plays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9.2088740058601931E-3"/>
    <x v="1"/>
    <s v="plays"/>
    <d v="2016-04-24T13:14:14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1.4321972443799855E-2"/>
    <x v="1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9.126466753585397E-3"/>
    <x v="1"/>
    <s v="plays"/>
    <d v="2016-05-23T02:39:32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1.3953488372093023E-2"/>
    <x v="1"/>
    <s v="plays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1.0682492581602374E-2"/>
    <x v="1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1.3020833333333334E-2"/>
    <x v="1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2.7936507936507936E-2"/>
    <x v="1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1.7985611510791366E-2"/>
    <x v="1"/>
    <s v="plays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6.7873303167420816E-3"/>
    <x v="1"/>
    <s v="plays"/>
    <d v="2016-04-29T14:52:07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1.7751479289940829E-2"/>
    <x v="1"/>
    <s v="plays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1.0396039603960397E-2"/>
    <x v="1"/>
    <s v="plays"/>
    <d v="2014-07-02T10:01:5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1.5729682493445966E-2"/>
    <x v="1"/>
    <s v="plays"/>
    <d v="2014-10-20T07:27:59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5.4117647058823529E-3"/>
    <x v="1"/>
    <s v="plays"/>
    <d v="2017-01-11T01:22:14"/>
    <d v="2017-02-25T01:22:14"/>
    <x v="0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7.8912757562472607E-3"/>
    <x v="1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1.1986603208179094E-2"/>
    <x v="1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1.834862385321101E-2"/>
    <x v="1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.3078880407124683E-3"/>
    <x v="1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2.2655758338577723E-2"/>
    <x v="1"/>
    <s v="plays"/>
    <d v="2016-02-22T23:27:29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1.153846153846154E-3"/>
    <x v="1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1.6289592760180997E-2"/>
    <x v="1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3.3707865168539325E-2"/>
    <x v="1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2.1988527724665391E-2"/>
    <x v="1"/>
    <s v="plays"/>
    <d v="2014-11-26T04:47:39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1.039461020211742E-2"/>
    <x v="1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1.4722536806342015E-2"/>
    <x v="1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.2490974729241874E-2"/>
    <x v="1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2.6086956521739129E-2"/>
    <x v="1"/>
    <s v="plays"/>
    <d v="2014-08-04T13:09:16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1.4962593516209476E-2"/>
    <x v="1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1.3941018766756031E-2"/>
    <x v="1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5.6666666666666671E-3"/>
    <x v="1"/>
    <s v="plays"/>
    <d v="2014-05-06T14:39:33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2.3747031621047369E-3"/>
    <x v="1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9.5249876298861957E-3"/>
    <x v="1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3.5472972972972971E-2"/>
    <x v="1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1.8330921369995177E-2"/>
    <x v="1"/>
    <s v="plays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8.9371209703159905E-3"/>
    <x v="1"/>
    <s v="plays"/>
    <d v="2014-10-25T22:52:58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1.1735941320293399E-2"/>
    <x v="1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1.3045944412932501E-2"/>
    <x v="1"/>
    <s v="plays"/>
    <d v="2016-07-08T10:20:56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1.5345268542199489E-2"/>
    <x v="1"/>
    <s v="plays"/>
    <d v="2016-06-03T18:47:00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1.0665493462385805E-2"/>
    <x v="1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7.4999999999999997E-3"/>
    <x v="1"/>
    <s v="plays"/>
    <d v="2014-11-10T20:49:12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1.9523809523809523E-2"/>
    <x v="1"/>
    <s v="plays"/>
    <d v="2014-11-03T15:28:2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9.9828864803194525E-3"/>
    <x v="1"/>
    <s v="plays"/>
    <d v="2014-11-04T18:18:08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2.8901734104046242E-2"/>
    <x v="1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5.4148471615720522E-3"/>
    <x v="1"/>
    <s v="plays"/>
    <d v="2016-05-04T13:31:2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1.4322916666666666E-2"/>
    <x v="1"/>
    <s v="plays"/>
    <d v="2014-06-25T18:35:45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1.6143497757847534E-2"/>
    <x v="1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2.4E-2"/>
    <x v="1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2.7725267800882167E-2"/>
    <x v="1"/>
    <s v="plays"/>
    <d v="2014-10-11T22:07:10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3.4482758620689655E-2"/>
    <x v="1"/>
    <s v="plays"/>
    <d v="2014-06-27T14:17:25"/>
    <d v="2014-07-27T14:17:25"/>
    <x v="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4.1304347826086954E-2"/>
    <x v="1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1.7891373801916934E-2"/>
    <x v="1"/>
    <s v="plays"/>
    <d v="2014-05-05T10:43:09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8.5714285714285715E-2"/>
    <x v="1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1.4629754670267838E-2"/>
    <x v="1"/>
    <s v="plays"/>
    <d v="2014-10-29T18:02:56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3.6947791164658635E-2"/>
    <x v="1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8.4652923015635893E-3"/>
    <x v="1"/>
    <s v="plays"/>
    <d v="2014-07-14T22:53:34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2.2342586323628979E-2"/>
    <x v="1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1.0021257212268448E-2"/>
    <x v="1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8.5000000000000006E-3"/>
    <x v="1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4.9180327868852463E-3"/>
    <x v="1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3.5306334371754934E-2"/>
    <x v="1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9.0718771807397069E-3"/>
    <x v="1"/>
    <s v="plays"/>
    <d v="2014-06-01T11:49:3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.1279178338001867E-2"/>
    <x v="1"/>
    <s v="plays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1.7061611374407582E-2"/>
    <x v="1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3.3980582524271843E-2"/>
    <x v="1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1.2288786482334869E-2"/>
    <x v="1"/>
    <s v="plays"/>
    <d v="2016-05-10T00:59:5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5.0209205020920501E-3"/>
    <x v="1"/>
    <s v="plays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8.6666666666666663E-3"/>
    <x v="1"/>
    <s v="plays"/>
    <d v="2014-08-28T23:01:0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2.1538461538461538E-2"/>
    <x v="1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1.4170692431561997E-2"/>
    <x v="1"/>
    <s v="plays"/>
    <d v="2016-11-01T19:58:45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4.4999999999999998E-2"/>
    <x v="1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6.270903010033445E-3"/>
    <x v="1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2.6470432526867489E-2"/>
    <x v="1"/>
    <s v="plays"/>
    <d v="2014-09-12T21:55:48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1.3878562577447335E-2"/>
    <x v="1"/>
    <s v="plays"/>
    <d v="2014-04-23T20:01:47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1.5699658703071672E-2"/>
    <x v="1"/>
    <s v="plays"/>
    <d v="2016-03-19T19:43:05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3.5196687370600416E-2"/>
    <x v="1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9.688581314878892E-3"/>
    <x v="1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1.4054384356859151E-2"/>
    <x v="1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2.8571428571428571E-2"/>
    <x v="1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1.2228479485116654E-2"/>
    <x v="1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3.3666654797012735E-3"/>
    <x v="1"/>
    <s v="plays"/>
    <d v="2014-09-02T14:48:56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2.1454993834771886E-2"/>
    <x v="1"/>
    <s v="plays"/>
    <d v="2014-09-02T01:21:43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1.9333333333333334E-2"/>
    <x v="1"/>
    <s v="plays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2.4817518248175182E-2"/>
    <x v="1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6.1538461538461542E-2"/>
    <x v="1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.3164593111898261E-2"/>
    <x v="1"/>
    <s v="plays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1.0500000000000001E-2"/>
    <x v="1"/>
    <s v="plays"/>
    <d v="2014-07-19T17:32:33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1.9151846785225718E-2"/>
    <x v="1"/>
    <s v="plays"/>
    <d v="2016-01-11T13:56:54"/>
    <d v="2016-02-05T22:00:00"/>
    <x v="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7.4540682414698167E-3"/>
    <x v="1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1.5916627190904784E-2"/>
    <x v="1"/>
    <s v="plays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1.6964285714285713E-2"/>
    <x v="1"/>
    <s v="plays"/>
    <d v="2016-07-21T14:48:13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6.987724268177526E-3"/>
    <x v="1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1.1881188118811881E-2"/>
    <x v="1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5.3742802303262957E-3"/>
    <x v="1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1.113764896605492E-2"/>
    <x v="1"/>
    <s v="plays"/>
    <d v="2016-01-05T21:52:10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1.558662743398493E-2"/>
    <x v="1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1.6764132553606238E-2"/>
    <x v="1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.2000000000000001E-2"/>
    <x v="1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2.4258760107816711E-2"/>
    <x v="1"/>
    <s v="plays"/>
    <d v="2014-08-10T12:35:4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2.306805074971165E-2"/>
    <x v="1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1.55E-2"/>
    <x v="1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2.3105360443622922E-2"/>
    <x v="1"/>
    <s v="plays"/>
    <d v="2015-01-12T19:58:45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1.2987012987012988E-2"/>
    <x v="1"/>
    <s v="plays"/>
    <d v="2016-02-02T21:20:12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1.9522776572668113E-2"/>
    <x v="1"/>
    <s v="plays"/>
    <d v="2014-11-17T02:51:29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1.4652014652014652E-2"/>
    <x v="1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5.131578947368421E-2"/>
    <x v="1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2.4316109422492401E-2"/>
    <x v="1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2.4151436031331592E-2"/>
    <x v="1"/>
    <s v="plays"/>
    <d v="2014-06-30T15:20:26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3.6363636363636362E-2"/>
    <x v="1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2.9787234042553193E-2"/>
    <x v="1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6.8554396423248882E-3"/>
    <x v="1"/>
    <s v="plays"/>
    <d v="2016-09-13T18:00:27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2.7879421502003832E-3"/>
    <x v="1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1.9614835948644792E-2"/>
    <x v="1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2.2203947368421052E-2"/>
    <x v="1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5.7052297939778132E-2"/>
    <x v="1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0.02"/>
    <x v="1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1.7266187050359712E-2"/>
    <x v="1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3.3663366336633666E-2"/>
    <x v="1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1.1027278003482298E-2"/>
    <x v="1"/>
    <s v="plays"/>
    <d v="2016-08-30T22:03:05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1.8177624712187607E-2"/>
    <x v="1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1.7475728155339806E-2"/>
    <x v="1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1.3707865168539326E-2"/>
    <x v="1"/>
    <s v="plays"/>
    <d v="2016-02-20T00:27:30"/>
    <d v="2016-04-19T23:27:30"/>
    <x v="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1.5511551155115511E-2"/>
    <x v="1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1.3959599277385448E-3"/>
    <x v="1"/>
    <s v="plays"/>
    <d v="2016-08-23T18:22:09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1.9842519685039368E-2"/>
    <x v="1"/>
    <s v="plays"/>
    <d v="2016-03-29T15:24:05"/>
    <d v="2016-04-28T15:24:05"/>
    <x v="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2.4E-2"/>
    <x v="1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2.7958993476234855E-2"/>
    <x v="1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1.1268985791278784E-2"/>
    <x v="1"/>
    <s v="plays"/>
    <d v="2014-10-16T04:05:31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6.7346938775510205E-3"/>
    <x v="1"/>
    <s v="plays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1.9306930693069307E-2"/>
    <x v="1"/>
    <s v="plays"/>
    <d v="2016-06-20T12:02:11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0.05"/>
    <x v="1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1.9230769230769232E-2"/>
    <x v="1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1.8786127167630059E-2"/>
    <x v="1"/>
    <s v="plays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2.5254762959680991E-2"/>
    <x v="1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2.9197080291970802E-2"/>
    <x v="1"/>
    <s v="plays"/>
    <d v="2014-05-22T20:31:20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6.0747663551401869E-3"/>
    <x v="1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7.9966329966329967E-3"/>
    <x v="1"/>
    <s v="plays"/>
    <d v="2014-12-16T05:56:28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1.9277108433734941E-2"/>
    <x v="1"/>
    <s v="plays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2.4822695035460994E-2"/>
    <x v="1"/>
    <s v="plays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1.5406162464985995E-2"/>
    <x v="1"/>
    <s v="plays"/>
    <d v="2016-05-16T18:14:59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1.8072289156626505E-2"/>
    <x v="1"/>
    <s v="plays"/>
    <d v="2016-01-03T16:38:00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1.2027491408934709E-2"/>
    <x v="1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2.5831702544031311E-2"/>
    <x v="1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7.9757975797579757E-3"/>
    <x v="1"/>
    <s v="plays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1.2777284826974268E-2"/>
    <x v="1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2.1176470588235293E-2"/>
    <x v="1"/>
    <s v="plays"/>
    <d v="2016-03-14T19:15:24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1.2642225031605562E-2"/>
    <x v="1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8.7495187764672945E-3"/>
    <x v="1"/>
    <s v="plays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1.9333333333333334E-2"/>
    <x v="1"/>
    <s v="plays"/>
    <d v="2014-07-28T20:47:16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.2500000000000001E-2"/>
    <x v="1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1.347557551937114E-2"/>
    <x v="1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2.0900321543408359E-2"/>
    <x v="1"/>
    <s v="plays"/>
    <d v="2016-08-02T20:19:2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2.9062870699881376E-2"/>
    <x v="1"/>
    <s v="plays"/>
    <d v="2016-05-21T17:48:24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2.4852071005917159E-2"/>
    <x v="1"/>
    <s v="plays"/>
    <d v="2016-03-30T03:48:24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1.6587677725118485E-2"/>
    <x v="1"/>
    <s v="plays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3.9510818438381938E-2"/>
    <x v="1"/>
    <s v="plays"/>
    <d v="2016-02-19T22:03:58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2.781456953642384E-2"/>
    <x v="1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7.3529411764705881E-3"/>
    <x v="1"/>
    <s v="plays"/>
    <d v="2016-03-01T20:08:44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1.4131647452584604E-2"/>
    <x v="1"/>
    <s v="plays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8.0000000000000002E-3"/>
    <x v="1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1.5034695451040863E-2"/>
    <x v="1"/>
    <s v="plays"/>
    <d v="2014-05-01T22:27:2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9.5238095238095247E-3"/>
    <x v="1"/>
    <s v="plays"/>
    <d v="2014-07-09T17:37:20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6.8965517241379309E-3"/>
    <x v="1"/>
    <s v="plays"/>
    <d v="2016-05-01T22:08:5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8.3333333333333329E-2"/>
    <x v="1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1.0344827586206896E-2"/>
    <x v="1"/>
    <s v="plays"/>
    <d v="2014-11-07T20:37:46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1.6574585635359115E-2"/>
    <x v="1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1.2516469038208168E-2"/>
    <x v="1"/>
    <s v="plays"/>
    <d v="2014-10-15T20:58:15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1.7000000000000001E-2"/>
    <x v="1"/>
    <s v="plays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1.3273001508295626E-2"/>
    <x v="1"/>
    <s v="plays"/>
    <d v="2014-05-22T02:18:32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1.8181818181818181E-2"/>
    <x v="1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1.4935064935064935E-2"/>
    <x v="1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4.4000000000000003E-3"/>
    <x v="1"/>
    <s v="plays"/>
    <d v="2014-08-05T00:14:30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.2499999999999999E-3"/>
    <x v="1"/>
    <s v="plays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1.9991639859695036E-2"/>
    <x v="1"/>
    <s v="plays"/>
    <d v="2014-09-11T18:48:19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1.3813517513566848E-2"/>
    <x v="1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1.0421836228287842E-2"/>
    <x v="1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2.1922428330522766E-2"/>
    <x v="1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2.4372759856630826E-2"/>
    <x v="1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1.7597888253409591E-2"/>
    <x v="1"/>
    <s v="plays"/>
    <d v="2016-07-30T09:32:28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7.28633320204805E-3"/>
    <x v="1"/>
    <s v="plays"/>
    <d v="2014-08-29T18:19:33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1.3207547169811321E-2"/>
    <x v="1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1.0101010101010102E-2"/>
    <x v="1"/>
    <s v="plays"/>
    <d v="2016-03-31T08:02:51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1.225944404846757E-2"/>
    <x v="1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2.2168963451168363E-2"/>
    <x v="1"/>
    <s v="plays"/>
    <d v="2016-12-29T12:01:5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2.7272727272727271E-2"/>
    <x v="1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8.0000000000000002E-3"/>
    <x v="1"/>
    <s v="plays"/>
    <d v="2016-03-13T14:57:37"/>
    <d v="2016-04-10T20:00:00"/>
    <x v="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2.0312500000000001E-2"/>
    <x v="1"/>
    <s v="plays"/>
    <d v="2016-05-31T15:42:1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2.3642732049036778E-2"/>
    <x v="1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1.2678288431061807E-2"/>
    <x v="1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2.6120358514724711E-2"/>
    <x v="1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2.2297624818225885E-2"/>
    <x v="1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7.3913043478260873E-2"/>
    <x v="1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2.2988505747126436E-2"/>
    <x v="1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.2308291163876998E-2"/>
    <x v="1"/>
    <s v="plays"/>
    <d v="2016-07-20T10:05:40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1.8105849582172703E-2"/>
    <x v="1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2.1680216802168022E-2"/>
    <x v="1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2.5396825396825397E-2"/>
    <x v="1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1.5116485861639694E-2"/>
    <x v="1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1.8471337579617834E-2"/>
    <x v="1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9.5999999999999992E-3"/>
    <x v="1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.1872509960159362E-2"/>
    <x v="1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1.6888888888888887E-2"/>
    <x v="1"/>
    <s v="plays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8.3909273098462279E-3"/>
    <x v="1"/>
    <s v="plays"/>
    <d v="2016-04-20T01:53:21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6.0747663551401869E-3"/>
    <x v="1"/>
    <s v="plays"/>
    <d v="2016-02-11T22:36:54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4.1176470588235294E-2"/>
    <x v="1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2.4427480916030534E-2"/>
    <x v="1"/>
    <s v="plays"/>
    <d v="2016-04-02T21:26:38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1.6366612111292964E-2"/>
    <x v="1"/>
    <s v="plays"/>
    <d v="2014-04-24T12:22:50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2.5873221216041398E-2"/>
    <x v="1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1.7792985457656115E-2"/>
    <x v="1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9.3456131163035111E-3"/>
    <x v="1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5.8333333333333336E-3"/>
    <x v="1"/>
    <s v="plays"/>
    <d v="2016-10-18T10:36:34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9.0497737556561094E-3"/>
    <x v="1"/>
    <s v="plays"/>
    <d v="2014-06-18T15:35:24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5.5779919229077529E-3"/>
    <x v="1"/>
    <s v="plays"/>
    <d v="2014-04-01T06:38:31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4.3650793650793648E-2"/>
    <x v="1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2.318840579710145E-2"/>
    <x v="1"/>
    <s v="plays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2.132564841498559E-2"/>
    <x v="1"/>
    <s v="plays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2.1093750000000001E-2"/>
    <x v="1"/>
    <s v="plays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6.6098081023454158E-2"/>
    <x v="1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4.7397857616835716E-2"/>
    <x v="1"/>
    <s v="plays"/>
    <d v="2016-07-04T16:07:36"/>
    <d v="2016-08-01T19:00:00"/>
    <x v="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1.6915422885572139E-2"/>
    <x v="1"/>
    <s v="plays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1.0212765957446808E-2"/>
    <x v="1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1.8138424821002388E-2"/>
    <x v="1"/>
    <s v="plays"/>
    <d v="2014-12-24T12:11:23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3.7683823529411763E-2"/>
    <x v="1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1.7117117117117116E-2"/>
    <x v="1"/>
    <s v="plays"/>
    <d v="2014-08-18T17:46:3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8.1608280254777069E-3"/>
    <x v="1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1.1368605159597726E-2"/>
    <x v="1"/>
    <s v="plays"/>
    <d v="2014-12-03T07:58:03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1.3653741125068269E-2"/>
    <x v="1"/>
    <s v="plays"/>
    <d v="2014-09-30T20:36:53"/>
    <d v="2014-10-30T20:36:53"/>
    <x v="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1.7999999999999999E-2"/>
    <x v="1"/>
    <s v="plays"/>
    <d v="2015-05-22T13:41:2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2.5291828793774319E-2"/>
    <x v="1"/>
    <s v="plays"/>
    <d v="2014-10-09T09:00:4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7.311129163281885E-3"/>
    <x v="1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1.006612059607224E-2"/>
    <x v="1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0.05"/>
    <x v="1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3.4615384615384617E-2"/>
    <x v="1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2.4663378216237833E-2"/>
    <x v="1"/>
    <s v="plays"/>
    <d v="2016-03-31T17:36:1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2.8000000000000001E-2"/>
    <x v="1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2.6341463414634145E-2"/>
    <x v="1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0.03"/>
    <x v="1"/>
    <s v="plays"/>
    <d v="2014-07-16T11:18:30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1.7073170731707318E-2"/>
    <x v="1"/>
    <s v="plays"/>
    <d v="2016-03-22T02:18:0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7.3732718894009217E-3"/>
    <x v="1"/>
    <s v="plays"/>
    <d v="2016-02-18T10:13:25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.2323232323232323E-2"/>
    <x v="1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5.6790123456790121E-3"/>
    <x v="1"/>
    <s v="plays"/>
    <d v="2014-11-21T17:11:30"/>
    <d v="2014-12-21T17:11:30"/>
    <x v="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6.5797489947605706E-3"/>
    <x v="1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4.4233807266982623E-2"/>
    <x v="1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5.4726368159203981E-2"/>
    <x v="1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1.215686274509804E-2"/>
    <x v="1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1.4591245252848292E-2"/>
    <x v="1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1.4693877551020407E-2"/>
    <x v="1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1.37524557956778E-2"/>
    <x v="1"/>
    <s v="plays"/>
    <d v="2014-12-15T19:55:07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1.2955709551069599E-2"/>
    <x v="1"/>
    <s v="plays"/>
    <d v="2014-12-01T21:33:59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1.7866004962779156E-2"/>
    <x v="1"/>
    <s v="plays"/>
    <d v="2016-08-10T01:36:22"/>
    <d v="2016-09-04T01:36:22"/>
    <x v="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2.0123336579032782E-2"/>
    <x v="1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1.2658227848101266E-2"/>
    <x v="1"/>
    <s v="plays"/>
    <d v="2014-08-05T17:09:42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1.2865497076023392E-2"/>
    <x v="1"/>
    <s v="plays"/>
    <d v="2016-02-17T14:03:10"/>
    <d v="2016-03-03T05:59:00"/>
    <x v="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2.4523160762942781E-2"/>
    <x v="1"/>
    <s v="plays"/>
    <d v="2014-08-15T19:10:22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1.6831683168316833E-2"/>
    <x v="1"/>
    <s v="plays"/>
    <d v="2015-08-04T19:04:37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0.30769230769230771"/>
    <x v="1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2.5395304264494489E-2"/>
    <x v="1"/>
    <s v="plays"/>
    <d v="2014-12-17T23:58:02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1.2243878060969516E-2"/>
    <x v="1"/>
    <s v="plays"/>
    <d v="2016-03-18T21:27:59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2.2265625000000001E-2"/>
    <x v="1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2.0384047267355983E-2"/>
    <x v="1"/>
    <s v="plays"/>
    <d v="2016-04-23T00:22:36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.2608695652173912E-2"/>
    <x v="1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1.6376663254861822E-2"/>
    <x v="1"/>
    <s v="plays"/>
    <d v="2016-07-15T14:30:57"/>
    <d v="2016-08-14T14:30:57"/>
    <x v="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3.4482758620689655E-2"/>
    <x v="1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3.3750000000000002E-2"/>
    <x v="1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6.9883527454242932E-3"/>
    <x v="1"/>
    <s v="plays"/>
    <d v="2016-02-29T23:48:05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1.9100431300061615E-2"/>
    <x v="1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1.4999999999999999E-2"/>
    <x v="1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7.8947368421052634E-3"/>
    <x v="1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1.6E-2"/>
    <x v="1"/>
    <s v="plays"/>
    <d v="2014-05-29T14:09:34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2.8174603174603175E-2"/>
    <x v="1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2.6966292134831461E-2"/>
    <x v="1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1.4423076923076924E-2"/>
    <x v="1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5.7954545454545453E-2"/>
    <x v="1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2.7722772277227723E-2"/>
    <x v="1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1.5044247787610619E-2"/>
    <x v="1"/>
    <s v="plays"/>
    <d v="2016-10-18T03:10:26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1.7836124943413308E-2"/>
    <x v="1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2.12636695018226E-2"/>
    <x v="1"/>
    <s v="plays"/>
    <d v="2016-09-06T22:27:24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2.0979230561743872E-2"/>
    <x v="1"/>
    <s v="plays"/>
    <d v="2014-08-26T05:19:31"/>
    <d v="2014-09-28T03:23:00"/>
    <x v="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1.1333333333333334E-2"/>
    <x v="1"/>
    <s v="plays"/>
    <d v="2014-07-08T17:41:10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1.238881829733164E-2"/>
    <x v="1"/>
    <s v="plays"/>
    <d v="2016-06-24T18:34:50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2.5324675324675326E-2"/>
    <x v="1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1.1784925116621655E-2"/>
    <x v="1"/>
    <s v="plays"/>
    <d v="2014-07-26T16:00:57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1.4500000000000001E-2"/>
    <x v="1"/>
    <s v="plays"/>
    <d v="2016-03-31T17:48:0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6.7621776504297997E-3"/>
    <x v="1"/>
    <s v="musical"/>
    <d v="2014-08-29T18:04:57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0.01"/>
    <x v="1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1.7593643586833144E-2"/>
    <x v="1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5.6514913657770803E-3"/>
    <x v="1"/>
    <s v="musical"/>
    <d v="2016-11-27T03:59:34"/>
    <d v="2017-01-14T03:59:00"/>
    <x v="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7.8369905956112845E-3"/>
    <x v="1"/>
    <s v="musical"/>
    <d v="2016-03-21T21:11:16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1.511879049676026E-2"/>
    <x v="1"/>
    <s v="musical"/>
    <d v="2014-12-02T16:48:55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9.2592592592592587E-3"/>
    <x v="1"/>
    <s v="musical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5.4545454545454543E-2"/>
    <x v="1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0.13333333333333333"/>
    <x v="1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1.4616321559074299E-2"/>
    <x v="1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1.6632016632016633E-2"/>
    <x v="1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6.6666666666666666E-2"/>
    <x v="1"/>
    <s v="musical"/>
    <d v="2016-08-16T17:58:47"/>
    <d v="2016-09-30T17:58:47"/>
    <x v="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1.8180459741488806E-3"/>
    <x v="1"/>
    <s v="plays"/>
    <d v="2014-09-05T07:00:45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1.0256410256410256E-2"/>
    <x v="1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3.4000000000000002E-2"/>
    <x v="1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1.7307692307692309E-2"/>
    <x v="1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2.2606382978723406E-2"/>
    <x v="1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1.6417910447761194E-2"/>
    <x v="1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1.4525993883792049E-2"/>
    <x v="1"/>
    <s v="plays"/>
    <d v="2016-03-11T09:59:46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1.3590228797522794E-2"/>
    <x v="1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8.6940086940086939E-3"/>
    <x v="1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9.0293453724604959E-3"/>
    <x v="1"/>
    <s v="plays"/>
    <d v="2016-05-09T15:06:59"/>
    <d v="2016-06-01T21:42:00"/>
    <x v="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1.3245033112582781E-2"/>
    <x v="1"/>
    <s v="plays"/>
    <d v="2014-05-16T20:36:20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4.2469781117281937E-3"/>
    <x v="1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8.7999999999999995E-2"/>
    <x v="1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1.0810810810810811E-2"/>
    <x v="1"/>
    <s v="plays"/>
    <d v="2016-03-18T21:31:12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4.9297510475720977E-3"/>
    <x v="1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3.8461538461538464E-2"/>
    <x v="1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2.1714285714285714E-2"/>
    <x v="1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1.9607843137254902E-2"/>
    <x v="1"/>
    <s v="plays"/>
    <d v="2015-10-17T19:23:42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.1666666666666669E-2"/>
    <x v="1"/>
    <s v="plays"/>
    <d v="2014-07-02T21:43:02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1.8739237054579642E-2"/>
    <x v="1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2.7053140096618359E-2"/>
    <x v="1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1.2301013024602027E-2"/>
    <x v="1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4.9792531120331947E-2"/>
    <x v="1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1.1331444759206799E-2"/>
    <x v="1"/>
    <s v="plays"/>
    <d v="2014-06-30T15:04:2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1.871306631648063E-2"/>
    <x v="1"/>
    <s v="plays"/>
    <d v="2014-08-27T22:43:04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2.5082508250825083E-2"/>
    <x v="1"/>
    <s v="plays"/>
    <d v="2014-10-02T07:04:57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6.8888888888888888E-3"/>
    <x v="1"/>
    <s v="plays"/>
    <d v="2016-07-05T20:57:09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4.2857142857142858E-2"/>
    <x v="1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1.5533980582524271E-2"/>
    <x v="1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1.6115317649916992E-2"/>
    <x v="1"/>
    <s v="plays"/>
    <d v="2014-06-12T13:46:58"/>
    <d v="2014-07-03T03:59:00"/>
    <x v="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1.5121951219512195E-2"/>
    <x v="1"/>
    <s v="plays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1.3623978201634877E-2"/>
    <x v="1"/>
    <s v="plays"/>
    <d v="2014-05-27T18:16:21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1.0050251256281407E-2"/>
    <x v="1"/>
    <s v="plays"/>
    <d v="2016-09-14T10:53:54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1.6085790884718499E-2"/>
    <x v="1"/>
    <s v="plays"/>
    <d v="2016-01-05T15:38:1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1.6044061302681992E-2"/>
    <x v="1"/>
    <s v="plays"/>
    <d v="2014-05-13T16:26:58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1.7010309278350514E-2"/>
    <x v="1"/>
    <s v="plays"/>
    <d v="2016-09-20T02:48:16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2.2051773729626079E-2"/>
    <x v="1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2.3841059602649008E-2"/>
    <x v="1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1.6901408450704224E-2"/>
    <x v="1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4.9877799391490844E-3"/>
    <x v="1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1.1908396946564885E-2"/>
    <x v="1"/>
    <s v="plays"/>
    <d v="2014-07-09T18:53:24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1.7464788732394366E-2"/>
    <x v="1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1.7222222222222222E-2"/>
    <x v="1"/>
    <s v="plays"/>
    <d v="2014-10-28T14:21:23"/>
    <d v="2014-11-27T15:21:23"/>
    <x v="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5.3532353860581434E-3"/>
    <x v="1"/>
    <s v="plays"/>
    <d v="2015-01-16T16:48:49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1.3492063492063493E-2"/>
    <x v="1"/>
    <s v="plays"/>
    <d v="2014-09-09T23:09:39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.255813953488372E-2"/>
    <x v="1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1.5957446808510637E-2"/>
    <x v="1"/>
    <s v="plays"/>
    <d v="2016-04-30T03:12:47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8.2397003745318352E-3"/>
    <x v="1"/>
    <s v="plays"/>
    <d v="2014-12-22T20:53:30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2.5161290322580646E-2"/>
    <x v="1"/>
    <s v="plays"/>
    <d v="2014-12-15T14:48:3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1.3888888888888888E-2"/>
    <x v="1"/>
    <s v="plays"/>
    <d v="2016-04-19T11:10:48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2.4610930148389432E-2"/>
    <x v="1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1.5873015873015872E-2"/>
    <x v="1"/>
    <s v="plays"/>
    <d v="2014-09-15T14:26:56"/>
    <d v="2014-10-15T14:26:56"/>
    <x v="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2.9702970297029702E-2"/>
    <x v="1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2.5913621262458473E-2"/>
    <x v="1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6.4122137404580152E-3"/>
    <x v="1"/>
    <s v="plays"/>
    <d v="2016-06-03T12:54:44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2.3148148148148147E-2"/>
    <x v="1"/>
    <s v="plays"/>
    <d v="2016-07-05T12:06:28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6.6013055915503285E-2"/>
    <x v="1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1.1965811965811967E-2"/>
    <x v="1"/>
    <s v="plays"/>
    <d v="2014-06-02T13:01:54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7.1428571428571426E-3"/>
    <x v="1"/>
    <s v="plays"/>
    <d v="2014-08-28T21:55:49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1.2365591397849462E-2"/>
    <x v="1"/>
    <s v="plays"/>
    <d v="2016-07-01T01:09:38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1.8571428571428572E-2"/>
    <x v="1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.2332563510392612E-2"/>
    <x v="1"/>
    <s v="plays"/>
    <d v="2014-05-26T16:59:06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1.4713896457765668E-2"/>
    <x v="1"/>
    <s v="plays"/>
    <d v="2015-03-09T13:49:48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3.6842105263157891E-2"/>
    <x v="1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9.019947961838682E-3"/>
    <x v="1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9.3596059113300496E-3"/>
    <x v="1"/>
    <s v="plays"/>
    <d v="2016-05-15T17:42:46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9.4772838299951156E-3"/>
    <x v="1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7.5208913649025067E-3"/>
    <x v="1"/>
    <s v="plays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1.9261637239165328E-2"/>
    <x v="1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.2258064516129032E-3"/>
    <x v="1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3.842940685045948E-2"/>
    <x v="1"/>
    <s v="plays"/>
    <d v="2015-01-28T17:11:15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9.5238095238095247E-3"/>
    <x v="1"/>
    <s v="plays"/>
    <d v="2015-05-23T17:31:06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1.1597564511452595E-2"/>
    <x v="1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8.7301587301587304E-3"/>
    <x v="1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2.0983213429256596E-2"/>
    <x v="1"/>
    <s v="plays"/>
    <d v="2016-01-12T16:07:27"/>
    <d v="2016-02-11T22:59:00"/>
    <x v="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1.3719512195121951E-2"/>
    <x v="1"/>
    <s v="plays"/>
    <d v="2014-10-31T18:04:2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2.0183465432980687E-2"/>
    <x v="1"/>
    <s v="plays"/>
    <d v="2016-04-05T11:47:40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3.937007874015748E-2"/>
    <x v="1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1.5977770059048279E-2"/>
    <x v="1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1.6377171215880892E-2"/>
    <x v="1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1.664876476906552E-2"/>
    <x v="1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1.3812154696132596E-2"/>
    <x v="1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0.01"/>
    <x v="1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1.935483870967742E-2"/>
    <x v="1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.0534351145038167E-2"/>
    <x v="1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1.6393442622950821E-2"/>
    <x v="1"/>
    <s v="plays"/>
    <d v="2015-03-26T21:38:16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0.1"/>
    <x v="1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0.1"/>
    <x v="1"/>
    <s v="plays"/>
    <d v="2015-02-13T17:04:53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2.6666666666666668E-2"/>
    <x v="1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2.2222222222222223E-2"/>
    <x v="1"/>
    <s v="plays"/>
    <d v="2014-06-23T22:31:45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9.9378881987577643E-3"/>
    <x v="1"/>
    <s v="plays"/>
    <d v="2016-06-27T10:47:4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3.9106145251396648E-2"/>
    <x v="1"/>
    <s v="plays"/>
    <d v="2014-07-13T02:09:15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0.04"/>
    <x v="1"/>
    <s v="plays"/>
    <d v="2014-08-07T05:09:04"/>
    <d v="2014-09-06T05:09:04"/>
    <x v="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0.1"/>
    <x v="1"/>
    <s v="plays"/>
    <d v="2014-07-11T16:45:02"/>
    <d v="2014-08-10T16:45:02"/>
    <x v="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4.9504950495049506E-3"/>
    <x v="1"/>
    <s v="plays"/>
    <d v="2016-09-08T09:20:39"/>
    <d v="2016-10-08T09:20:39"/>
    <x v="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0.04"/>
    <x v="1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1.0046367851622875E-2"/>
    <x v="1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1.3333333333333334E-2"/>
    <x v="1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4.6457607433217189E-3"/>
    <x v="1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8.2956259426847662E-3"/>
    <x v="1"/>
    <s v="musical"/>
    <d v="2016-02-03T00:51:13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2.6548672566371681E-2"/>
    <x v="1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5.8060770272885618E-3"/>
    <x v="1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8.9999999999999993E-3"/>
    <x v="1"/>
    <s v="musical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3.9270687237026647E-2"/>
    <x v="1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3.7362637362637363E-3"/>
    <x v="1"/>
    <s v="musical"/>
    <d v="2014-05-12T19:33:18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1.3164823591363875E-2"/>
    <x v="1"/>
    <s v="musical"/>
    <d v="2014-11-11T20:25:15"/>
    <d v="2014-12-01T20:25:15"/>
    <x v="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1.6938110749185668E-2"/>
    <x v="1"/>
    <s v="musical"/>
    <d v="2014-04-18T11:18:58"/>
    <d v="2014-05-19T05:00:00"/>
    <x v="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1.9955689298988381E-2"/>
    <x v="1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1.8017054825303865E-2"/>
    <x v="1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6.0000000000000001E-3"/>
    <x v="1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2.1084337349397589E-2"/>
    <x v="1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1.54E-2"/>
    <x v="1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1.7999999999999999E-2"/>
    <x v="1"/>
    <s v="musical"/>
    <d v="2016-05-09T20:13:52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1.3472676907579955E-2"/>
    <x v="1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9.3521584489445215E-3"/>
    <x v="1"/>
    <s v="musical"/>
    <d v="2014-05-29T04:00:45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2.398286937901499E-2"/>
    <x v="1"/>
    <s v="musical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1.3469233252285707E-2"/>
    <x v="1"/>
    <s v="musical"/>
    <d v="2014-05-13T17:28:10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1.3636363636363636E-2"/>
    <x v="1"/>
    <s v="musical"/>
    <d v="2016-03-16T14:21: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0.01"/>
    <x v="1"/>
    <s v="musical"/>
    <d v="2015-05-14T22:20:1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2.6027397260273973E-2"/>
    <x v="1"/>
    <s v="musical"/>
    <d v="2016-05-03T20:34:12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5.9891107078039931E-3"/>
    <x v="1"/>
    <s v="musical"/>
    <d v="2016-11-08T14:48:26"/>
    <d v="2016-11-29T06:00:00"/>
    <x v="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1.0536044362292052E-2"/>
    <x v="1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0.01"/>
    <x v="1"/>
    <s v="musical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6.9825436408977558E-3"/>
    <x v="1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1.1010893756588966E-2"/>
    <x v="1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2.0600558659217876E-2"/>
    <x v="1"/>
    <s v="musical"/>
    <d v="2014-09-05T02:40:21"/>
    <d v="2014-09-27T04:00:00"/>
    <x v="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1.4280047600158666E-2"/>
    <x v="1"/>
    <s v="musical"/>
    <d v="2014-12-16T19:39:40"/>
    <d v="2015-02-14T19:39:40"/>
    <x v="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7.3732127973328201E-3"/>
    <x v="1"/>
    <s v="musical"/>
    <d v="2016-02-25T17:39:00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0.01"/>
    <x v="1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1.0536980749746707E-2"/>
    <x v="1"/>
    <s v="musical"/>
    <d v="2014-08-14T21:11:25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1.3267813267813268E-2"/>
    <x v="1"/>
    <s v="musical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1.5513897866839044E-2"/>
    <x v="1"/>
    <s v="musical"/>
    <d v="2016-02-20T03:22:00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8.6956521739130436E-3"/>
    <x v="1"/>
    <s v="musical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9.9502487562189053E-3"/>
    <x v="1"/>
    <s v="musical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1.0663863021928507E-2"/>
    <x v="1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2.8490028490028491E-2"/>
    <x v="1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2E-3"/>
    <x v="1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3.4482758620689655E-2"/>
    <x v="1"/>
    <s v="musical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5.7142857142857141E-2"/>
    <x v="1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5.7471264367816091E-3"/>
    <x v="1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0.02"/>
    <x v="1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0.2"/>
    <x v="1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6.8773234200743497E-3"/>
    <x v="1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4.8780487804878049E-3"/>
    <x v="1"/>
    <s v="musical"/>
    <d v="2014-07-11T17:20:48"/>
    <d v="2014-08-10T17:20:48"/>
    <x v="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9.9502487562189053E-3"/>
    <x v="1"/>
    <s v="musical"/>
    <d v="2016-02-10T22:20:43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1.8161180476730987E-2"/>
    <x v="1"/>
    <s v="musical"/>
    <d v="2014-12-09T17:41:23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2.1126760563380281E-2"/>
    <x v="1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1.6963528413910092E-2"/>
    <x v="1"/>
    <s v="musical"/>
    <d v="2016-02-03T23:19:28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0.66666666666666663"/>
    <x v="1"/>
    <s v="musical"/>
    <d v="2014-07-29T21:17:20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0.2"/>
    <x v="1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1.9780219780219779E-2"/>
    <x v="1"/>
    <s v="musical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2.4E-2"/>
    <x v="1"/>
    <s v="plays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1.8765432098765432E-2"/>
    <x v="1"/>
    <s v="plays"/>
    <d v="2014-06-10T12:38:27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1.4238773274917854E-2"/>
    <x v="1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2.3030303030303029E-2"/>
    <x v="1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5.0205385668644457E-3"/>
    <x v="1"/>
    <s v="plays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1.2735909131646848E-2"/>
    <x v="1"/>
    <s v="plays"/>
    <d v="2016-05-07T06:37:01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1.6175071360608945E-2"/>
    <x v="1"/>
    <s v="plays"/>
    <d v="2015-02-23T21:41:52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1.9999800001999982E-2"/>
    <x v="1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2.0686917481563486E-2"/>
    <x v="1"/>
    <s v="plays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9.324009324009324E-3"/>
    <x v="1"/>
    <s v="plays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1.7543859649122806E-2"/>
    <x v="1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2.4436090225563908E-2"/>
    <x v="1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4.6511627906976744E-2"/>
    <x v="1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1.257174091281771E-2"/>
    <x v="1"/>
    <s v="plays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1.3815669878203964E-2"/>
    <x v="1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1.5471698113207547E-2"/>
    <x v="1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2.5925925925925925E-2"/>
    <x v="1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9.2961487383798145E-3"/>
    <x v="1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3.6363636363636362E-2"/>
    <x v="1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1.4192139737991267E-2"/>
    <x v="1"/>
    <s v="plays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5.5999999999999999E-3"/>
    <x v="1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1.5968063872255488E-2"/>
    <x v="1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1.3333333333333334E-2"/>
    <x v="1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1.6977608420893776E-2"/>
    <x v="1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7.1656050955414014E-3"/>
    <x v="1"/>
    <s v="plays"/>
    <d v="2016-01-06T02:45:3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1.4285714285714285E-2"/>
    <x v="1"/>
    <s v="plays"/>
    <d v="2014-11-20T20:56:12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1.742586365025986E-2"/>
    <x v="1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2.5000000000000001E-2"/>
    <x v="1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1.5555555555555555E-2"/>
    <x v="1"/>
    <s v="plays"/>
    <d v="2016-07-02T22:14:12"/>
    <d v="2016-08-03T04:09:00"/>
    <x v="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8.3251714005876595E-3"/>
    <x v="1"/>
    <s v="plays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9.9182734269618353E-4"/>
    <x v="1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1.580246913580247E-2"/>
    <x v="1"/>
    <s v="plays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4.6153846153846156E-2"/>
    <x v="1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3.8990825688073397E-2"/>
    <x v="1"/>
    <s v="plays"/>
    <d v="2014-05-21T18:51:27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2.0966271649954422E-2"/>
    <x v="1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1.7840375586854459E-2"/>
    <x v="1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1.2297097884899164E-2"/>
    <x v="1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1.4251781472684086E-2"/>
    <x v="1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4.2328042328042326E-2"/>
    <x v="1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5.3034767236299352E-3"/>
    <x v="1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2.0197275716298733E-2"/>
    <x v="1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1.3251301467108376E-2"/>
    <x v="1"/>
    <s v="plays"/>
    <d v="2015-05-12T18:24:44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0.10526315789473684"/>
    <x v="1"/>
    <s v="plays"/>
    <d v="2014-12-02T02:59:03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2.8169014084507043E-2"/>
    <x v="1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0.1"/>
    <x v="1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7.6923076923076927E-2"/>
    <x v="1"/>
    <s v="plays"/>
    <d v="2014-07-28T20:09:38"/>
    <d v="2014-09-01T20:09:38"/>
    <x v="0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1.1185682326621925E-2"/>
    <x v="1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0.04"/>
    <x v="1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1.5384615384615385E-2"/>
    <x v="1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0.1"/>
    <x v="1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1.2264150943396227E-2"/>
    <x v="1"/>
    <s v="plays"/>
    <d v="2014-07-13T15:51:50"/>
    <d v="2014-08-12T15:51:50"/>
    <x v="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0.01"/>
    <x v="1"/>
    <s v="plays"/>
    <d v="2014-10-02T14:09:37"/>
    <d v="2014-11-12T21:47:00"/>
    <x v="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0.05"/>
    <x v="1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2.1538461538461538E-2"/>
    <x v="1"/>
    <s v="plays"/>
    <d v="2014-07-21T15:38:18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0.18181818181818182"/>
    <x v="1"/>
    <s v="plays"/>
    <d v="2016-02-02T22:43:41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1.9920318725099601E-2"/>
    <x v="1"/>
    <s v="plays"/>
    <d v="2016-05-19T19:32:19"/>
    <d v="2016-06-18T19:32:19"/>
    <x v="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0.1"/>
    <x v="1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.3185840707964605E-2"/>
    <x v="1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6.6666666666666671E-3"/>
    <x v="1"/>
    <s v="musical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7.4999999999999997E-2"/>
    <x v="1"/>
    <s v="musical"/>
    <d v="2017-01-28T18:44:10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2.2340942204953862E-2"/>
    <x v="1"/>
    <s v="musical"/>
    <d v="2016-01-03T14:58:48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1.1281224818694601E-2"/>
    <x v="1"/>
    <s v="musical"/>
    <d v="2016-11-08T16:15:52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0.1"/>
    <x v="1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1.7346938775510204E-2"/>
    <x v="1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0.04"/>
    <x v="1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5.7142857142857141E-2"/>
    <x v="1"/>
    <s v="musical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2.5830258302583026E-2"/>
    <x v="1"/>
    <s v="plays"/>
    <d v="2017-01-27T13:05:5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7.6271186440677971E-2"/>
    <x v="1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.1695721077654518E-3"/>
    <x v="1"/>
    <s v="plays"/>
    <d v="2015-06-16T18:12:24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2.6923076923076925E-2"/>
    <x v="1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7.7958236658932714E-3"/>
    <x v="1"/>
    <s v="plays"/>
    <d v="2014-05-20T15:47:20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2.1153846153846155E-2"/>
    <x v="1"/>
    <s v="plays"/>
    <d v="2016-11-05T23:00:12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0.02"/>
    <x v="1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2.3529411764705882E-2"/>
    <x v="1"/>
    <s v="plays"/>
    <d v="2014-06-03T04:36:18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2.2727272727272728E-2"/>
    <x v="1"/>
    <s v="plays"/>
    <d v="2014-12-09T20:58:0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1.9656019656019656E-2"/>
    <x v="1"/>
    <s v="plays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1.6E-2"/>
    <x v="1"/>
    <s v="plays"/>
    <d v="2014-07-23T18:36:01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3.7037037037037035E-2"/>
    <x v="1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0.04"/>
    <x v="1"/>
    <s v="plays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2.1160409556313993E-2"/>
    <x v="1"/>
    <s v="plays"/>
    <d v="2016-10-20T11:14: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0.66666666666666663"/>
    <x v="1"/>
    <s v="plays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4.046242774566474E-2"/>
    <x v="1"/>
    <s v="plays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1.5841584158415842E-2"/>
    <x v="1"/>
    <s v="plays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2.6143790849673203E-2"/>
    <x v="1"/>
    <s v="plays"/>
    <d v="2014-09-24T19:40:06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6.1538461538461542E-2"/>
    <x v="1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2.9629629629629631E-2"/>
    <x v="1"/>
    <s v="plays"/>
    <d v="2014-08-12T08:37: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1.6216216216216217E-2"/>
    <x v="1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1.2028065486134313E-2"/>
    <x v="1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7.0000000000000001E-3"/>
    <x v="1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2.9702970297029702E-2"/>
    <x v="1"/>
    <s v="plays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0.2"/>
    <x v="1"/>
    <s v="plays"/>
    <d v="2016-05-02T23:38:29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0.1"/>
    <x v="1"/>
    <s v="plays"/>
    <d v="2014-08-12T12:39:21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2.5000000000000001E-2"/>
    <x v="1"/>
    <s v="plays"/>
    <d v="2014-07-23T15:57:03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.3333333333333333E-2"/>
    <x v="1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2.2222222222222223E-2"/>
    <x v="1"/>
    <s v="plays"/>
    <d v="2016-10-14T09:17:4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9.8360655737704916E-2"/>
    <x v="1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1.2283236994219654E-2"/>
    <x v="1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1.7467248908296942E-2"/>
    <x v="1"/>
    <s v="plays"/>
    <d v="2014-05-27T23:02:02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0.2"/>
    <x v="1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6.6666666666666666E-2"/>
    <x v="1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0.08"/>
    <x v="1"/>
    <s v="plays"/>
    <d v="2014-07-10T06:25:04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1.0752688172043012E-2"/>
    <x v="1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.0905077262693158E-2"/>
    <x v="1"/>
    <s v="plays"/>
    <d v="2016-08-19T19:51:05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1.0889292196007259E-2"/>
    <x v="1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2.181818181818182E-2"/>
    <x v="1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1.7490494296577948E-2"/>
    <x v="1"/>
    <s v="plays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4.0241448692152921E-3"/>
    <x v="1"/>
    <s v="plays"/>
    <d v="2016-06-13T15:09:20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1.2594458438287154E-2"/>
    <x v="1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0.2"/>
    <x v="1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0.18181818181818182"/>
    <x v="1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0.04"/>
    <x v="1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7.2951739618406283E-3"/>
    <x v="1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0.2"/>
    <x v="1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2.564102564102564E-2"/>
    <x v="1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1.9801980198019802E-2"/>
    <x v="1"/>
    <s v="plays"/>
    <d v="2016-09-02T03:25:44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2.0291693088142042E-2"/>
    <x v="1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0.04"/>
    <x v="1"/>
    <s v="plays"/>
    <d v="2016-03-10T16:51:2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0.04"/>
    <x v="1"/>
    <s v="plays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1.8823529411764704E-2"/>
    <x v="1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0.14285714285714285"/>
    <x v="1"/>
    <s v="plays"/>
    <d v="2016-05-23T23:25:54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2.4960998439937598E-2"/>
    <x v="1"/>
    <s v="plays"/>
    <d v="2014-06-26T22:48:32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4.1095890410958902E-2"/>
    <x v="1"/>
    <s v="plays"/>
    <d v="2014-08-29T18:55:56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8.8888888888888892E-2"/>
    <x v="1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9.5238095238095233E-2"/>
    <x v="1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6.6666666666666666E-2"/>
    <x v="1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2.3809523809523808E-2"/>
    <x v="1"/>
    <s v="plays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1.4035087719298246E-2"/>
    <x v="1"/>
    <s v="plays"/>
    <d v="2016-02-14T05:39:40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4.4444444444444446E-2"/>
    <x v="1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2.4390243902439025E-2"/>
    <x v="1"/>
    <s v="plays"/>
    <d v="2017-02-04T06:58:2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2.0872865275142316E-2"/>
    <x v="1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2.843601895734597E-2"/>
    <x v="1"/>
    <s v="plays"/>
    <d v="2016-08-19T20:30:46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0.18181818181818182"/>
    <x v="1"/>
    <s v="plays"/>
    <d v="2016-03-18T20:43:31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4.4117647058823532E-2"/>
    <x v="1"/>
    <s v="plays"/>
    <d v="2014-06-21T12:52:06"/>
    <d v="2014-07-21T12:52:06"/>
    <x v="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3.7914691943127965E-2"/>
    <x v="1"/>
    <s v="plays"/>
    <d v="2014-12-08T01:37:14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9.475032010243278E-3"/>
    <x v="1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3.4375000000000003E-2"/>
    <x v="1"/>
    <s v="plays"/>
    <d v="2016-05-03T13:07:28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1.6129032258064516E-2"/>
    <x v="1"/>
    <s v="plays"/>
    <d v="2014-07-10T20:36:01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4.5977011494252873E-3"/>
    <x v="1"/>
    <s v="plays"/>
    <d v="2016-06-22T18:55:3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3.7383177570093455E-2"/>
    <x v="1"/>
    <s v="plays"/>
    <d v="2014-12-02T15:25:53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5.4545454545454543E-2"/>
    <x v="1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1.5555555555555555E-2"/>
    <x v="1"/>
    <s v="plays"/>
    <d v="2014-06-05T14:22:27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5.7142857142857143E-3"/>
    <x v="1"/>
    <s v="plays"/>
    <d v="2016-05-18T04:19:09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2.9411764705882353E-2"/>
    <x v="1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1.1864843951508899E-2"/>
    <x v="1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0.10526315789473684"/>
    <x v="1"/>
    <s v="plays"/>
    <d v="2014-10-08T23:07:2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2.9641185647425898E-2"/>
    <x v="1"/>
    <s v="plays"/>
    <d v="2016-01-30T16:58:40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2.663934426229508E-2"/>
    <x v="1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8.6092715231788075E-2"/>
    <x v="1"/>
    <s v="plays"/>
    <d v="2014-05-06T22:11:30"/>
    <d v="2014-05-16T22:11:30"/>
    <x v="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0.125"/>
    <x v="1"/>
    <s v="plays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4.3478260869565216E-2"/>
    <x v="1"/>
    <s v="plays"/>
    <d v="2016-02-01T16:08:13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0.01"/>
    <x v="1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1.6635859519408502E-2"/>
    <x v="1"/>
    <s v="plays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0.33333333333333331"/>
    <x v="1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0.2"/>
    <x v="1"/>
    <s v="plays"/>
    <d v="2014-06-19T09:21:3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5.7142857142857141E-2"/>
    <x v="1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3.4205231388329982E-2"/>
    <x v="1"/>
    <s v="plays"/>
    <d v="2014-11-07T06:24:24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1.6783216783216783E-2"/>
    <x v="1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1.2110726643598616E-2"/>
    <x v="1"/>
    <s v="plays"/>
    <d v="2014-07-22T19:53:18"/>
    <d v="2014-08-31T19:51:49"/>
    <x v="0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0.1"/>
    <x v="1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.0905077262693158E-2"/>
    <x v="1"/>
    <s v="plays"/>
    <d v="2017-02-09T23:08:28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0.17391304347826086"/>
    <x v="1"/>
    <s v="plays"/>
    <d v="2014-08-28T01:02:41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9.9502487562189053E-3"/>
    <x v="1"/>
    <s v="plays"/>
    <d v="2015-01-16T14:05:47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0.05"/>
    <x v="1"/>
    <s v="plays"/>
    <d v="2014-08-21T19:23: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0.5"/>
    <x v="1"/>
    <s v="plays"/>
    <d v="2016-01-22T18:33:07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0.2"/>
    <x v="1"/>
    <s v="plays"/>
    <d v="2014-07-28T18:33:01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6.6666666666666666E-2"/>
    <x v="1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0.04"/>
    <x v="1"/>
    <s v="plays"/>
    <d v="2014-07-31T16:49:20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2.1814006888633754E-2"/>
    <x v="1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0.21052631578947367"/>
    <x v="1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7.6923076923076927E-2"/>
    <x v="1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0.1"/>
    <x v="1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1.9047619047619049E-2"/>
    <x v="1"/>
    <s v="plays"/>
    <d v="2014-08-05T16:07:54"/>
    <d v="2014-09-04T16:07:54"/>
    <x v="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.0769230769230771E-2"/>
    <x v="1"/>
    <s v="plays"/>
    <d v="2016-09-07T21:51:4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0.13793103448275862"/>
    <x v="1"/>
    <s v="plays"/>
    <d v="2016-02-17T16:13:16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0.03"/>
    <x v="1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1.6E-2"/>
    <x v="1"/>
    <s v="plays"/>
    <d v="2014-08-27T21:52:38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1.5733567606421212E-2"/>
    <x v="1"/>
    <s v="plays"/>
    <d v="2014-12-17T14:01:07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0.1"/>
    <x v="1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1.6E-2"/>
    <x v="1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.255813953488372E-2"/>
    <x v="1"/>
    <s v="plays"/>
    <d v="2017-02-02T23:18:01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1.9607843137254902E-2"/>
    <x v="1"/>
    <s v="plays"/>
    <d v="2014-05-06T22:31:40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1.4999999999999999E-2"/>
    <x v="1"/>
    <s v="plays"/>
    <d v="2016-01-05T15:43:19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1.6949152542372881E-2"/>
    <x v="1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1.5304486005350058E-2"/>
    <x v="1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0.01"/>
    <x v="1"/>
    <s v="plays"/>
    <d v="2015-03-04T22:44:10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6.7842605156037995E-3"/>
    <x v="1"/>
    <s v="plays"/>
    <d v="2014-09-21T21:11:27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6.0219624512929506E-3"/>
    <x v="1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2.5000000000000001E-2"/>
    <x v="1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1.3289036544850499E-2"/>
    <x v="1"/>
    <s v="plays"/>
    <d v="2014-08-18T19:10:10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1.6666666666666666E-2"/>
    <x v="1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8.0000000000000004E-4"/>
    <x v="1"/>
    <s v="plays"/>
    <d v="2015-05-20T05:33:24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9.5238095238095233E-2"/>
    <x v="1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0.14285714285714285"/>
    <x v="1"/>
    <s v="plays"/>
    <d v="2014-12-22T02:01:04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1.7777777777777778E-2"/>
    <x v="1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2.6086956521739129E-2"/>
    <x v="1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3.6363636363636362E-2"/>
    <x v="1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.0323225591469511E-2"/>
    <x v="1"/>
    <s v="plays"/>
    <d v="2016-03-07T12:13:07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6.25E-2"/>
    <x v="1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1.1545293072824156E-2"/>
    <x v="1"/>
    <s v="plays"/>
    <d v="2014-08-14T21:05:16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1.8181818181818181E-2"/>
    <x v="1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2.383654937570942E-2"/>
    <x v="1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1.1320754716981131E-2"/>
    <x v="1"/>
    <s v="plays"/>
    <d v="2016-06-13T22:23:5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7.7419354838709677E-3"/>
    <x v="1"/>
    <s v="plays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4.2105263157894736E-2"/>
    <x v="1"/>
    <s v="plays"/>
    <d v="2016-03-17T01:27:24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2.8000000000000001E-2"/>
    <x v="1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1.7543859649122806E-2"/>
    <x v="1"/>
    <s v="plays"/>
    <d v="2014-05-20T16:40:56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6.1224489795918364E-3"/>
    <x v="1"/>
    <s v="plays"/>
    <d v="2016-06-02T17:44:28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6.6666666666666666E-2"/>
    <x v="1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1.5584415584415584E-2"/>
    <x v="1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0.14814814814814814"/>
    <x v="1"/>
    <s v="plays"/>
    <d v="2014-07-13T22:50:11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0.04"/>
    <x v="1"/>
    <s v="plays"/>
    <d v="2016-04-19T00:56:28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5.5829228243021349E-3"/>
    <x v="1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2.8612303290414875E-2"/>
    <x v="1"/>
    <s v="plays"/>
    <d v="2016-12-14T23:07:35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.0232558139534883E-2"/>
    <x v="1"/>
    <s v="plays"/>
    <d v="2015-01-18T15:52:36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3.6363636363636362E-2"/>
    <x v="1"/>
    <s v="plays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0.5"/>
    <x v="1"/>
    <s v="plays"/>
    <d v="2014-06-22T18:35:11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5.4054054054054057E-2"/>
    <x v="1"/>
    <s v="plays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2.8571428571428571E-2"/>
    <x v="1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2.2569444444444444E-2"/>
    <x v="1"/>
    <s v="plays"/>
    <d v="2014-05-20T01:06:09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4.4943820224719105E-3"/>
    <x v="1"/>
    <s v="plays"/>
    <d v="2016-11-21T17:03:14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0.2"/>
    <x v="1"/>
    <s v="plays"/>
    <d v="2016-05-20T22:32:01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3.4285714285714287E-2"/>
    <x v="1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0.66666666666666663"/>
    <x v="1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7.9051383399209481E-3"/>
    <x v="1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0.1"/>
    <x v="1"/>
    <s v="plays"/>
    <d v="2016-09-09T10:28:26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0.1"/>
    <x v="1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0.10638297872340426"/>
    <x v="1"/>
    <s v="plays"/>
    <d v="2015-10-27T22:34:59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1.3888888888888888E-2"/>
    <x v="1"/>
    <s v="plays"/>
    <d v="2014-12-17T14:42:0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.3333333333333333E-2"/>
    <x v="1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9.375E-2"/>
    <x v="1"/>
    <s v="plays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3.9215686274509803E-2"/>
    <x v="1"/>
    <s v="plays"/>
    <d v="2014-12-17T12:09:1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0.05"/>
    <x v="1"/>
    <s v="plays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6.6666666666666666E-2"/>
    <x v="1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1.0958904109589041E-2"/>
    <x v="1"/>
    <s v="plays"/>
    <d v="2014-09-08T02:05:00"/>
    <d v="2014-10-22T04:59:00"/>
    <x v="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1.25E-3"/>
    <x v="1"/>
    <s v="plays"/>
    <d v="2016-11-19T00:45:50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1.2500000000000001E-2"/>
    <x v="1"/>
    <s v="plays"/>
    <d v="2017-01-15T12:43:39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0.02"/>
    <x v="1"/>
    <s v="plays"/>
    <d v="2016-07-19T20:24:33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4.3795620437956206E-2"/>
    <x v="1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0.06"/>
    <x v="1"/>
    <s v="plays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2.1840873634945399E-2"/>
    <x v="1"/>
    <s v="plays"/>
    <d v="2016-09-27T06:40:3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2.6086956521739132E-3"/>
    <x v="1"/>
    <s v="plays"/>
    <d v="2016-11-23T00:15:09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9.3484419263456086E-3"/>
    <x v="1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9.7560975609756101E-2"/>
    <x v="1"/>
    <s v="plays"/>
    <d v="2014-09-01T22:00:01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1.6949152542372881E-2"/>
    <x v="1"/>
    <s v="plays"/>
    <d v="2017-02-01T00:45:37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6.9767441860465115E-2"/>
    <x v="1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6.3829787234042548E-2"/>
    <x v="1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</r>
  <r>
    <m/>
    <m/>
    <m/>
    <x v="445"/>
    <m/>
    <x v="4"/>
    <x v="21"/>
    <m/>
    <m/>
    <m/>
    <m/>
    <m/>
    <m/>
    <m/>
    <m/>
    <m/>
    <x v="9"/>
    <m/>
    <m/>
    <m/>
    <x v="1"/>
  </r>
  <r>
    <m/>
    <m/>
    <m/>
    <x v="445"/>
    <m/>
    <x v="4"/>
    <x v="21"/>
    <m/>
    <m/>
    <m/>
    <m/>
    <m/>
    <m/>
    <m/>
    <m/>
    <m/>
    <x v="9"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.5645147425427663E-2"/>
    <x v="0"/>
    <x v="0"/>
    <x v="0"/>
    <d v="2015-06-22T00:10:11"/>
    <x v="0"/>
  </r>
  <r>
    <n v="1"/>
    <x v="1"/>
    <s v="A Hannibal TV Show Fan Convention and Art Collective"/>
    <n v="10275"/>
    <n v="14653"/>
    <x v="0"/>
    <x v="0"/>
    <s v="USD"/>
    <n v="1437620400"/>
    <n v="1485872683"/>
    <b v="0"/>
    <n v="79"/>
    <b v="1"/>
    <x v="0"/>
    <n v="142.60827250608273"/>
    <n v="5.3913874291953868E-3"/>
    <x v="0"/>
    <x v="0"/>
    <x v="1"/>
    <d v="2015-07-23T03:00:0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6.6666666666666666E-2"/>
    <x v="0"/>
    <x v="0"/>
    <x v="2"/>
    <d v="2016-02-15T16:51:23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.4436958614051972E-2"/>
    <x v="0"/>
    <x v="0"/>
    <x v="3"/>
    <d v="2014-08-07T12:21:4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5.2479586549555885E-3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1.070615034168565E-2"/>
    <x v="0"/>
    <x v="0"/>
    <x v="5"/>
    <d v="2016-07-29T05:35:0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6.8083108346050003E-3"/>
    <x v="0"/>
    <x v="0"/>
    <x v="6"/>
    <d v="2014-06-14T01:44:1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6.2568605927552142E-3"/>
    <x v="0"/>
    <x v="0"/>
    <x v="7"/>
    <d v="2016-07-05T01:07:4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3.4270830953414518E-3"/>
    <x v="0"/>
    <x v="0"/>
    <x v="8"/>
    <d v="2016-04-15T21:00:0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.1746535659296179E-2"/>
    <x v="0"/>
    <x v="0"/>
    <x v="9"/>
    <d v="2016-04-17T02:29:04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6.3018242122719736E-3"/>
    <x v="0"/>
    <x v="0"/>
    <x v="10"/>
    <d v="2014-06-25T01:37:59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.2448132780082987E-2"/>
    <x v="0"/>
    <x v="0"/>
    <x v="11"/>
    <d v="2016-08-22T03:00:0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.6677421956925061E-2"/>
    <x v="0"/>
    <x v="0"/>
    <x v="12"/>
    <d v="2014-07-16T03:00:0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9.1087694231112692E-3"/>
    <x v="0"/>
    <x v="0"/>
    <x v="13"/>
    <d v="2016-06-23T20:27:0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6.7701453104359313E-3"/>
    <x v="0"/>
    <x v="0"/>
    <x v="14"/>
    <d v="2014-07-13T13:59:0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4.596622889305816E-2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5.8192700972649431E-3"/>
    <x v="0"/>
    <x v="0"/>
    <x v="16"/>
    <d v="2014-06-16T05:30:0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2.3841059602649008E-2"/>
    <x v="0"/>
    <x v="0"/>
    <x v="17"/>
    <d v="2014-11-04T18:33:42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.0722236696196709E-2"/>
    <x v="0"/>
    <x v="0"/>
    <x v="18"/>
    <d v="2014-09-17T13:00:5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.7813765182186234E-2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.2475049900199601E-2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5.0024764735017331E-3"/>
    <x v="0"/>
    <x v="0"/>
    <x v="21"/>
    <d v="2014-09-26T15:03:0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1.9512195121951219E-2"/>
    <x v="0"/>
    <x v="0"/>
    <x v="22"/>
    <d v="2015-01-01T07:59:0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9.7046413502109713E-3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.5072464681460264E-2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.7500000000000002E-2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.7938144329896906E-3"/>
    <x v="0"/>
    <x v="0"/>
    <x v="26"/>
    <d v="2014-08-17T12:22:2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6.7129111658089059E-3"/>
    <x v="0"/>
    <x v="0"/>
    <x v="27"/>
    <d v="2014-11-16T04:57:13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5.8960305597076899E-3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.1621621621621625E-2"/>
    <x v="0"/>
    <x v="0"/>
    <x v="29"/>
    <d v="2014-07-22T16:09:28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1.3079992793664348E-2"/>
    <x v="0"/>
    <x v="0"/>
    <x v="30"/>
    <d v="2014-08-21T07:01:5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.6923076923076927E-2"/>
    <x v="0"/>
    <x v="0"/>
    <x v="31"/>
    <d v="2016-01-25T19:00:34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.1206171107994391E-3"/>
    <x v="0"/>
    <x v="0"/>
    <x v="32"/>
    <d v="2016-05-13T03:59:0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.1940298507462687E-2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2.0047169811320754E-2"/>
    <x v="0"/>
    <x v="0"/>
    <x v="34"/>
    <d v="2014-08-05T07:43:2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.6816816816816817E-2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5.1588697385391022E-3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6.2690487399955398E-3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.3991275899672846E-2"/>
    <x v="0"/>
    <x v="0"/>
    <x v="38"/>
    <d v="2013-05-11T01:22:24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6.6269659489998469E-3"/>
    <x v="0"/>
    <x v="0"/>
    <x v="39"/>
    <d v="2014-05-25T22:59:0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7.8934385791810564E-3"/>
    <x v="0"/>
    <x v="0"/>
    <x v="40"/>
    <d v="2014-06-19T04:00:0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9.4999999999999998E-3"/>
    <x v="0"/>
    <x v="0"/>
    <x v="41"/>
    <d v="2014-10-05T13:39:1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8.5095669687814696E-3"/>
    <x v="0"/>
    <x v="0"/>
    <x v="42"/>
    <d v="2014-12-28T15:20:26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8.5207023909803659E-3"/>
    <x v="0"/>
    <x v="0"/>
    <x v="43"/>
    <d v="2014-07-13T00:00:0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7.4999999999999997E-3"/>
    <x v="0"/>
    <x v="0"/>
    <x v="44"/>
    <d v="2014-10-07T02:22:17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0166666666666666E-2"/>
    <x v="0"/>
    <x v="0"/>
    <x v="45"/>
    <d v="2016-04-27T14:58:2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5.1428571428571426E-3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1.3009822415924022E-2"/>
    <x v="0"/>
    <x v="0"/>
    <x v="47"/>
    <d v="2014-12-19T20:40:0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.7600741083835109E-2"/>
    <x v="0"/>
    <x v="0"/>
    <x v="48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7.2500000000000004E-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.6666666666666667E-2"/>
    <x v="0"/>
    <x v="0"/>
    <x v="50"/>
    <d v="2015-01-30T17:00:0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8.450504189745774E-3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4.4746579468204111E-3"/>
    <x v="0"/>
    <x v="0"/>
    <x v="52"/>
    <d v="2014-07-17T16:50:46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3.5573122529644272E-2"/>
    <x v="0"/>
    <x v="0"/>
    <x v="53"/>
    <d v="2014-04-04T22:00:0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.1485148514851488E-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7.7547339945897202E-3"/>
    <x v="0"/>
    <x v="0"/>
    <x v="55"/>
    <d v="2016-05-27T23:15:16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2.0277356951404264E-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4.5142296368989206E-3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7.287921484792537E-3"/>
    <x v="0"/>
    <x v="0"/>
    <x v="58"/>
    <d v="2014-11-19T18:52:52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.6479285538078636E-3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.3234150759520088E-2"/>
    <x v="0"/>
    <x v="1"/>
    <x v="60"/>
    <d v="2014-03-23T00:00:0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.1018206338503033E-3"/>
    <x v="0"/>
    <x v="1"/>
    <x v="61"/>
    <d v="2013-06-06T19:32:37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.034037052994399E-2"/>
    <x v="0"/>
    <x v="1"/>
    <x v="62"/>
    <d v="2013-03-03T19:11:18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2.8189237877526571E-2"/>
    <x v="0"/>
    <x v="1"/>
    <x v="63"/>
    <d v="2013-12-28T04:59:00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.1538461538461539E-2"/>
    <x v="0"/>
    <x v="1"/>
    <x v="64"/>
    <d v="2013-07-08T00:26:2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7.5727381426863296E-3"/>
    <x v="0"/>
    <x v="1"/>
    <x v="65"/>
    <d v="2014-08-11T05:59:00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.0961214165261383E-2"/>
    <x v="0"/>
    <x v="1"/>
    <x v="66"/>
    <d v="2016-07-18T20:23:40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8.6021505376344086E-3"/>
    <x v="0"/>
    <x v="1"/>
    <x v="67"/>
    <d v="2012-07-15T14:00:04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4.7182175622542594E-2"/>
    <x v="0"/>
    <x v="1"/>
    <x v="68"/>
    <d v="2014-02-23T13:39:5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.6044376220792252E-2"/>
    <x v="0"/>
    <x v="1"/>
    <x v="69"/>
    <d v="2011-10-02T06:59:00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2.6729559748427674E-2"/>
    <x v="0"/>
    <x v="1"/>
    <x v="70"/>
    <d v="2011-09-04T21:30:4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.4343343792021516E-2"/>
    <x v="0"/>
    <x v="1"/>
    <x v="71"/>
    <d v="2012-05-28T06:30:57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.7190775681341718E-2"/>
    <x v="0"/>
    <x v="1"/>
    <x v="72"/>
    <d v="2012-11-15T00:00:00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  <x v="73"/>
    <d v="2011-05-03T03:59:0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5.1358339531753623E-2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1.1633663366336634E-2"/>
    <x v="0"/>
    <x v="1"/>
    <x v="75"/>
    <d v="2013-04-23T05:01:12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.2608695652173912E-2"/>
    <x v="0"/>
    <x v="1"/>
    <x v="76"/>
    <d v="2011-12-27T17:35:5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.6560509554140127E-2"/>
    <x v="0"/>
    <x v="1"/>
    <x v="77"/>
    <d v="2012-05-21T02:59:0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.5906735751295335E-2"/>
    <x v="0"/>
    <x v="1"/>
    <x v="78"/>
    <d v="2016-09-01T17:32:01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2.4833434282253181E-2"/>
    <x v="0"/>
    <x v="1"/>
    <x v="79"/>
    <d v="2014-04-25T18:38:1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3.6519036519036519E-3"/>
    <x v="0"/>
    <x v="1"/>
    <x v="80"/>
    <d v="2013-12-10T02:00: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8855218855218854E-2"/>
    <x v="0"/>
    <x v="1"/>
    <x v="81"/>
    <d v="2012-07-14T03:02:00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.4996875390576177E-2"/>
    <x v="0"/>
    <x v="1"/>
    <x v="82"/>
    <d v="2011-10-09T19:41: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6.3414634146341464E-2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.4E-2"/>
    <x v="0"/>
    <x v="1"/>
    <x v="84"/>
    <d v="2011-05-15T18:11:26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1.3944223107569721E-2"/>
    <x v="0"/>
    <x v="1"/>
    <x v="85"/>
    <d v="2011-09-23T03:00:37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2.6612398246712585E-3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9.5602294455066923E-3"/>
    <x v="0"/>
    <x v="1"/>
    <x v="87"/>
    <d v="2010-06-03T01:41:00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.6666666666666666E-2"/>
    <x v="0"/>
    <x v="1"/>
    <x v="88"/>
    <d v="2014-06-22T15:48:51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8.1112398609501733E-3"/>
    <x v="0"/>
    <x v="1"/>
    <x v="89"/>
    <d v="2013-06-02T18:03:12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.1872509960159362E-2"/>
    <x v="0"/>
    <x v="1"/>
    <x v="90"/>
    <d v="2011-07-12T07:08:19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777777777777779E-2"/>
    <x v="0"/>
    <x v="1"/>
    <x v="91"/>
    <d v="2011-05-17T09:39:24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8.1749049429657803E-3"/>
    <x v="0"/>
    <x v="1"/>
    <x v="92"/>
    <d v="2017-02-01T08:00:00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.3562386980108499E-2"/>
    <x v="0"/>
    <x v="1"/>
    <x v="93"/>
    <d v="2012-07-03T21:00:00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4.6153846153846156E-2"/>
    <x v="0"/>
    <x v="1"/>
    <x v="94"/>
    <d v="2014-04-07T17:13:42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4.5652173913043478E-2"/>
    <x v="0"/>
    <x v="1"/>
    <x v="95"/>
    <d v="2012-02-26T00:07:21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.9767441860465116E-2"/>
    <x v="0"/>
    <x v="1"/>
    <x v="96"/>
    <d v="2010-08-01T03:00:00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1.8823529411764704E-2"/>
    <x v="0"/>
    <x v="1"/>
    <x v="97"/>
    <d v="2011-07-12T03:14:42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.7647058823529412E-2"/>
    <x v="0"/>
    <x v="1"/>
    <x v="98"/>
    <d v="2012-12-07T23:30:00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2.4523828987165864E-2"/>
    <x v="0"/>
    <x v="1"/>
    <x v="99"/>
    <d v="2014-01-22T21:39:59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.1999999999999998E-3"/>
    <x v="0"/>
    <x v="1"/>
    <x v="100"/>
    <d v="2012-11-04T19:04:46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  <x v="101"/>
    <d v="2013-01-24T18:38:3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8.4801043705153289E-3"/>
    <x v="0"/>
    <x v="1"/>
    <x v="102"/>
    <d v="2010-12-23T03:08:53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3.5844915874177027E-2"/>
    <x v="0"/>
    <x v="1"/>
    <x v="103"/>
    <d v="2014-03-07T19:20:30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6666666666666666E-2"/>
    <x v="0"/>
    <x v="1"/>
    <x v="104"/>
    <d v="2011-04-03T01:00:0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2.5391451544646636E-2"/>
    <x v="0"/>
    <x v="1"/>
    <x v="105"/>
    <d v="2016-05-14T00:00:00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5.3731343283582086E-3"/>
    <x v="0"/>
    <x v="1"/>
    <x v="106"/>
    <d v="2012-04-02T18:38:2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8.9785296031229672E-3"/>
    <x v="0"/>
    <x v="1"/>
    <x v="107"/>
    <d v="2011-04-24T23:34:47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.2702702702702703E-2"/>
    <x v="0"/>
    <x v="1"/>
    <x v="108"/>
    <d v="2013-05-31T14:42:50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2.1412300683371299E-2"/>
    <x v="0"/>
    <x v="1"/>
    <x v="109"/>
    <d v="2011-02-26T00:37:10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.5294117647058824E-2"/>
    <x v="0"/>
    <x v="1"/>
    <x v="110"/>
    <d v="2013-11-14T05:59:00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9.7966728280961188E-3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5576923076923077E-2"/>
    <x v="0"/>
    <x v="1"/>
    <x v="112"/>
    <d v="2014-04-13T02:00:00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1063829787234043E-2"/>
    <x v="0"/>
    <x v="1"/>
    <x v="113"/>
    <d v="2011-08-06T15:00:00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.1290322580645161E-2"/>
    <x v="0"/>
    <x v="1"/>
    <x v="114"/>
    <d v="2012-01-13T06:34:48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.4810126582278479E-2"/>
    <x v="0"/>
    <x v="1"/>
    <x v="115"/>
    <d v="2012-02-04T17:44:04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1.4328808446455505E-2"/>
    <x v="0"/>
    <x v="1"/>
    <x v="116"/>
    <d v="2011-04-08T10:55:55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5.9705189044318941E-3"/>
    <x v="0"/>
    <x v="1"/>
    <x v="117"/>
    <d v="2010-06-09T19:00:00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6.9007251069612393E-3"/>
    <x v="0"/>
    <x v="1"/>
    <x v="118"/>
    <d v="2011-07-29T01:17:1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.0888437656337365E-2"/>
    <x v="0"/>
    <x v="1"/>
    <x v="119"/>
    <d v="2011-08-13T23:00:00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0.1"/>
    <x v="0"/>
    <x v="2"/>
    <x v="120"/>
    <d v="2016-10-03T01:11:47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3.9735099337748346E-2"/>
    <x v="0"/>
    <x v="2"/>
    <x v="123"/>
    <d v="2014-10-28T22:00:00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8.5714285714285715E-2"/>
    <x v="0"/>
    <x v="2"/>
    <x v="125"/>
    <d v="2017-02-03T23:51:20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9.372746935832732E-3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2.1052631578947368E-2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.2137118371719335E-3"/>
    <x v="0"/>
    <x v="2"/>
    <x v="128"/>
    <d v="2016-10-20T05:28:13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.0581319399085565E-2"/>
    <x v="0"/>
    <x v="2"/>
    <x v="132"/>
    <d v="2014-11-07T20:30:07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1.2406947890818859E-2"/>
    <x v="0"/>
    <x v="2"/>
    <x v="135"/>
    <d v="2014-07-01T19:00:00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1.2308998302207131E-2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E-3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2.1655065738592421E-2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0.1"/>
    <x v="0"/>
    <x v="2"/>
    <x v="142"/>
    <d v="2014-11-16T22:26:18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.7874396135265702E-2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2.6627218934911243E-2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2.6086956521739129E-2"/>
    <x v="0"/>
    <x v="2"/>
    <x v="146"/>
    <d v="2017-01-18T00:23:18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0.05"/>
    <x v="0"/>
    <x v="2"/>
    <x v="148"/>
    <d v="2016-02-27T06:45:36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6.5217391304347824E-2"/>
    <x v="0"/>
    <x v="2"/>
    <x v="149"/>
    <d v="2014-12-25T08:00:00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2.2250265674814028E-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3.5714285714285712E-2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6.6666666666666666E-2"/>
    <x v="0"/>
    <x v="2"/>
    <x v="152"/>
    <d v="2014-09-23T01:51:40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2.7855153203342618E-2"/>
    <x v="0"/>
    <x v="2"/>
    <x v="153"/>
    <d v="2014-12-02T15:04:04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7.4999999999999997E-2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.9382716049382713E-2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8.4033613445378148E-3"/>
    <x v="0"/>
    <x v="2"/>
    <x v="156"/>
    <d v="2014-08-03T02:59:56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0.25"/>
    <x v="0"/>
    <x v="2"/>
    <x v="157"/>
    <d v="2016-02-26T21:52:52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0.1"/>
    <x v="0"/>
    <x v="2"/>
    <x v="159"/>
    <d v="2016-07-03T10:25:45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0.2"/>
    <x v="0"/>
    <x v="3"/>
    <x v="161"/>
    <d v="2014-07-02T16:29:5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.2988505747126436E-2"/>
    <x v="0"/>
    <x v="3"/>
    <x v="162"/>
    <d v="2014-08-16T23:42:00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1.0937499999999999E-2"/>
    <x v="0"/>
    <x v="3"/>
    <x v="164"/>
    <d v="2014-09-19T18:18:2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.3333333333333332E-4"/>
    <x v="0"/>
    <x v="3"/>
    <x v="166"/>
    <d v="2017-01-16T01:49:22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0.18181818181818182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9.2307692307692316E-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.7857142857142856E-2"/>
    <x v="0"/>
    <x v="3"/>
    <x v="169"/>
    <d v="2014-10-18T12:07:39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.0769230769230771E-2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2016-08-12T04:20:14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2.0046260601387818E-2"/>
    <x v="0"/>
    <x v="3"/>
    <x v="175"/>
    <d v="2014-08-29T18:40:11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3.888888888888889E-2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  <x v="179"/>
    <d v="2016-03-04T01:55:55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.2418952618453865E-2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5.5401662049861496E-3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.6773761713520749E-3"/>
    <x v="0"/>
    <x v="3"/>
    <x v="183"/>
    <d v="2014-11-26T20:26:50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3.9215686274509803E-2"/>
    <x v="0"/>
    <x v="3"/>
    <x v="184"/>
    <d v="2014-09-01T03:59:00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4.5454545454545452E-3"/>
    <x v="0"/>
    <x v="3"/>
    <x v="185"/>
    <d v="2016-08-18T21:52:19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6.2500000000000003E-3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.4492753623188406E-2"/>
    <x v="0"/>
    <x v="3"/>
    <x v="189"/>
    <d v="2016-09-03T16:34:37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0.02"/>
    <x v="0"/>
    <x v="3"/>
    <x v="190"/>
    <d v="2016-06-16T15:37:26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.2E-2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0.17647058823529413"/>
    <x v="0"/>
    <x v="3"/>
    <x v="192"/>
    <d v="2014-10-17T19:00:32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2016-03-06T23:55:3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1.2969283276450512E-2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.0534351145038167E-2"/>
    <x v="0"/>
    <x v="3"/>
    <x v="197"/>
    <d v="2017-02-17T21:00:00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2.1505376344086023E-2"/>
    <x v="0"/>
    <x v="3"/>
    <x v="198"/>
    <d v="2014-10-05T09:12:02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1.1453660398969171E-2"/>
    <x v="0"/>
    <x v="3"/>
    <x v="200"/>
    <d v="2014-09-15T02:00:03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.8421052631578946E-2"/>
    <x v="0"/>
    <x v="3"/>
    <x v="201"/>
    <d v="2015-02-08T19:38:4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.0723860589812333E-2"/>
    <x v="0"/>
    <x v="3"/>
    <x v="203"/>
    <d v="2015-01-29T20:21:04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8.4973548450694974E-3"/>
    <x v="0"/>
    <x v="3"/>
    <x v="204"/>
    <d v="2016-08-04T14:00:03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.3076923076923076E-2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6.1032863849765258E-3"/>
    <x v="0"/>
    <x v="3"/>
    <x v="207"/>
    <d v="2015-01-04T04:43:58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.089108910891089E-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5.3811659192825115E-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2016-04-16T20:08:40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0.05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0.1"/>
    <x v="0"/>
    <x v="3"/>
    <x v="215"/>
    <d v="2016-02-17T23:59:0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.0162424656776741E-3"/>
    <x v="0"/>
    <x v="3"/>
    <x v="216"/>
    <d v="2015-04-22T22:00:3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.1817801222473415E-3"/>
    <x v="0"/>
    <x v="3"/>
    <x v="217"/>
    <d v="2014-12-28T15:22:29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8.621667612024958E-3"/>
    <x v="0"/>
    <x v="3"/>
    <x v="219"/>
    <d v="2016-04-01T06:59:00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8.3333333333333332E-3"/>
    <x v="0"/>
    <x v="3"/>
    <x v="220"/>
    <d v="2015-08-20T20:06:0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.5384615384615385E-2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8.0000000000000002E-3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.3333333333333333E-2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6.363636363636363E-2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.2468827930174564E-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0.02"/>
    <x v="0"/>
    <x v="3"/>
    <x v="237"/>
    <d v="2016-03-08T13:51:09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.4855361867858525E-3"/>
    <x v="0"/>
    <x v="4"/>
    <x v="240"/>
    <d v="2013-05-05T17:00:1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9.1707317073170726E-3"/>
    <x v="0"/>
    <x v="4"/>
    <x v="241"/>
    <d v="2014-12-21T16:45: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.3694915254237288E-2"/>
    <x v="0"/>
    <x v="4"/>
    <x v="242"/>
    <d v="2011-12-20T11:49:50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.2788521522145976E-2"/>
    <x v="0"/>
    <x v="4"/>
    <x v="243"/>
    <d v="2014-02-22T01:08:24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.1097576290342836E-2"/>
    <x v="0"/>
    <x v="4"/>
    <x v="244"/>
    <d v="2010-03-16T07:06:00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.8511376783648285E-2"/>
    <x v="0"/>
    <x v="4"/>
    <x v="245"/>
    <d v="2012-08-16T01:16:25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.4600929745302168E-2"/>
    <x v="0"/>
    <x v="4"/>
    <x v="246"/>
    <d v="2010-12-18T09:43:2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9.2468307233407911E-3"/>
    <x v="0"/>
    <x v="4"/>
    <x v="247"/>
    <d v="2010-10-16T03:39:00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.6950529994311124E-3"/>
    <x v="0"/>
    <x v="4"/>
    <x v="248"/>
    <d v="2012-01-07T18:35:09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2.0811193765497699E-2"/>
    <x v="0"/>
    <x v="4"/>
    <x v="249"/>
    <d v="2010-08-22T17:40:00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.3796369376479874E-2"/>
    <x v="0"/>
    <x v="4"/>
    <x v="250"/>
    <d v="2013-06-06T13:34:51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.7519908987485778E-2"/>
    <x v="0"/>
    <x v="4"/>
    <x v="251"/>
    <d v="2012-05-16T19:00:00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.1703511053315995E-2"/>
    <x v="0"/>
    <x v="4"/>
    <x v="252"/>
    <d v="2010-06-01T03:59:00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4.6326935804103242E-3"/>
    <x v="0"/>
    <x v="4"/>
    <x v="253"/>
    <d v="2012-02-15T15:37:15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.1187380065228838E-2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2.2017506259764414E-2"/>
    <x v="0"/>
    <x v="4"/>
    <x v="255"/>
    <d v="2011-03-16T11:38:0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.5207653597301333E-2"/>
    <x v="0"/>
    <x v="4"/>
    <x v="256"/>
    <d v="2013-03-16T18:27:47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.4991592661294146E-2"/>
    <x v="0"/>
    <x v="4"/>
    <x v="257"/>
    <d v="2016-05-19T15:02:42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1.1998186320672457E-2"/>
    <x v="0"/>
    <x v="4"/>
    <x v="258"/>
    <d v="2011-06-18T01:14:2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9.5196305494039523E-3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8.2706766917293225E-3"/>
    <x v="0"/>
    <x v="4"/>
    <x v="260"/>
    <d v="2010-07-17T09:59:00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.0242085661080074E-2"/>
    <x v="0"/>
    <x v="4"/>
    <x v="261"/>
    <d v="2012-06-07T14:55:00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166666666666666E-2"/>
    <x v="0"/>
    <x v="4"/>
    <x v="262"/>
    <d v="2011-02-26T05:57:0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.2621652850736121E-2"/>
    <x v="0"/>
    <x v="4"/>
    <x v="263"/>
    <d v="2012-09-27T22:54:54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.5397631133671742E-2"/>
    <x v="0"/>
    <x v="4"/>
    <x v="264"/>
    <d v="2012-05-11T14:53:1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.044104410441044E-2"/>
    <x v="0"/>
    <x v="4"/>
    <x v="265"/>
    <d v="2010-05-10T20:16:0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2.4742268041237112E-2"/>
    <x v="0"/>
    <x v="4"/>
    <x v="266"/>
    <d v="2010-04-23T03:51:00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.2726139645087247E-2"/>
    <x v="0"/>
    <x v="4"/>
    <x v="267"/>
    <d v="2014-06-25T10:51:39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.992818671454219E-2"/>
    <x v="0"/>
    <x v="4"/>
    <x v="268"/>
    <d v="2011-11-07T04:39:3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.0839904459418516E-2"/>
    <x v="0"/>
    <x v="4"/>
    <x v="269"/>
    <d v="2017-02-22T04:43:42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.7378917378917377E-2"/>
    <x v="0"/>
    <x v="4"/>
    <x v="270"/>
    <d v="2011-05-25T04:00:00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9.1389631894026237E-3"/>
    <x v="0"/>
    <x v="4"/>
    <x v="271"/>
    <d v="2014-01-02T08:00:00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.2211136180469321E-2"/>
    <x v="0"/>
    <x v="4"/>
    <x v="272"/>
    <d v="2010-04-28T18:49:00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.1897309043403066E-2"/>
    <x v="0"/>
    <x v="4"/>
    <x v="273"/>
    <d v="2011-07-03T11:57:4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8108974358974361E-2"/>
    <x v="0"/>
    <x v="4"/>
    <x v="274"/>
    <d v="2012-04-05T06:59:00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.5314359518427972E-2"/>
    <x v="0"/>
    <x v="4"/>
    <x v="275"/>
    <d v="2012-11-10T01:46:06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.0501355013550135E-2"/>
    <x v="0"/>
    <x v="4"/>
    <x v="276"/>
    <d v="2012-04-28T00:57:54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.3254724870379661E-2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.0223185692466868E-2"/>
    <x v="0"/>
    <x v="4"/>
    <x v="278"/>
    <d v="2012-10-12T00:58:59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.1404380254194288E-2"/>
    <x v="0"/>
    <x v="4"/>
    <x v="279"/>
    <d v="2017-02-27T02:01:00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.8265191105646072E-2"/>
    <x v="0"/>
    <x v="4"/>
    <x v="280"/>
    <d v="2014-05-30T14:10:3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.1911367364662744E-2"/>
    <x v="0"/>
    <x v="4"/>
    <x v="281"/>
    <d v="2009-08-10T19:26:00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3.931042055561656E-3"/>
    <x v="0"/>
    <x v="4"/>
    <x v="282"/>
    <d v="2010-02-22T22:00:00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9.8205799490010473E-3"/>
    <x v="0"/>
    <x v="4"/>
    <x v="283"/>
    <d v="2011-06-01T04:59:00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.8159895972469597E-2"/>
    <x v="0"/>
    <x v="4"/>
    <x v="284"/>
    <d v="2012-01-21T17:43:00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.7574248076587511E-2"/>
    <x v="0"/>
    <x v="4"/>
    <x v="285"/>
    <d v="2013-09-19T18:08:48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.2452818664875104E-3"/>
    <x v="0"/>
    <x v="4"/>
    <x v="286"/>
    <d v="2013-03-25T18:35:24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.0966156173189639E-2"/>
    <x v="0"/>
    <x v="4"/>
    <x v="287"/>
    <d v="2012-11-02T04:00:00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8.6618993278017326E-3"/>
    <x v="0"/>
    <x v="4"/>
    <x v="288"/>
    <d v="2012-06-26T04:03: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.4755453793805254E-2"/>
    <x v="0"/>
    <x v="4"/>
    <x v="289"/>
    <d v="2013-11-02T10:57:14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3.4994167638726877E-2"/>
    <x v="0"/>
    <x v="4"/>
    <x v="290"/>
    <d v="2011-02-02T07:59:00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2.1329778370271623E-2"/>
    <x v="0"/>
    <x v="4"/>
    <x v="291"/>
    <d v="2013-05-01T00:01:00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6.4757481262363694E-3"/>
    <x v="0"/>
    <x v="4"/>
    <x v="292"/>
    <d v="2011-10-29T03:59:00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4.9696509863429439E-3"/>
    <x v="0"/>
    <x v="4"/>
    <x v="293"/>
    <d v="2014-04-20T16:01:54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  <x v="294"/>
    <d v="2010-07-19T16:00: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9.9918022146040786E-3"/>
    <x v="0"/>
    <x v="4"/>
    <x v="295"/>
    <d v="2013-11-01T00:00:00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.3461342146889227E-3"/>
    <x v="0"/>
    <x v="4"/>
    <x v="296"/>
    <d v="2012-09-07T11:24:43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7.0548489666136726E-3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.7748008011957903E-2"/>
    <x v="0"/>
    <x v="4"/>
    <x v="298"/>
    <d v="2014-05-09T21:00:00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1.3634903116748857E-2"/>
    <x v="0"/>
    <x v="4"/>
    <x v="299"/>
    <d v="2010-11-17T06:24:20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.1718138656251941E-2"/>
    <x v="0"/>
    <x v="4"/>
    <x v="300"/>
    <d v="2011-04-24T23:02:18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.626116335342764E-2"/>
    <x v="0"/>
    <x v="4"/>
    <x v="301"/>
    <d v="2013-03-19T16:42:1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.0750547481584711E-2"/>
    <x v="0"/>
    <x v="4"/>
    <x v="302"/>
    <d v="2012-02-24T20:33:58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.988360814742968E-2"/>
    <x v="0"/>
    <x v="4"/>
    <x v="303"/>
    <d v="2012-06-02T01:42:26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9.3956323006602338E-3"/>
    <x v="0"/>
    <x v="4"/>
    <x v="304"/>
    <d v="2012-09-01T02:00:00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.9335038363171356E-2"/>
    <x v="0"/>
    <x v="4"/>
    <x v="305"/>
    <d v="2012-03-10T15:07:29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2.7313076135199729E-2"/>
    <x v="0"/>
    <x v="4"/>
    <x v="306"/>
    <d v="2013-03-20T19:05:33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2.351980400163332E-2"/>
    <x v="0"/>
    <x v="4"/>
    <x v="307"/>
    <d v="2013-02-07T22:40:01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.5945689927376067E-2"/>
    <x v="0"/>
    <x v="4"/>
    <x v="308"/>
    <d v="2011-03-10T16:40:10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.1116300794021485E-2"/>
    <x v="0"/>
    <x v="4"/>
    <x v="309"/>
    <d v="2012-09-03T18:02:14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3.4572501416512212E-2"/>
    <x v="0"/>
    <x v="4"/>
    <x v="310"/>
    <d v="2011-10-20T02:00:00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7.2044967586969077E-3"/>
    <x v="0"/>
    <x v="4"/>
    <x v="311"/>
    <d v="2012-01-01T07:59:00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.6312849162011173E-2"/>
    <x v="0"/>
    <x v="4"/>
    <x v="312"/>
    <d v="2013-04-14T21:03:52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.2468407750631846E-2"/>
    <x v="0"/>
    <x v="4"/>
    <x v="313"/>
    <d v="2010-08-11T15:59:00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.1156692197844997E-2"/>
    <x v="0"/>
    <x v="4"/>
    <x v="314"/>
    <d v="2013-03-01T19:59:48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4.9778761061946902E-3"/>
    <x v="0"/>
    <x v="4"/>
    <x v="315"/>
    <d v="2012-08-22T18:32:14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9.2581741474276336E-3"/>
    <x v="0"/>
    <x v="4"/>
    <x v="316"/>
    <d v="2014-12-11T04:59:00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.0449389901127608E-2"/>
    <x v="0"/>
    <x v="4"/>
    <x v="317"/>
    <d v="2013-12-11T16:14:43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2.0048002258929831E-2"/>
    <x v="0"/>
    <x v="4"/>
    <x v="318"/>
    <d v="2013-03-26T23:55:5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9.0521831735889246E-3"/>
    <x v="0"/>
    <x v="4"/>
    <x v="319"/>
    <d v="2010-02-02T07:59:00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7.4122724713829987E-3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9.3788266726038075E-3"/>
    <x v="0"/>
    <x v="4"/>
    <x v="321"/>
    <d v="2016-11-08T11:43:06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6.8945066350359551E-3"/>
    <x v="0"/>
    <x v="4"/>
    <x v="322"/>
    <d v="2016-05-13T13:40:48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8.7270538669876625E-3"/>
    <x v="0"/>
    <x v="4"/>
    <x v="323"/>
    <d v="2016-12-21T07:59:00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9.4951366373320981E-3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1.4100157094141539E-2"/>
    <x v="0"/>
    <x v="4"/>
    <x v="325"/>
    <d v="2016-12-20T04:30:33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6.7947856661310334E-3"/>
    <x v="0"/>
    <x v="4"/>
    <x v="326"/>
    <d v="2017-03-14T22:57:00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6.2316715542521991E-3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6.4083756697910716E-3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.5829383886255925E-2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9.5398428731762065E-3"/>
    <x v="0"/>
    <x v="4"/>
    <x v="330"/>
    <d v="2013-05-17T03:59:00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1.0271563247502462E-2"/>
    <x v="0"/>
    <x v="4"/>
    <x v="331"/>
    <d v="2016-06-17T13:57:14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4.9108525416980044E-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5.3103351899542834E-3"/>
    <x v="0"/>
    <x v="4"/>
    <x v="333"/>
    <d v="2016-04-07T14:16: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6.8188556181440858E-3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9.1585575271894669E-3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.6877908700442115E-2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.0213999769361295E-2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.428567969569081E-2"/>
    <x v="0"/>
    <x v="4"/>
    <x v="338"/>
    <d v="2016-09-03T01:00:0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1.3723978411719353E-2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6.833036244800951E-3"/>
    <x v="0"/>
    <x v="4"/>
    <x v="340"/>
    <d v="2017-03-08T21:00:00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.4725568942436412E-2"/>
    <x v="0"/>
    <x v="4"/>
    <x v="341"/>
    <d v="2014-10-01T03:59:00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5.8875190393308015E-3"/>
    <x v="0"/>
    <x v="4"/>
    <x v="342"/>
    <d v="2016-04-29T18:44:2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.7119377272850528E-2"/>
    <x v="0"/>
    <x v="4"/>
    <x v="343"/>
    <d v="2014-11-14T03:00:00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8.333820691268496E-3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.0013986013986014E-2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.1040068401445073E-2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8.4908661579614752E-3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1553398058252427E-2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.3908344840337199E-2"/>
    <x v="0"/>
    <x v="4"/>
    <x v="349"/>
    <d v="2017-02-24T11:58:28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7.7030324154757756E-3"/>
    <x v="0"/>
    <x v="4"/>
    <x v="350"/>
    <d v="2016-09-11T03:59:00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.2265336289726535E-2"/>
    <x v="0"/>
    <x v="4"/>
    <x v="351"/>
    <d v="2016-04-07T22:09:14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2.4536719286204531E-2"/>
    <x v="0"/>
    <x v="4"/>
    <x v="352"/>
    <d v="2014-10-08T04:01:08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9.6596007133922402E-3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7.9714128642111044E-3"/>
    <x v="0"/>
    <x v="4"/>
    <x v="354"/>
    <d v="2016-04-08T18:52:01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4.0550503809289751E-3"/>
    <x v="0"/>
    <x v="4"/>
    <x v="355"/>
    <d v="2014-12-01T08:03:14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.2594245857856406E-2"/>
    <x v="0"/>
    <x v="4"/>
    <x v="356"/>
    <d v="2016-03-16T18:16:33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160919540229885E-2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5.1800403538724196E-3"/>
    <x v="0"/>
    <x v="4"/>
    <x v="358"/>
    <d v="2016-06-15T15:00:00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.1901477832512315E-2"/>
    <x v="0"/>
    <x v="4"/>
    <x v="359"/>
    <d v="2014-11-14T05:12:00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7.1516646115906291E-3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9.105652578198651E-3"/>
    <x v="0"/>
    <x v="4"/>
    <x v="361"/>
    <d v="2014-11-23T01:01:46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7.1666666666666667E-3"/>
    <x v="0"/>
    <x v="4"/>
    <x v="362"/>
    <d v="2014-08-08T00:00: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2.8748341441839896E-3"/>
    <x v="0"/>
    <x v="4"/>
    <x v="363"/>
    <d v="2010-05-02T19:22:00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.4653819719113509E-2"/>
    <x v="0"/>
    <x v="4"/>
    <x v="364"/>
    <d v="2014-06-21T03:59:00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4.1677353167478837E-3"/>
    <x v="0"/>
    <x v="4"/>
    <x v="365"/>
    <d v="2014-02-28T14:33:19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3.4805194805194806E-3"/>
    <x v="0"/>
    <x v="4"/>
    <x v="366"/>
    <d v="2012-05-20T19:01:58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.1514260750594339E-2"/>
    <x v="0"/>
    <x v="4"/>
    <x v="367"/>
    <d v="2013-05-01T04:59:00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.2217611802674043E-2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2.3323631447517638E-2"/>
    <x v="0"/>
    <x v="4"/>
    <x v="369"/>
    <d v="2012-01-15T13:14:29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.4096049827897067E-3"/>
    <x v="0"/>
    <x v="4"/>
    <x v="370"/>
    <d v="2017-01-06T19:05:00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6.2013512172049545E-3"/>
    <x v="0"/>
    <x v="4"/>
    <x v="371"/>
    <d v="2013-02-01T18:25:39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2.3936170212765957E-2"/>
    <x v="0"/>
    <x v="4"/>
    <x v="372"/>
    <d v="2016-04-05T16:00:00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.1124999999999999E-2"/>
    <x v="0"/>
    <x v="4"/>
    <x v="373"/>
    <d v="2012-07-18T21:53:18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2.2196708763872943E-2"/>
    <x v="0"/>
    <x v="4"/>
    <x v="374"/>
    <d v="2011-09-16T21:20:31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.3333333333333334E-2"/>
    <x v="0"/>
    <x v="4"/>
    <x v="375"/>
    <d v="2014-03-01T17:18:00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.8489984591679508E-2"/>
    <x v="0"/>
    <x v="4"/>
    <x v="376"/>
    <d v="2016-08-25T10:51:5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9.688228438228438E-3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2.4753951685058156E-2"/>
    <x v="0"/>
    <x v="4"/>
    <x v="378"/>
    <d v="2016-01-25T23:52:00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.5573167930163112E-3"/>
    <x v="0"/>
    <x v="4"/>
    <x v="379"/>
    <d v="2012-05-03T16:31:12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8.6572438162544167E-3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9.586555905662179E-3"/>
    <x v="0"/>
    <x v="4"/>
    <x v="381"/>
    <d v="2012-07-30T05:00:00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.4332247557003257E-2"/>
    <x v="0"/>
    <x v="4"/>
    <x v="382"/>
    <d v="2012-09-06T17:01:40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2.3244552058111378E-2"/>
    <x v="0"/>
    <x v="4"/>
    <x v="383"/>
    <d v="2014-05-19T02:49:19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.708219972347353E-2"/>
    <x v="0"/>
    <x v="4"/>
    <x v="384"/>
    <d v="2015-01-06T18:45:47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8.944915174274877E-3"/>
    <x v="0"/>
    <x v="4"/>
    <x v="385"/>
    <d v="2014-11-21T15:01:41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2.1630615640599003E-2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6.911308967484874E-3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.1255548509828789E-2"/>
    <x v="0"/>
    <x v="4"/>
    <x v="388"/>
    <d v="2016-07-28T01:49:40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.2232255371904309E-2"/>
    <x v="0"/>
    <x v="4"/>
    <x v="389"/>
    <d v="2014-03-07T22:59:00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.4E-2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9.5914918994135772E-3"/>
    <x v="0"/>
    <x v="4"/>
    <x v="391"/>
    <d v="2011-12-18T00:59:00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.1035517222906735E-2"/>
    <x v="0"/>
    <x v="4"/>
    <x v="392"/>
    <d v="2011-09-08T03:00:00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6.3560472991326077E-3"/>
    <x v="0"/>
    <x v="4"/>
    <x v="393"/>
    <d v="2013-10-10T17:00:5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9.5075109336375738E-3"/>
    <x v="0"/>
    <x v="4"/>
    <x v="394"/>
    <d v="2016-04-17T18:38:02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.703002003803988E-2"/>
    <x v="0"/>
    <x v="4"/>
    <x v="395"/>
    <d v="2012-04-27T21:32:00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.225E-2"/>
    <x v="0"/>
    <x v="4"/>
    <x v="396"/>
    <d v="2012-07-07T13:33:26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.7711640569711546E-2"/>
    <x v="0"/>
    <x v="4"/>
    <x v="397"/>
    <d v="2010-09-01T03:44:00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7.137530627463513E-3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4.4473573334581715E-3"/>
    <x v="0"/>
    <x v="4"/>
    <x v="399"/>
    <d v="2016-12-14T12:00:00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.5208031878186152E-3"/>
    <x v="0"/>
    <x v="4"/>
    <x v="400"/>
    <d v="2014-05-17T03:30:00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.4063884714676531E-3"/>
    <x v="0"/>
    <x v="4"/>
    <x v="401"/>
    <d v="2011-08-07T20:12:50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.5178256265442993E-2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1.330039901197036E-2"/>
    <x v="0"/>
    <x v="4"/>
    <x v="403"/>
    <d v="2011-08-10T07:08:00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7.5106701402361288E-3"/>
    <x v="0"/>
    <x v="4"/>
    <x v="404"/>
    <d v="2014-02-05T23:04:00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.8115942028985508E-2"/>
    <x v="0"/>
    <x v="4"/>
    <x v="405"/>
    <d v="2014-03-06T02:02:19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.1605813517788397E-2"/>
    <x v="0"/>
    <x v="4"/>
    <x v="406"/>
    <d v="2011-05-09T05:59:00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.0832102412604629E-2"/>
    <x v="0"/>
    <x v="4"/>
    <x v="407"/>
    <d v="2011-11-19T21:54:10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6.2435715858343219E-3"/>
    <x v="0"/>
    <x v="4"/>
    <x v="408"/>
    <d v="2013-11-05T18:39:50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2.1929824561403508E-2"/>
    <x v="0"/>
    <x v="4"/>
    <x v="409"/>
    <d v="2016-07-22T20:42:24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5.4559625876851132E-3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7.9498598053768764E-3"/>
    <x v="0"/>
    <x v="4"/>
    <x v="411"/>
    <d v="2013-12-22T05:00:00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.7344686218858405E-2"/>
    <x v="0"/>
    <x v="4"/>
    <x v="412"/>
    <d v="2012-07-25T17:49:38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.2712809456545982E-2"/>
    <x v="0"/>
    <x v="4"/>
    <x v="413"/>
    <d v="2012-07-19T21:03:31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.0931259196972883E-2"/>
    <x v="0"/>
    <x v="4"/>
    <x v="414"/>
    <d v="2013-10-12T01:31:05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.468469854411703E-2"/>
    <x v="0"/>
    <x v="4"/>
    <x v="415"/>
    <d v="2014-10-17T12:00:00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2.0795727725696031E-2"/>
    <x v="0"/>
    <x v="4"/>
    <x v="416"/>
    <d v="2014-02-08T09:30:31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4.9401482044461337E-3"/>
    <x v="0"/>
    <x v="4"/>
    <x v="417"/>
    <d v="2013-04-08T04:33:00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4.61361014994233E-3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9.085252022401992E-3"/>
    <x v="0"/>
    <x v="4"/>
    <x v="419"/>
    <d v="2013-06-29T20:13: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0.20689655172413793"/>
    <x v="0"/>
    <x v="5"/>
    <x v="420"/>
    <d v="2014-03-14T04:40:31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.9933554817275746E-2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.7906976744186046E-2"/>
    <x v="0"/>
    <x v="5"/>
    <x v="422"/>
    <d v="2014-09-11T06:14:57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.4967320261437912E-2"/>
    <x v="0"/>
    <x v="5"/>
    <x v="423"/>
    <d v="2013-06-05T22:13:50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2.4521824423737126E-2"/>
    <x v="0"/>
    <x v="5"/>
    <x v="424"/>
    <d v="2012-03-26T08:01:39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0.33333333333333331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6.0150375939849621E-2"/>
    <x v="0"/>
    <x v="5"/>
    <x v="426"/>
    <d v="2016-03-01T17:05:14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1.9230769230769232E-2"/>
    <x v="0"/>
    <x v="5"/>
    <x v="428"/>
    <d v="2014-06-16T22:00:00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0.20833333333333334"/>
    <x v="0"/>
    <x v="5"/>
    <x v="430"/>
    <d v="2013-09-11T02:34:27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.9277108433734941E-2"/>
    <x v="0"/>
    <x v="5"/>
    <x v="431"/>
    <d v="2016-07-05T20:54:43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.4035087719298246E-2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.6E-2"/>
    <x v="0"/>
    <x v="5"/>
    <x v="434"/>
    <d v="2013-12-01T21:01:42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2013-09-13T17:56:20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5.8635394456289982E-3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0.2"/>
    <x v="0"/>
    <x v="5"/>
    <x v="440"/>
    <d v="2016-03-24T22:39:13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2.5407263488267822E-3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0.2"/>
    <x v="0"/>
    <x v="5"/>
    <x v="443"/>
    <d v="2014-02-10T00:21:41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  <x v="444"/>
    <d v="2012-02-15T21:46:01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2.0887728459530026E-2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0.2"/>
    <x v="0"/>
    <x v="5"/>
    <x v="447"/>
    <d v="2013-03-23T12:19:23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.8774539690281671E-2"/>
    <x v="0"/>
    <x v="5"/>
    <x v="448"/>
    <d v="2014-05-14T18:11:3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0.1111111111111111"/>
    <x v="0"/>
    <x v="5"/>
    <x v="449"/>
    <d v="2013-10-17T13:38:05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1.7676767676767676E-2"/>
    <x v="0"/>
    <x v="5"/>
    <x v="450"/>
    <d v="2014-02-14T22:43:20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.5000000000000001E-2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7.6923076923076927E-2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6.097560975609756E-2"/>
    <x v="0"/>
    <x v="5"/>
    <x v="454"/>
    <d v="2014-11-26T13:14:00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4.4444444444444446E-2"/>
    <x v="0"/>
    <x v="5"/>
    <x v="455"/>
    <d v="2012-04-17T00:31:00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4.9180327868852458E-2"/>
    <x v="0"/>
    <x v="5"/>
    <x v="456"/>
    <d v="2013-10-22T03:59:00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5.9683313032886723E-2"/>
    <x v="0"/>
    <x v="5"/>
    <x v="458"/>
    <d v="2013-05-14T16:47:40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0.04"/>
    <x v="0"/>
    <x v="5"/>
    <x v="459"/>
    <d v="2011-11-13T16:22:07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0.08"/>
    <x v="0"/>
    <x v="5"/>
    <x v="460"/>
    <d v="2014-06-01T04:00:00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8.8000000000000005E-3"/>
    <x v="0"/>
    <x v="5"/>
    <x v="463"/>
    <d v="2011-09-24T17:02:33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2016-05-18T20:22:15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5.7971014492753624E-2"/>
    <x v="0"/>
    <x v="5"/>
    <x v="465"/>
    <d v="2014-06-27T02:52:54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6.5789473684210523E-2"/>
    <x v="0"/>
    <x v="5"/>
    <x v="466"/>
    <d v="2012-09-07T22:37:44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9.038238702201622E-3"/>
    <x v="0"/>
    <x v="5"/>
    <x v="467"/>
    <d v="2012-09-28T16:18:5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3.9215686274509803E-2"/>
    <x v="0"/>
    <x v="5"/>
    <x v="470"/>
    <d v="2014-01-16T04:00:00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2.5989909799724813E-2"/>
    <x v="0"/>
    <x v="5"/>
    <x v="471"/>
    <d v="2014-04-19T16:19:39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3.5460992907801421E-2"/>
    <x v="0"/>
    <x v="5"/>
    <x v="472"/>
    <d v="2014-08-23T22:08:38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.6260162601626018E-2"/>
    <x v="0"/>
    <x v="5"/>
    <x v="473"/>
    <d v="2014-09-17T16:45:19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2017-02-17T07:53:49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.5272134007528649E-2"/>
    <x v="0"/>
    <x v="5"/>
    <x v="476"/>
    <d v="2014-06-03T03:59:00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1.1261261261261261E-2"/>
    <x v="0"/>
    <x v="5"/>
    <x v="479"/>
    <d v="2014-11-21T10:47:15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.8031942297784646E-2"/>
    <x v="0"/>
    <x v="5"/>
    <x v="480"/>
    <d v="2013-08-09T12:00:15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.1475409836065573E-2"/>
    <x v="0"/>
    <x v="5"/>
    <x v="481"/>
    <d v="2012-10-10T16:08:0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0.1"/>
    <x v="0"/>
    <x v="5"/>
    <x v="482"/>
    <d v="2016-04-14T14:34:0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.9521912350597609E-2"/>
    <x v="0"/>
    <x v="5"/>
    <x v="483"/>
    <d v="2013-01-29T04:44:3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7.3825503355704702E-2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.5033054680631772E-2"/>
    <x v="0"/>
    <x v="5"/>
    <x v="485"/>
    <d v="2013-05-17T12:08:19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0.02"/>
    <x v="0"/>
    <x v="5"/>
    <x v="486"/>
    <d v="2014-06-01T22:37:19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.3953488372093023E-2"/>
    <x v="0"/>
    <x v="5"/>
    <x v="489"/>
    <d v="2012-01-05T11:33:00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9.6774193548387094E-2"/>
    <x v="0"/>
    <x v="5"/>
    <x v="494"/>
    <d v="2014-07-03T03:00:00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2014-02-10T22:21:14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0.1"/>
    <x v="0"/>
    <x v="5"/>
    <x v="497"/>
    <d v="2014-12-25T05:00:0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7.3480293921175683E-3"/>
    <x v="0"/>
    <x v="5"/>
    <x v="498"/>
    <d v="2011-12-23T18:17:2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.3612565445026177E-2"/>
    <x v="0"/>
    <x v="5"/>
    <x v="499"/>
    <d v="2009-10-12T20:59:00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.8604651162790697E-2"/>
    <x v="0"/>
    <x v="5"/>
    <x v="500"/>
    <d v="2010-05-08T22:16:00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.7391304347826087E-2"/>
    <x v="0"/>
    <x v="5"/>
    <x v="502"/>
    <d v="2012-03-18T12:17:0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7.8947368421052627E-2"/>
    <x v="0"/>
    <x v="5"/>
    <x v="503"/>
    <d v="2015-01-17T12:38:23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.4925373134328358E-2"/>
    <x v="0"/>
    <x v="5"/>
    <x v="504"/>
    <d v="2012-04-10T22:36:2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0.26923076923076922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4.0000000000000001E-3"/>
    <x v="0"/>
    <x v="5"/>
    <x v="506"/>
    <d v="2013-08-10T13:15:2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.5625E-2"/>
    <x v="0"/>
    <x v="5"/>
    <x v="507"/>
    <d v="2012-10-19T23:00:57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7.4999999999999997E-3"/>
    <x v="0"/>
    <x v="5"/>
    <x v="508"/>
    <d v="2012-05-25T14:14:00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0.1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.3333333333333333E-2"/>
    <x v="0"/>
    <x v="5"/>
    <x v="511"/>
    <d v="2013-04-06T06:16:22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0.18181818181818182"/>
    <x v="0"/>
    <x v="5"/>
    <x v="512"/>
    <d v="2016-11-20T18:48:47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9.7673082447572532E-3"/>
    <x v="0"/>
    <x v="5"/>
    <x v="513"/>
    <d v="2016-08-15T07:00:00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0.06"/>
    <x v="0"/>
    <x v="5"/>
    <x v="514"/>
    <d v="2014-08-09T14:44:07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.379254391302584E-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.4634146341463415E-2"/>
    <x v="0"/>
    <x v="5"/>
    <x v="517"/>
    <d v="2017-02-02T14:46:01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2.5491624180626365E-2"/>
    <x v="0"/>
    <x v="5"/>
    <x v="519"/>
    <d v="2012-12-05T09:23:41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6.6601371204701269E-3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1.0703363914373088E-2"/>
    <x v="1"/>
    <x v="6"/>
    <x v="521"/>
    <d v="2016-11-01T04:59:00"/>
    <x v="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9.0116279069767449E-3"/>
    <x v="1"/>
    <x v="6"/>
    <x v="522"/>
    <d v="2016-03-20T23:58:45"/>
    <x v="0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.3930348258706468E-2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.4178596311340723E-2"/>
    <x v="1"/>
    <x v="6"/>
    <x v="524"/>
    <d v="2016-06-01T17:12:49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E-3"/>
    <x v="1"/>
    <x v="6"/>
    <x v="525"/>
    <d v="2014-09-13T09:37:21"/>
    <x v="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1.3450292397660818E-2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.5666831928606843E-2"/>
    <x v="1"/>
    <x v="6"/>
    <x v="527"/>
    <d v="2017-02-17T16:05:00"/>
    <x v="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2.2556390977443608E-2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.1501597444089457E-2"/>
    <x v="1"/>
    <x v="6"/>
    <x v="529"/>
    <d v="2017-01-11T05:00:00"/>
    <x v="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7.9019073569482293E-3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7.7499999999999999E-3"/>
    <x v="1"/>
    <x v="6"/>
    <x v="531"/>
    <d v="2016-12-17T06:59:00"/>
    <x v="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.4036511156186612E-2"/>
    <x v="1"/>
    <x v="6"/>
    <x v="532"/>
    <d v="2016-05-13T00:10:08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8.4830339321357289E-3"/>
    <x v="1"/>
    <x v="6"/>
    <x v="533"/>
    <d v="2016-05-16T10:26:05"/>
    <x v="0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.0573248407643311E-3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2.878048780487805E-2"/>
    <x v="1"/>
    <x v="6"/>
    <x v="535"/>
    <d v="2017-01-06T13:05:05"/>
    <x v="0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9.9935938500960927E-3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2.4481327800829875E-2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3.9679915349513919E-3"/>
    <x v="1"/>
    <x v="6"/>
    <x v="538"/>
    <d v="2016-05-13T19:04:23"/>
    <x v="0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3.9744048328762764E-2"/>
    <x v="1"/>
    <x v="6"/>
    <x v="539"/>
    <d v="2016-07-05T01:11:47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0.04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2016-05-03T16:41:56"/>
    <x v="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2.8571428571428571E-2"/>
    <x v="2"/>
    <x v="7"/>
    <x v="543"/>
    <d v="2014-11-01T02:12:42"/>
    <x v="0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0.33333333333333331"/>
    <x v="2"/>
    <x v="7"/>
    <x v="544"/>
    <d v="2016-07-04T15:46:00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2.4832018697049374E-3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3.8461538461538464E-2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0.1111111111111111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0.11764705882352941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0.11428571428571428"/>
    <x v="2"/>
    <x v="7"/>
    <x v="550"/>
    <d v="2017-01-31T05:00:00"/>
    <x v="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7.4054482941020893E-3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4.878048780487805E-2"/>
    <x v="2"/>
    <x v="7"/>
    <x v="553"/>
    <d v="2014-11-14T18:16:31"/>
    <x v="0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.5536723163841809E-2"/>
    <x v="2"/>
    <x v="7"/>
    <x v="554"/>
    <d v="2014-10-19T16:26:12"/>
    <x v="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5.0000000000000001E-3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.4641288433382138E-2"/>
    <x v="2"/>
    <x v="7"/>
    <x v="557"/>
    <d v="2016-12-02T23:36:43"/>
    <x v="0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0.02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0.25"/>
    <x v="2"/>
    <x v="7"/>
    <x v="560"/>
    <d v="2014-12-17T18:30:45"/>
    <x v="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3.6363636363636362E-2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2.9411764705882353E-2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2016-03-12T22:37:55"/>
    <x v="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2016-07-14T16:25:33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.0408163265306121E-2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0.05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.0422535211267607E-3"/>
    <x v="2"/>
    <x v="7"/>
    <x v="570"/>
    <d v="2016-02-18T19:09:29"/>
    <x v="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.8867924528301886E-2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2.6011560693641619E-2"/>
    <x v="2"/>
    <x v="7"/>
    <x v="573"/>
    <d v="2015-01-18T01:12:00"/>
    <x v="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0.05"/>
    <x v="2"/>
    <x v="7"/>
    <x v="574"/>
    <d v="2016-10-19T10:38:27"/>
    <x v="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.5444015444015444E-2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0.1"/>
    <x v="2"/>
    <x v="7"/>
    <x v="577"/>
    <d v="2016-05-20T14:08:22"/>
    <x v="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0.5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2.8571428571428571E-2"/>
    <x v="2"/>
    <x v="7"/>
    <x v="579"/>
    <d v="2014-12-25T20:27:03"/>
    <x v="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2016-09-22T21:47:47"/>
    <x v="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7.1428571428571425E-2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2.5688073394495412E-3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6.6445182724252493E-3"/>
    <x v="2"/>
    <x v="7"/>
    <x v="588"/>
    <d v="2016-11-17T19:28:06"/>
    <x v="0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4.0358744394618833E-2"/>
    <x v="2"/>
    <x v="7"/>
    <x v="590"/>
    <d v="2016-02-08T13:01:00"/>
    <x v="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.2786885245901641E-2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4.0000000000000001E-3"/>
    <x v="2"/>
    <x v="7"/>
    <x v="592"/>
    <d v="2014-12-03T05:34:20"/>
    <x v="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.0869565217391307E-2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7.6923076923076927E-2"/>
    <x v="2"/>
    <x v="7"/>
    <x v="594"/>
    <d v="2016-04-16T18:43:26"/>
    <x v="0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1.8779342723004695E-2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0.33333333333333331"/>
    <x v="2"/>
    <x v="7"/>
    <x v="596"/>
    <d v="2016-11-02T21:31:32"/>
    <x v="0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0.1"/>
    <x v="2"/>
    <x v="7"/>
    <x v="597"/>
    <d v="2016-07-31T16:00:00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8.2352941176470594E-3"/>
    <x v="2"/>
    <x v="7"/>
    <x v="598"/>
    <d v="2014-12-05T00:03:01"/>
    <x v="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6.4516129032258063E-2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4.2857142857142858E-2"/>
    <x v="2"/>
    <x v="7"/>
    <x v="601"/>
    <d v="2014-12-26T20:35:39"/>
    <x v="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2.2033151418595982E-2"/>
    <x v="2"/>
    <x v="7"/>
    <x v="603"/>
    <d v="2014-08-14T15:20:23"/>
    <x v="0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.1068702290076333E-2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0.1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3.4223134839151265E-3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0.2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9.4398502106412853E-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2014-11-25T16:36:30"/>
    <x v="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.3333333333333335E-3"/>
    <x v="2"/>
    <x v="7"/>
    <x v="620"/>
    <d v="2014-08-25T17:12:18"/>
    <x v="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.1494252873563218E-2"/>
    <x v="2"/>
    <x v="7"/>
    <x v="621"/>
    <d v="2016-07-07T23:42:17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2.6392961876832845E-2"/>
    <x v="2"/>
    <x v="7"/>
    <x v="622"/>
    <d v="2016-07-01T18:35:38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8.9758342922899893E-3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.1111111111111112E-2"/>
    <x v="2"/>
    <x v="7"/>
    <x v="627"/>
    <d v="2016-03-14T23:00:00"/>
    <x v="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8.5714285714285719E-3"/>
    <x v="2"/>
    <x v="7"/>
    <x v="629"/>
    <d v="2016-05-14T15:18:28"/>
    <x v="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0.1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1.3043478260869565E-2"/>
    <x v="2"/>
    <x v="7"/>
    <x v="631"/>
    <d v="2016-05-28T18:32:09"/>
    <x v="0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2.0080321285140562E-2"/>
    <x v="2"/>
    <x v="7"/>
    <x v="633"/>
    <d v="2016-06-17T23:00:00"/>
    <x v="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0.5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0.25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0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0.33333333333333331"/>
    <x v="2"/>
    <x v="7"/>
    <x v="638"/>
    <d v="2017-03-25T13:14:22"/>
    <x v="0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2014-10-13T13:59:55"/>
    <x v="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.9801980198019802E-2"/>
    <x v="2"/>
    <x v="8"/>
    <x v="640"/>
    <d v="2016-11-24T23:00:00"/>
    <x v="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6.608622679114654E-3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7.4427330647011099E-3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5.7462573718433385E-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.3607984488230494E-2"/>
    <x v="2"/>
    <x v="8"/>
    <x v="644"/>
    <d v="2014-10-29T01:00:00"/>
    <x v="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4.2518837459634015E-2"/>
    <x v="2"/>
    <x v="8"/>
    <x v="645"/>
    <d v="2016-08-12T00:37:54"/>
    <x v="0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2.5592174481758465E-2"/>
    <x v="2"/>
    <x v="8"/>
    <x v="646"/>
    <d v="2014-08-11T20:27:47"/>
    <x v="0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7.9402148528724889E-3"/>
    <x v="2"/>
    <x v="8"/>
    <x v="647"/>
    <d v="2016-03-17T17:25:49"/>
    <x v="0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6.0827250608272508E-4"/>
    <x v="2"/>
    <x v="8"/>
    <x v="648"/>
    <d v="2014-10-14T16:38:28"/>
    <x v="0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2.3435267219205486E-2"/>
    <x v="2"/>
    <x v="8"/>
    <x v="649"/>
    <d v="2014-09-16T21:53:33"/>
    <x v="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2.8469750889679714E-2"/>
    <x v="2"/>
    <x v="8"/>
    <x v="650"/>
    <d v="2014-12-19T01:53:04"/>
    <x v="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4.1779404742957188E-3"/>
    <x v="2"/>
    <x v="8"/>
    <x v="651"/>
    <d v="2014-12-13T00:25:11"/>
    <x v="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9.2899800928998005E-3"/>
    <x v="2"/>
    <x v="8"/>
    <x v="652"/>
    <d v="2016-12-01T17:34:10"/>
    <x v="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.0435077697495864E-2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.158222915042868E-2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2.3317164496638582E-2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8.1475931822438657E-3"/>
    <x v="2"/>
    <x v="8"/>
    <x v="656"/>
    <d v="2016-04-17T18:18:39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5.2505966587112173E-3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9.1460383735957849E-3"/>
    <x v="2"/>
    <x v="8"/>
    <x v="658"/>
    <d v="2015-07-26T18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6.9605568445475635E-3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.1772400261608895E-2"/>
    <x v="2"/>
    <x v="8"/>
    <x v="660"/>
    <d v="2014-11-09T18:47:59"/>
    <x v="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9.4736842105263161E-2"/>
    <x v="2"/>
    <x v="8"/>
    <x v="661"/>
    <d v="2016-10-23T15:29:19"/>
    <x v="0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2.564102564102564E-2"/>
    <x v="2"/>
    <x v="8"/>
    <x v="662"/>
    <d v="2015-01-16T10:30:47"/>
    <x v="0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0.01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.2079646017699116E-2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6.4377682403433476E-3"/>
    <x v="2"/>
    <x v="8"/>
    <x v="665"/>
    <d v="2017-01-13T17:04:21"/>
    <x v="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0.5"/>
    <x v="2"/>
    <x v="8"/>
    <x v="666"/>
    <d v="2014-08-17T19:58:18"/>
    <x v="0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5.5888223552894214E-3"/>
    <x v="2"/>
    <x v="8"/>
    <x v="667"/>
    <d v="2016-10-29T08:57:43"/>
    <x v="0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.6549707602339179E-2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6.5093572009764032E-4"/>
    <x v="2"/>
    <x v="8"/>
    <x v="669"/>
    <d v="2016-07-06T15:00:58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.1765152377699343E-2"/>
    <x v="2"/>
    <x v="8"/>
    <x v="670"/>
    <d v="2016-06-19T08:10:00"/>
    <x v="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.2681772066283395E-3"/>
    <x v="2"/>
    <x v="8"/>
    <x v="671"/>
    <d v="2015-01-14T04:00:00"/>
    <x v="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.988163491769928E-2"/>
    <x v="2"/>
    <x v="8"/>
    <x v="672"/>
    <d v="2015-01-01T04:59:00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.4634146341463415E-2"/>
    <x v="2"/>
    <x v="8"/>
    <x v="673"/>
    <d v="2014-09-01T20:10:17"/>
    <x v="0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0.13333333333333333"/>
    <x v="2"/>
    <x v="8"/>
    <x v="674"/>
    <d v="2014-08-12T02:47:07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2.9180695847362513E-2"/>
    <x v="2"/>
    <x v="8"/>
    <x v="675"/>
    <d v="2015-01-01T06:59:00"/>
    <x v="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.6315431679129844E-2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7.5046904315196998E-3"/>
    <x v="2"/>
    <x v="8"/>
    <x v="677"/>
    <d v="2016-06-28T09:41:35"/>
    <x v="0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.5342960288808664E-2"/>
    <x v="2"/>
    <x v="8"/>
    <x v="678"/>
    <d v="2016-05-21T09:02:18"/>
    <x v="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.0649144669763227E-2"/>
    <x v="2"/>
    <x v="8"/>
    <x v="679"/>
    <d v="2016-09-03T16:41:49"/>
    <x v="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6.6378511886384687E-3"/>
    <x v="2"/>
    <x v="8"/>
    <x v="680"/>
    <d v="2014-09-17T12:02:11"/>
    <x v="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2016-10-26T19:20:04"/>
    <x v="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7.5471698113207544E-2"/>
    <x v="2"/>
    <x v="8"/>
    <x v="682"/>
    <d v="2017-03-14T17:22:02"/>
    <x v="0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.0067114093959731E-2"/>
    <x v="2"/>
    <x v="8"/>
    <x v="683"/>
    <d v="2016-10-31T21:36:04"/>
    <x v="0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5.6372139635877732E-3"/>
    <x v="2"/>
    <x v="8"/>
    <x v="684"/>
    <d v="2014-07-25T03:00:00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.8083182640144666E-2"/>
    <x v="2"/>
    <x v="8"/>
    <x v="685"/>
    <d v="2015-01-12T20:47:52"/>
    <x v="0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.6901408450704226E-3"/>
    <x v="2"/>
    <x v="8"/>
    <x v="687"/>
    <d v="2017-02-05T18:00:53"/>
    <x v="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2.4660912453760789E-3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2.914200221166981E-3"/>
    <x v="2"/>
    <x v="8"/>
    <x v="689"/>
    <d v="2016-12-08T04:59:00"/>
    <x v="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.3776337115072933E-2"/>
    <x v="2"/>
    <x v="8"/>
    <x v="690"/>
    <d v="2016-09-09T06:00:00"/>
    <x v="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3.8461538461538464E-2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0.15390505359877488"/>
    <x v="2"/>
    <x v="8"/>
    <x v="692"/>
    <d v="2016-12-22T09:01:03"/>
    <x v="0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8.3762521931065714E-3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1.1864406779661017E-2"/>
    <x v="2"/>
    <x v="8"/>
    <x v="694"/>
    <d v="2017-02-01T15:55:59"/>
    <x v="0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1.10062893081761E-2"/>
    <x v="2"/>
    <x v="8"/>
    <x v="695"/>
    <d v="2014-10-31T12:30:20"/>
    <x v="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2014-07-25T22:15:02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4.9159120310478657E-2"/>
    <x v="2"/>
    <x v="8"/>
    <x v="697"/>
    <d v="2016-02-03T12:33:09"/>
    <x v="0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.8843404808317088E-3"/>
    <x v="2"/>
    <x v="8"/>
    <x v="698"/>
    <d v="2014-09-18T02:00:00"/>
    <x v="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8.3062106003299711E-3"/>
    <x v="2"/>
    <x v="8"/>
    <x v="699"/>
    <d v="2013-11-22T16:00:00"/>
    <x v="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7.6923076923076927E-2"/>
    <x v="2"/>
    <x v="8"/>
    <x v="700"/>
    <d v="2017-01-10T16:31:21"/>
    <x v="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.4324942791762012E-3"/>
    <x v="2"/>
    <x v="8"/>
    <x v="701"/>
    <d v="2014-07-23T15:54:40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8.0051752376130731E-3"/>
    <x v="2"/>
    <x v="8"/>
    <x v="702"/>
    <d v="2016-11-24T18:26:27"/>
    <x v="0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8.3632019115890081E-3"/>
    <x v="2"/>
    <x v="8"/>
    <x v="703"/>
    <d v="2017-01-31T23:32:00"/>
    <x v="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8.3160083160083165E-3"/>
    <x v="2"/>
    <x v="8"/>
    <x v="704"/>
    <d v="2017-02-20T04:37:48"/>
    <x v="0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5.1177072671443197E-3"/>
    <x v="2"/>
    <x v="8"/>
    <x v="705"/>
    <d v="2017-01-21T11:47:58"/>
    <x v="0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8.49627170182558E-3"/>
    <x v="2"/>
    <x v="8"/>
    <x v="707"/>
    <d v="2017-01-01T15:55:27"/>
    <x v="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.1756252121760776E-2"/>
    <x v="2"/>
    <x v="8"/>
    <x v="708"/>
    <d v="2014-09-13T13:56:40"/>
    <x v="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.2786885245901641E-2"/>
    <x v="2"/>
    <x v="8"/>
    <x v="709"/>
    <d v="2014-12-05T00:59:19"/>
    <x v="0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.000266343109112E-2"/>
    <x v="2"/>
    <x v="8"/>
    <x v="711"/>
    <d v="2016-12-14T12:01:08"/>
    <x v="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3.8095238095238099E-2"/>
    <x v="2"/>
    <x v="8"/>
    <x v="712"/>
    <d v="2016-02-14T16:20:32"/>
    <x v="0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5.0251256281407036E-3"/>
    <x v="2"/>
    <x v="8"/>
    <x v="713"/>
    <d v="2016-06-05T12:42:12"/>
    <x v="0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.2449977767896843E-2"/>
    <x v="2"/>
    <x v="8"/>
    <x v="714"/>
    <d v="2017-02-28T18:54:42"/>
    <x v="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8.6393088552915772E-3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2.2377622377622378E-2"/>
    <x v="2"/>
    <x v="8"/>
    <x v="716"/>
    <d v="2014-12-01T00:00:00"/>
    <x v="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.3114754098360656E-2"/>
    <x v="2"/>
    <x v="8"/>
    <x v="717"/>
    <d v="2014-09-05T20:30:02"/>
    <x v="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.4444444444444446E-2"/>
    <x v="2"/>
    <x v="8"/>
    <x v="718"/>
    <d v="2017-02-18T05:59:00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5.1546391752577317E-2"/>
    <x v="2"/>
    <x v="8"/>
    <x v="719"/>
    <d v="2016-02-23T00:57:56"/>
    <x v="0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.4990859232175503E-2"/>
    <x v="3"/>
    <x v="9"/>
    <x v="720"/>
    <d v="2012-01-29T15:34:51"/>
    <x v="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.1884550084889643E-2"/>
    <x v="3"/>
    <x v="9"/>
    <x v="721"/>
    <d v="2014-08-01T13:43:27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4.6355208143973826E-3"/>
    <x v="3"/>
    <x v="9"/>
    <x v="722"/>
    <d v="2012-04-08T18:19:38"/>
    <x v="0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.8284878405558602E-2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.9368794028451809E-2"/>
    <x v="3"/>
    <x v="9"/>
    <x v="724"/>
    <d v="2011-06-30T15:19:23"/>
    <x v="0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6.9755854509217742E-3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.3806706114398421E-2"/>
    <x v="3"/>
    <x v="9"/>
    <x v="726"/>
    <d v="2013-04-12T01:01:27"/>
    <x v="0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.7374609590299467E-2"/>
    <x v="3"/>
    <x v="9"/>
    <x v="727"/>
    <d v="2013-01-14T21:20:00"/>
    <x v="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.6419427972390099E-2"/>
    <x v="3"/>
    <x v="9"/>
    <x v="728"/>
    <d v="2011-08-21T20:05:57"/>
    <x v="0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.2962112514351322E-2"/>
    <x v="3"/>
    <x v="9"/>
    <x v="729"/>
    <d v="2012-09-19T04:27:41"/>
    <x v="0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.0023451093123534E-2"/>
    <x v="3"/>
    <x v="9"/>
    <x v="730"/>
    <d v="2011-12-07T17:53:11"/>
    <x v="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126984126984127E-2"/>
    <x v="3"/>
    <x v="9"/>
    <x v="731"/>
    <d v="2012-01-22T06:00:00"/>
    <x v="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03125"/>
    <x v="3"/>
    <x v="9"/>
    <x v="732"/>
    <d v="2013-09-29T10:11:01"/>
    <x v="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5.6108897742363877E-2"/>
    <x v="3"/>
    <x v="9"/>
    <x v="733"/>
    <d v="2013-12-20T10:04:52"/>
    <x v="0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.3420805998125589E-3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4.2588012125495157E-3"/>
    <x v="3"/>
    <x v="9"/>
    <x v="735"/>
    <d v="2014-12-04T00:39:00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9.5196121639488755E-3"/>
    <x v="3"/>
    <x v="9"/>
    <x v="736"/>
    <d v="2013-11-21T04:59:00"/>
    <x v="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.7647058823529412E-2"/>
    <x v="3"/>
    <x v="9"/>
    <x v="737"/>
    <d v="2014-02-14T20:00:00"/>
    <x v="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2.5608994378513428E-2"/>
    <x v="3"/>
    <x v="9"/>
    <x v="738"/>
    <d v="2014-12-01T04:59:00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.4631578947368421E-2"/>
    <x v="3"/>
    <x v="9"/>
    <x v="739"/>
    <d v="2014-08-11T12:03:49"/>
    <x v="0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5.8969584109248912E-3"/>
    <x v="3"/>
    <x v="9"/>
    <x v="740"/>
    <d v="2015-06-21T03:31:22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7.0709654124479085E-3"/>
    <x v="3"/>
    <x v="9"/>
    <x v="741"/>
    <d v="2013-06-11T15:33:26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.4838709677419355E-2"/>
    <x v="3"/>
    <x v="9"/>
    <x v="742"/>
    <d v="2014-03-21T21:01:52"/>
    <x v="0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8427518427518427E-2"/>
    <x v="3"/>
    <x v="9"/>
    <x v="743"/>
    <d v="2012-04-16T21:00:00"/>
    <x v="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.2118842845973418E-2"/>
    <x v="3"/>
    <x v="9"/>
    <x v="744"/>
    <d v="2012-12-13T22:58:23"/>
    <x v="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.8611670020120725E-2"/>
    <x v="3"/>
    <x v="9"/>
    <x v="745"/>
    <d v="2013-05-03T13:44:05"/>
    <x v="0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2.923447860156721E-2"/>
    <x v="3"/>
    <x v="9"/>
    <x v="746"/>
    <d v="2012-09-23T03:59:00"/>
    <x v="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7.8537769527345421E-3"/>
    <x v="3"/>
    <x v="9"/>
    <x v="747"/>
    <d v="2015-01-15T10:54:00"/>
    <x v="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2.1945137157107233E-2"/>
    <x v="3"/>
    <x v="9"/>
    <x v="748"/>
    <d v="2014-08-10T20:19:26"/>
    <x v="0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.0420613868889731E-2"/>
    <x v="3"/>
    <x v="9"/>
    <x v="749"/>
    <d v="2017-01-28T22:35:30"/>
    <x v="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.2941434525115156E-2"/>
    <x v="3"/>
    <x v="9"/>
    <x v="750"/>
    <d v="2013-02-24T21:04:32"/>
    <x v="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.7440225035161745E-2"/>
    <x v="3"/>
    <x v="9"/>
    <x v="751"/>
    <d v="2011-08-04T15:07:55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.8800358102059087E-2"/>
    <x v="3"/>
    <x v="9"/>
    <x v="752"/>
    <d v="2016-10-16T11:00:00"/>
    <x v="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.0312500000000001E-3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2.3614457831325302E-2"/>
    <x v="3"/>
    <x v="9"/>
    <x v="754"/>
    <d v="2013-01-05T17:58:41"/>
    <x v="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2.6690845432529076E-2"/>
    <x v="3"/>
    <x v="9"/>
    <x v="755"/>
    <d v="2013-05-20T00:41:00"/>
    <x v="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2.6699029126213591E-2"/>
    <x v="3"/>
    <x v="9"/>
    <x v="756"/>
    <d v="2011-04-18T17:24:19"/>
    <x v="0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.0252100840336135E-2"/>
    <x v="3"/>
    <x v="9"/>
    <x v="757"/>
    <d v="2012-12-06T01:18:34"/>
    <x v="0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7.4509803921568628E-3"/>
    <x v="3"/>
    <x v="9"/>
    <x v="758"/>
    <d v="2010-10-08T20:04:28"/>
    <x v="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.9427001569858712E-2"/>
    <x v="3"/>
    <x v="9"/>
    <x v="759"/>
    <d v="2014-07-09T07:55:39"/>
    <x v="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2.553191489361702E-2"/>
    <x v="3"/>
    <x v="10"/>
    <x v="761"/>
    <d v="2014-02-02T18:02:06"/>
    <x v="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0.2"/>
    <x v="3"/>
    <x v="10"/>
    <x v="763"/>
    <d v="2013-08-15T10:43:28"/>
    <x v="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.7453391511305039E-2"/>
    <x v="3"/>
    <x v="10"/>
    <x v="765"/>
    <d v="2014-10-19T13:01:24"/>
    <x v="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.6949152542372881E-2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.140096618357488E-2"/>
    <x v="3"/>
    <x v="10"/>
    <x v="769"/>
    <d v="2013-12-26T23:54:54"/>
    <x v="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0.1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0.02"/>
    <x v="3"/>
    <x v="10"/>
    <x v="772"/>
    <d v="2009-11-01T03:59:00"/>
    <x v="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6.25E-2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2.564102564102564E-2"/>
    <x v="3"/>
    <x v="10"/>
    <x v="774"/>
    <d v="2014-02-23T18:43:38"/>
    <x v="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2.9411764705882353E-2"/>
    <x v="3"/>
    <x v="10"/>
    <x v="775"/>
    <d v="2011-12-16T01:26:35"/>
    <x v="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.584213451917732E-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0.14285714285714285"/>
    <x v="3"/>
    <x v="10"/>
    <x v="777"/>
    <d v="2013-07-31T23:32:57"/>
    <x v="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0.5"/>
    <x v="3"/>
    <x v="10"/>
    <x v="778"/>
    <d v="2014-04-30T16:51:20"/>
    <x v="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1.4999999999999999E-2"/>
    <x v="3"/>
    <x v="10"/>
    <x v="779"/>
    <d v="2010-10-15T04:00:00"/>
    <x v="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2.5961538461538463E-2"/>
    <x v="4"/>
    <x v="11"/>
    <x v="780"/>
    <d v="2011-05-03T16:10:25"/>
    <x v="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2.3469109957473974E-2"/>
    <x v="4"/>
    <x v="11"/>
    <x v="781"/>
    <d v="2013-06-08T00:01:14"/>
    <x v="0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  <x v="782"/>
    <d v="2012-08-25T18:11:42"/>
    <x v="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.5751575157515751E-2"/>
    <x v="4"/>
    <x v="11"/>
    <x v="783"/>
    <d v="2012-04-27T22:00:00"/>
    <x v="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9.7560975609756097E-3"/>
    <x v="4"/>
    <x v="11"/>
    <x v="784"/>
    <d v="2014-03-17T02:35:19"/>
    <x v="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.2110193325508782E-2"/>
    <x v="4"/>
    <x v="11"/>
    <x v="785"/>
    <d v="2013-02-28T14:15:15"/>
    <x v="0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6.1624649859943975E-3"/>
    <x v="4"/>
    <x v="11"/>
    <x v="786"/>
    <d v="2012-05-11T15:47:00"/>
    <x v="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.2408759124087591E-2"/>
    <x v="4"/>
    <x v="11"/>
    <x v="787"/>
    <d v="2013-11-01T15:03:46"/>
    <x v="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.6707206211149603E-2"/>
    <x v="4"/>
    <x v="11"/>
    <x v="788"/>
    <d v="2012-07-07T03:59:00"/>
    <x v="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7.526881720430108E-3"/>
    <x v="4"/>
    <x v="11"/>
    <x v="789"/>
    <d v="2013-01-21T07:59:00"/>
    <x v="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.0805224741748203E-2"/>
    <x v="4"/>
    <x v="11"/>
    <x v="790"/>
    <d v="2013-02-01T01:08:59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.6431322207958923E-2"/>
    <x v="4"/>
    <x v="11"/>
    <x v="791"/>
    <d v="2013-11-13T05:59:00"/>
    <x v="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2.3893815882219414E-2"/>
    <x v="4"/>
    <x v="11"/>
    <x v="792"/>
    <d v="2013-11-07T21:58:03"/>
    <x v="0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.1321702642556159E-2"/>
    <x v="4"/>
    <x v="11"/>
    <x v="793"/>
    <d v="2013-07-03T04:59:00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6.2908011869436198E-3"/>
    <x v="4"/>
    <x v="11"/>
    <x v="794"/>
    <d v="2011-09-05T17:06:00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.1757188498402555E-2"/>
    <x v="4"/>
    <x v="11"/>
    <x v="795"/>
    <d v="2012-04-07T04:59:00"/>
    <x v="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8.8801184015786881E-3"/>
    <x v="4"/>
    <x v="11"/>
    <x v="796"/>
    <d v="2013-09-15T21:10:00"/>
    <x v="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2.2008679479231245E-2"/>
    <x v="4"/>
    <x v="11"/>
    <x v="797"/>
    <d v="2012-04-29T04:00:00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.1636408853519026E-2"/>
    <x v="4"/>
    <x v="11"/>
    <x v="798"/>
    <d v="2014-09-30T14:09:47"/>
    <x v="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5.5988802239552091E-3"/>
    <x v="4"/>
    <x v="11"/>
    <x v="799"/>
    <d v="2012-04-27T16:00:46"/>
    <x v="0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2.4539877300613498E-2"/>
    <x v="4"/>
    <x v="11"/>
    <x v="800"/>
    <d v="2014-09-11T10:24:14"/>
    <x v="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.2865546105459485E-2"/>
    <x v="4"/>
    <x v="11"/>
    <x v="801"/>
    <d v="2011-07-01T19:05:20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1.2335526315789474E-2"/>
    <x v="4"/>
    <x v="11"/>
    <x v="802"/>
    <d v="2012-09-17T04:05:00"/>
    <x v="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.3403880070546737E-2"/>
    <x v="4"/>
    <x v="11"/>
    <x v="803"/>
    <d v="2011-05-29T01:00:00"/>
    <x v="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.2727272727272726E-3"/>
    <x v="4"/>
    <x v="11"/>
    <x v="804"/>
    <d v="2011-07-23T03:59:00"/>
    <x v="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7142857142857144E-2"/>
    <x v="4"/>
    <x v="11"/>
    <x v="805"/>
    <d v="2011-07-16T23:00:00"/>
    <x v="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8.497905445840814E-3"/>
    <x v="4"/>
    <x v="11"/>
    <x v="806"/>
    <d v="2011-09-07T16:35:39"/>
    <x v="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1.3555291319857313E-2"/>
    <x v="4"/>
    <x v="11"/>
    <x v="807"/>
    <d v="2017-03-01T02:00:00"/>
    <x v="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9.555555555555555E-3"/>
    <x v="4"/>
    <x v="11"/>
    <x v="808"/>
    <d v="2014-12-22T04:59:00"/>
    <x v="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.2527101903155867E-2"/>
    <x v="4"/>
    <x v="11"/>
    <x v="809"/>
    <d v="2014-01-19T20:00:30"/>
    <x v="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7142857142857144E-2"/>
    <x v="4"/>
    <x v="11"/>
    <x v="810"/>
    <d v="2012-09-01T01:21:02"/>
    <x v="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1538461538461539E-2"/>
    <x v="4"/>
    <x v="11"/>
    <x v="811"/>
    <d v="2013-07-10T16:52:00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3.6223929747530186E-2"/>
    <x v="4"/>
    <x v="11"/>
    <x v="812"/>
    <d v="2013-03-01T13:58:00"/>
    <x v="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4.0001000025000621E-2"/>
    <x v="4"/>
    <x v="11"/>
    <x v="813"/>
    <d v="2012-07-20T23:02:4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.199528672427337E-2"/>
    <x v="4"/>
    <x v="11"/>
    <x v="814"/>
    <d v="2011-05-31T18:04:00"/>
    <x v="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.0046728971962618E-2"/>
    <x v="4"/>
    <x v="11"/>
    <x v="815"/>
    <d v="2014-11-01T22:01:43"/>
    <x v="0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2.5438819638768762E-2"/>
    <x v="4"/>
    <x v="11"/>
    <x v="816"/>
    <d v="2013-04-09T06:30:00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.1183180496533215E-2"/>
    <x v="4"/>
    <x v="11"/>
    <x v="817"/>
    <d v="2012-03-11T04:59:00"/>
    <x v="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3.4862385321100919E-2"/>
    <x v="4"/>
    <x v="11"/>
    <x v="818"/>
    <d v="2012-08-07T17:01:00"/>
    <x v="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.2183908045977011E-2"/>
    <x v="4"/>
    <x v="11"/>
    <x v="819"/>
    <d v="2013-12-21T04:44:00"/>
    <x v="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.4173815740395375E-2"/>
    <x v="4"/>
    <x v="11"/>
    <x v="820"/>
    <d v="2014-06-09T05:00:00"/>
    <x v="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4.4617320672691915E-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.93006993006993E-2"/>
    <x v="4"/>
    <x v="11"/>
    <x v="822"/>
    <d v="2012-10-05T22:44:10"/>
    <x v="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2.298050139275766E-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2.5115110925073254E-2"/>
    <x v="4"/>
    <x v="11"/>
    <x v="824"/>
    <d v="2010-04-18T06:59:00"/>
    <x v="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7.885932770431734E-3"/>
    <x v="4"/>
    <x v="11"/>
    <x v="825"/>
    <d v="2012-10-29T07:21:24"/>
    <x v="0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8.7813620071684594E-3"/>
    <x v="4"/>
    <x v="11"/>
    <x v="826"/>
    <d v="2012-03-25T23:55:30"/>
    <x v="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3.5483870967741936E-2"/>
    <x v="4"/>
    <x v="11"/>
    <x v="827"/>
    <d v="2012-02-14T19:49:00"/>
    <x v="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2.7318475916606758E-2"/>
    <x v="4"/>
    <x v="11"/>
    <x v="828"/>
    <d v="2012-06-25T16:24:00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.0769230769230771E-2"/>
    <x v="4"/>
    <x v="11"/>
    <x v="829"/>
    <d v="2016-07-13T19:14:00"/>
    <x v="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.6486347243688821E-2"/>
    <x v="4"/>
    <x v="11"/>
    <x v="830"/>
    <d v="2013-03-22T11:37:05"/>
    <x v="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5.7142857142857143E-3"/>
    <x v="4"/>
    <x v="11"/>
    <x v="831"/>
    <d v="2012-04-27T15:31:34"/>
    <x v="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.0204717229936135E-2"/>
    <x v="4"/>
    <x v="11"/>
    <x v="832"/>
    <d v="2012-01-21T08:13:00"/>
    <x v="0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6.7213114754098363E-3"/>
    <x v="4"/>
    <x v="11"/>
    <x v="833"/>
    <d v="2014-04-19T21:04:35"/>
    <x v="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.0407993338884263E-2"/>
    <x v="4"/>
    <x v="11"/>
    <x v="834"/>
    <d v="2013-07-01T03:59:00"/>
    <x v="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.7057569296375266E-2"/>
    <x v="4"/>
    <x v="11"/>
    <x v="835"/>
    <d v="2012-05-19T03:00:00"/>
    <x v="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9.1151922512939607E-3"/>
    <x v="4"/>
    <x v="11"/>
    <x v="836"/>
    <d v="2013-10-07T01:21:58"/>
    <x v="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2.0361247947454843E-2"/>
    <x v="4"/>
    <x v="11"/>
    <x v="837"/>
    <d v="2014-05-01T23:57:42"/>
    <x v="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2.0976616231086657E-2"/>
    <x v="4"/>
    <x v="11"/>
    <x v="838"/>
    <d v="2012-01-17T21:33:05"/>
    <x v="0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.6464208354556729E-2"/>
    <x v="4"/>
    <x v="11"/>
    <x v="839"/>
    <d v="2012-09-22T18:19:16"/>
    <x v="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.5778555448335195E-2"/>
    <x v="4"/>
    <x v="12"/>
    <x v="840"/>
    <d v="2016-09-24T05:26:27"/>
    <x v="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1.8555073035925778E-2"/>
    <x v="4"/>
    <x v="12"/>
    <x v="841"/>
    <d v="2014-11-10T21:07:43"/>
    <x v="0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.495398773006135E-2"/>
    <x v="4"/>
    <x v="12"/>
    <x v="842"/>
    <d v="2013-10-14T03:59:00"/>
    <x v="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.5847267282256054E-2"/>
    <x v="4"/>
    <x v="12"/>
    <x v="843"/>
    <d v="2016-12-08T08:00:00"/>
    <x v="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.7300824175824176E-2"/>
    <x v="4"/>
    <x v="12"/>
    <x v="844"/>
    <d v="2014-11-01T04:59:00"/>
    <x v="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2.9406829362303766E-2"/>
    <x v="4"/>
    <x v="12"/>
    <x v="845"/>
    <d v="2016-09-05T03:59:00"/>
    <x v="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3.5022093725084018E-2"/>
    <x v="4"/>
    <x v="12"/>
    <x v="846"/>
    <d v="2014-03-10T14:00:00"/>
    <x v="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5.3333333333333337E-2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.3978315262718933E-2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.1427420654100211E-2"/>
    <x v="4"/>
    <x v="12"/>
    <x v="850"/>
    <d v="2016-04-25T04:59:00"/>
    <x v="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2.6830203142966653E-2"/>
    <x v="4"/>
    <x v="12"/>
    <x v="851"/>
    <d v="2016-07-31T19:45:00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.6875340228633642E-2"/>
    <x v="4"/>
    <x v="12"/>
    <x v="852"/>
    <d v="2016-10-24T21:00:00"/>
    <x v="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.3333333333333333E-2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.518318713049934E-2"/>
    <x v="4"/>
    <x v="12"/>
    <x v="854"/>
    <d v="2016-12-28T05:05:46"/>
    <x v="0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.1333333333333331E-2"/>
    <x v="4"/>
    <x v="12"/>
    <x v="855"/>
    <d v="2016-07-24T03:00:17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5.1376146788990829E-2"/>
    <x v="4"/>
    <x v="12"/>
    <x v="856"/>
    <d v="2016-10-25T19:00:00"/>
    <x v="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4.3979699896416237E-2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.340577979460234E-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.889763779527559E-2"/>
    <x v="4"/>
    <x v="13"/>
    <x v="860"/>
    <d v="2013-11-22T12:35:13"/>
    <x v="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.9801980198019802E-2"/>
    <x v="4"/>
    <x v="13"/>
    <x v="861"/>
    <d v="2016-09-16T23:10:04"/>
    <x v="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2.3529411764705882E-2"/>
    <x v="4"/>
    <x v="13"/>
    <x v="862"/>
    <d v="2013-11-11T14:19:08"/>
    <x v="0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5.5555555555555552E-2"/>
    <x v="4"/>
    <x v="13"/>
    <x v="863"/>
    <d v="2012-02-12T02:49:26"/>
    <x v="0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2.9259259259259259E-2"/>
    <x v="4"/>
    <x v="13"/>
    <x v="864"/>
    <d v="2013-10-16T09:59:00"/>
    <x v="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4.4444444444444446E-2"/>
    <x v="4"/>
    <x v="13"/>
    <x v="865"/>
    <d v="2013-01-16T18:33:17"/>
    <x v="0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.7187500000000001E-2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9.1590341382181521E-3"/>
    <x v="4"/>
    <x v="13"/>
    <x v="867"/>
    <d v="2009-12-01T04:59:00"/>
    <x v="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0.02"/>
    <x v="4"/>
    <x v="13"/>
    <x v="868"/>
    <d v="2014-01-07T00:39:58"/>
    <x v="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2.8846153846153848E-3"/>
    <x v="4"/>
    <x v="13"/>
    <x v="869"/>
    <d v="2013-04-08T19:17:37"/>
    <x v="0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8.0645161290322578E-2"/>
    <x v="4"/>
    <x v="13"/>
    <x v="870"/>
    <d v="2013-09-01T00:32:03"/>
    <x v="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3.6923076923076927E-2"/>
    <x v="4"/>
    <x v="13"/>
    <x v="871"/>
    <d v="2013-11-29T14:28:15"/>
    <x v="0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.0769230769230771E-2"/>
    <x v="4"/>
    <x v="13"/>
    <x v="872"/>
    <d v="2011-03-10T19:48:47"/>
    <x v="0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0.1111111111111111"/>
    <x v="4"/>
    <x v="13"/>
    <x v="873"/>
    <d v="2012-11-11T05:00:40"/>
    <x v="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2.8767123287671233E-2"/>
    <x v="4"/>
    <x v="13"/>
    <x v="874"/>
    <d v="2013-05-04T14:00:34"/>
    <x v="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3.4992223950233284E-2"/>
    <x v="4"/>
    <x v="13"/>
    <x v="876"/>
    <d v="2013-02-04T11:55:27"/>
    <x v="0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2.1465581051073278E-2"/>
    <x v="4"/>
    <x v="13"/>
    <x v="877"/>
    <d v="2013-12-19T18:56:00"/>
    <x v="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.0769230769230771E-2"/>
    <x v="4"/>
    <x v="13"/>
    <x v="878"/>
    <d v="2010-12-23T05:35:24"/>
    <x v="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4.6583850931677016E-2"/>
    <x v="4"/>
    <x v="13"/>
    <x v="879"/>
    <d v="2012-05-29T19:55:05"/>
    <x v="0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7.0796460176991149E-2"/>
    <x v="4"/>
    <x v="14"/>
    <x v="880"/>
    <d v="2012-10-30T07:42:18"/>
    <x v="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.3333333333333333E-2"/>
    <x v="4"/>
    <x v="14"/>
    <x v="881"/>
    <d v="2012-01-14T06:01:26"/>
    <x v="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4.6357615894039736E-2"/>
    <x v="4"/>
    <x v="14"/>
    <x v="882"/>
    <d v="2011-09-06T20:39:10"/>
    <x v="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.1994002998500749E-2"/>
    <x v="4"/>
    <x v="14"/>
    <x v="883"/>
    <d v="2016-03-02T22:27:15"/>
    <x v="0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  <x v="884"/>
    <d v="2012-05-12T02:31:00"/>
    <x v="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2.8000000000000001E-2"/>
    <x v="4"/>
    <x v="14"/>
    <x v="885"/>
    <d v="2016-12-30T22:35:11"/>
    <x v="0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3.4146341463414637E-2"/>
    <x v="4"/>
    <x v="14"/>
    <x v="886"/>
    <d v="2016-09-15T20:53:33"/>
    <x v="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5.5555555555555552E-2"/>
    <x v="4"/>
    <x v="14"/>
    <x v="888"/>
    <d v="2011-09-01T06:00:00"/>
    <x v="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.3557483731019521E-2"/>
    <x v="4"/>
    <x v="14"/>
    <x v="889"/>
    <d v="2014-10-05T18:49:03"/>
    <x v="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.2000000000000001E-2"/>
    <x v="4"/>
    <x v="14"/>
    <x v="890"/>
    <d v="2013-11-21T17:46:19"/>
    <x v="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3.4615384615384617E-2"/>
    <x v="4"/>
    <x v="14"/>
    <x v="891"/>
    <d v="2014-08-21T00:45:30"/>
    <x v="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6.9529652351738242E-3"/>
    <x v="4"/>
    <x v="14"/>
    <x v="892"/>
    <d v="2010-08-01T04:00:00"/>
    <x v="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.5000000000000001E-2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6.7653816696451362E-3"/>
    <x v="4"/>
    <x v="14"/>
    <x v="894"/>
    <d v="2016-06-05T23:33:30"/>
    <x v="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3.5897435897435895E-2"/>
    <x v="4"/>
    <x v="14"/>
    <x v="895"/>
    <d v="2010-10-25T03:03:49"/>
    <x v="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.2499999999999999E-2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2.8571428571428571E-2"/>
    <x v="4"/>
    <x v="14"/>
    <x v="898"/>
    <d v="2012-01-15T18:11:50"/>
    <x v="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2.8571428571428571E-2"/>
    <x v="4"/>
    <x v="14"/>
    <x v="899"/>
    <d v="2011-05-28T02:22:42"/>
    <x v="0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9.5238095238095233E-2"/>
    <x v="4"/>
    <x v="13"/>
    <x v="900"/>
    <d v="2016-03-30T19:23: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.3333333333333333E-2"/>
    <x v="4"/>
    <x v="13"/>
    <x v="902"/>
    <d v="2014-08-30T15:30:00"/>
    <x v="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2.5000000000000001E-2"/>
    <x v="4"/>
    <x v="13"/>
    <x v="903"/>
    <d v="2012-09-23T02:25:00"/>
    <x v="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.9867549668874173E-2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.0612244897959183E-2"/>
    <x v="4"/>
    <x v="13"/>
    <x v="905"/>
    <d v="2011-01-24T05:45:26"/>
    <x v="0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1.5384615384615385E-2"/>
    <x v="4"/>
    <x v="13"/>
    <x v="909"/>
    <d v="2012-07-23T04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4.065040650406504E-2"/>
    <x v="4"/>
    <x v="13"/>
    <x v="910"/>
    <d v="2017-03-03T13:05:19"/>
    <x v="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6.6666666666666666E-2"/>
    <x v="4"/>
    <x v="13"/>
    <x v="912"/>
    <d v="2012-12-11T03:37:27"/>
    <x v="0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.2108980827447022E-2"/>
    <x v="4"/>
    <x v="13"/>
    <x v="913"/>
    <d v="2012-05-05T03:20:19"/>
    <x v="0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2.4E-2"/>
    <x v="4"/>
    <x v="13"/>
    <x v="915"/>
    <d v="2012-03-01T04:59:00"/>
    <x v="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.3333333333333333E-2"/>
    <x v="4"/>
    <x v="13"/>
    <x v="917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5.1020408163265307E-2"/>
    <x v="4"/>
    <x v="13"/>
    <x v="918"/>
    <d v="2014-12-01T22:59:21"/>
    <x v="0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0.01"/>
    <x v="4"/>
    <x v="13"/>
    <x v="919"/>
    <d v="2012-12-19T15:24:05"/>
    <x v="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4.3149946062567418E-3"/>
    <x v="4"/>
    <x v="13"/>
    <x v="921"/>
    <d v="2011-12-12T05:06:16"/>
    <x v="0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5.2816901408450703E-3"/>
    <x v="4"/>
    <x v="13"/>
    <x v="922"/>
    <d v="2014-10-01T12:43:13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.8181818181818181E-2"/>
    <x v="4"/>
    <x v="13"/>
    <x v="923"/>
    <d v="2014-11-22T00:02:03"/>
    <x v="0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4.5871559633027525E-2"/>
    <x v="4"/>
    <x v="13"/>
    <x v="924"/>
    <d v="2013-02-13T22:37:49"/>
    <x v="0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.125E-2"/>
    <x v="4"/>
    <x v="13"/>
    <x v="925"/>
    <d v="2013-11-27T22:08:31"/>
    <x v="0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.7777777777777778E-2"/>
    <x v="4"/>
    <x v="13"/>
    <x v="928"/>
    <d v="2012-11-18T00:00:00"/>
    <x v="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.4492753623188406E-2"/>
    <x v="4"/>
    <x v="13"/>
    <x v="930"/>
    <d v="2010-06-25T21:32:00"/>
    <x v="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5.3435114503816793E-2"/>
    <x v="4"/>
    <x v="13"/>
    <x v="931"/>
    <d v="2014-03-16T22:00:00"/>
    <x v="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2.1723388848660392E-2"/>
    <x v="4"/>
    <x v="13"/>
    <x v="932"/>
    <d v="2013-03-22T22:15:45"/>
    <x v="0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.6666666666666666E-2"/>
    <x v="4"/>
    <x v="13"/>
    <x v="933"/>
    <d v="2014-05-12T04:03:29"/>
    <x v="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.9736842105263157E-2"/>
    <x v="4"/>
    <x v="13"/>
    <x v="934"/>
    <d v="2014-05-04T06:00:00"/>
    <x v="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0.04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0.05"/>
    <x v="4"/>
    <x v="13"/>
    <x v="937"/>
    <d v="2013-11-03T20:09:17"/>
    <x v="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0.04"/>
    <x v="4"/>
    <x v="13"/>
    <x v="938"/>
    <d v="2012-09-02T11:30:48"/>
    <x v="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0.05"/>
    <x v="4"/>
    <x v="13"/>
    <x v="939"/>
    <d v="2013-06-30T19:58:00"/>
    <x v="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9.0673575129533671E-3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2.6701119724375538E-2"/>
    <x v="2"/>
    <x v="8"/>
    <x v="941"/>
    <d v="2017-02-10T02:19:05"/>
    <x v="0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2.3952095808383235E-2"/>
    <x v="2"/>
    <x v="8"/>
    <x v="942"/>
    <d v="2016-02-18T20:14:20"/>
    <x v="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4.1522491349480967E-2"/>
    <x v="2"/>
    <x v="8"/>
    <x v="943"/>
    <d v="2016-11-29T17:01:45"/>
    <x v="0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1.4407924358397118E-2"/>
    <x v="2"/>
    <x v="8"/>
    <x v="944"/>
    <d v="2016-04-18T14:00:00"/>
    <x v="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6.4412238325281803E-3"/>
    <x v="2"/>
    <x v="8"/>
    <x v="945"/>
    <d v="2017-02-18T23:59:00"/>
    <x v="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.7482517482517484E-2"/>
    <x v="2"/>
    <x v="8"/>
    <x v="946"/>
    <d v="2016-09-09T18:00:48"/>
    <x v="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.6666666666666666E-2"/>
    <x v="2"/>
    <x v="8"/>
    <x v="948"/>
    <d v="2016-03-12T19:52:44"/>
    <x v="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2.564102564102564E-2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.7118402282453638E-2"/>
    <x v="2"/>
    <x v="8"/>
    <x v="950"/>
    <d v="2016-01-17T18:01:01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6.3037249283667621E-3"/>
    <x v="2"/>
    <x v="8"/>
    <x v="951"/>
    <d v="2016-06-04T15:41:12"/>
    <x v="0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.0014306151645207E-2"/>
    <x v="2"/>
    <x v="8"/>
    <x v="952"/>
    <d v="2016-11-18T15:43:32"/>
    <x v="0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3.968253968253968E-2"/>
    <x v="2"/>
    <x v="8"/>
    <x v="953"/>
    <d v="2015-01-25T03:56:39"/>
    <x v="0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1.1211795423130088E-2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5.4757418747056049E-3"/>
    <x v="2"/>
    <x v="8"/>
    <x v="955"/>
    <d v="2016-09-13T07:05:00"/>
    <x v="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.9744483159117306E-2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.0042918454935622E-2"/>
    <x v="2"/>
    <x v="8"/>
    <x v="957"/>
    <d v="2016-11-17T14:15:33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.9296254256526674E-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8.8008234688625835E-3"/>
    <x v="2"/>
    <x v="8"/>
    <x v="959"/>
    <d v="2015-01-19T04:11:05"/>
    <x v="0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7.3280062366010527E-3"/>
    <x v="2"/>
    <x v="8"/>
    <x v="960"/>
    <d v="2017-03-14T14:02:35"/>
    <x v="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.744579455575239E-3"/>
    <x v="2"/>
    <x v="8"/>
    <x v="961"/>
    <d v="2017-02-20T19:00:00"/>
    <x v="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5.1966292134831463E-2"/>
    <x v="2"/>
    <x v="8"/>
    <x v="962"/>
    <d v="2016-02-11T17:05:53"/>
    <x v="0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2.3872679045092837E-2"/>
    <x v="2"/>
    <x v="8"/>
    <x v="963"/>
    <d v="2016-10-17T15:15:19"/>
    <x v="0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.2992036405005691E-2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2.0134228187919462E-2"/>
    <x v="2"/>
    <x v="8"/>
    <x v="965"/>
    <d v="2016-10-26T03:59:00"/>
    <x v="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1.6891891891891893E-2"/>
    <x v="2"/>
    <x v="8"/>
    <x v="966"/>
    <d v="2016-10-06T15:15:32"/>
    <x v="0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2.2740033688938798E-2"/>
    <x v="2"/>
    <x v="8"/>
    <x v="967"/>
    <d v="2016-04-22T05:06:14"/>
    <x v="0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3.7735849056603772E-2"/>
    <x v="2"/>
    <x v="8"/>
    <x v="968"/>
    <d v="2014-08-15T20:20:34"/>
    <x v="0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7.8571428571428575E-4"/>
    <x v="2"/>
    <x v="8"/>
    <x v="969"/>
    <d v="2017-02-09T07:16:47"/>
    <x v="0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6.0975609756097563E-3"/>
    <x v="2"/>
    <x v="8"/>
    <x v="970"/>
    <d v="2017-01-23T04:59:00"/>
    <x v="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2.2123893805309734E-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6.4981949458483759E-3"/>
    <x v="2"/>
    <x v="8"/>
    <x v="972"/>
    <d v="2014-09-04T06:59:00"/>
    <x v="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1.9464720194647202E-2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.0714285714285714E-2"/>
    <x v="2"/>
    <x v="8"/>
    <x v="974"/>
    <d v="2016-03-25T16:59:16"/>
    <x v="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9.2059838895281933E-3"/>
    <x v="2"/>
    <x v="8"/>
    <x v="975"/>
    <d v="2016-06-28T16:43:05"/>
    <x v="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6.2305295950155761E-3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.3201320132013201E-2"/>
    <x v="2"/>
    <x v="8"/>
    <x v="977"/>
    <d v="2016-02-21T22:36:37"/>
    <x v="0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.2644824360305532E-3"/>
    <x v="2"/>
    <x v="8"/>
    <x v="978"/>
    <d v="2016-02-25T07:25:01"/>
    <x v="0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.3119254154396443E-3"/>
    <x v="2"/>
    <x v="8"/>
    <x v="979"/>
    <d v="2016-06-20T18:59:00"/>
    <x v="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2.0861372812920592E-2"/>
    <x v="2"/>
    <x v="8"/>
    <x v="980"/>
    <d v="2014-11-30T22:42:02"/>
    <x v="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0.36363636363636365"/>
    <x v="2"/>
    <x v="8"/>
    <x v="981"/>
    <d v="2014-08-09T22:43:42"/>
    <x v="0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2016-10-02T18:04:46"/>
    <x v="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5.8209489122304963E-3"/>
    <x v="2"/>
    <x v="8"/>
    <x v="983"/>
    <d v="2016-08-23T20:54:00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2.8301886792452831E-2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.2182203389830509E-2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9.0196078431372551E-3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6.2027231467473524E-3"/>
    <x v="2"/>
    <x v="8"/>
    <x v="987"/>
    <d v="2014-06-23T07:04:10"/>
    <x v="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.908169350029815E-2"/>
    <x v="2"/>
    <x v="8"/>
    <x v="989"/>
    <d v="2016-09-28T22:24:55"/>
    <x v="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7.6923076923076927E-2"/>
    <x v="2"/>
    <x v="8"/>
    <x v="990"/>
    <d v="2014-09-03T18:49:24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.3018867924528301E-2"/>
    <x v="2"/>
    <x v="8"/>
    <x v="991"/>
    <d v="2016-07-12T18:51:00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8.5653104925053538E-3"/>
    <x v="2"/>
    <x v="8"/>
    <x v="992"/>
    <d v="2016-05-07T21:11:59"/>
    <x v="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.116109560958943E-2"/>
    <x v="2"/>
    <x v="8"/>
    <x v="993"/>
    <d v="2016-11-12T05:00:00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2.3559648747055045E-3"/>
    <x v="2"/>
    <x v="8"/>
    <x v="994"/>
    <d v="2014-11-30T22:59:00"/>
    <x v="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.2396694214876033E-2"/>
    <x v="2"/>
    <x v="8"/>
    <x v="995"/>
    <d v="2014-11-29T16:00:00"/>
    <x v="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7.6923076923076927E-2"/>
    <x v="2"/>
    <x v="8"/>
    <x v="996"/>
    <d v="2014-07-27T15:27:00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0.12307692307692308"/>
    <x v="2"/>
    <x v="8"/>
    <x v="997"/>
    <d v="2014-11-28T03:28:17"/>
    <x v="0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6.5177173758360612E-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3.4237781391765814E-3"/>
    <x v="2"/>
    <x v="8"/>
    <x v="999"/>
    <d v="2014-11-13T08:02:00"/>
    <x v="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.0266343825665861E-4"/>
    <x v="2"/>
    <x v="8"/>
    <x v="1000"/>
    <d v="2017-03-15T00:26:00"/>
    <x v="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7.6923076923076923E-4"/>
    <x v="2"/>
    <x v="8"/>
    <x v="1001"/>
    <d v="2017-01-30T17:16:53"/>
    <x v="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7.4324324324324328E-3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4.6714419184054811E-3"/>
    <x v="2"/>
    <x v="8"/>
    <x v="1003"/>
    <d v="2017-03-16T16:01:01"/>
    <x v="0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4.6224211755546904E-3"/>
    <x v="2"/>
    <x v="8"/>
    <x v="1004"/>
    <d v="2016-02-18T17:00:27"/>
    <x v="0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.072603962638739E-3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3.4188034188034191E-2"/>
    <x v="2"/>
    <x v="8"/>
    <x v="1006"/>
    <d v="2014-12-12T07:11:00"/>
    <x v="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5.7160048134777377E-3"/>
    <x v="2"/>
    <x v="8"/>
    <x v="1007"/>
    <d v="2016-12-14T15:00:23"/>
    <x v="0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4.0000000000000001E-3"/>
    <x v="2"/>
    <x v="8"/>
    <x v="1008"/>
    <d v="2016-12-28T19:25:15"/>
    <x v="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1.5384615384615385E-2"/>
    <x v="2"/>
    <x v="8"/>
    <x v="1009"/>
    <d v="2016-06-19T14:30:46"/>
    <x v="0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.8181818181818181E-2"/>
    <x v="2"/>
    <x v="8"/>
    <x v="1010"/>
    <d v="2016-09-05T02:59:00"/>
    <x v="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.3333333333333334E-2"/>
    <x v="2"/>
    <x v="8"/>
    <x v="1011"/>
    <d v="2014-12-18T21:33:15"/>
    <x v="0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7.1975783074462751E-4"/>
    <x v="2"/>
    <x v="8"/>
    <x v="1012"/>
    <d v="2017-01-24T10:34:12"/>
    <x v="0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.0426320667284522E-2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5.2287581699346402E-3"/>
    <x v="2"/>
    <x v="8"/>
    <x v="1014"/>
    <d v="2015-01-01T00:03:35"/>
    <x v="0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2.5000000000000001E-2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.3370865587614356E-2"/>
    <x v="2"/>
    <x v="8"/>
    <x v="1016"/>
    <d v="2016-04-07T01:34:16"/>
    <x v="0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6.2066192282812039E-3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1.1272141706924315E-2"/>
    <x v="2"/>
    <x v="8"/>
    <x v="1018"/>
    <d v="2016-07-14T11:48:53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.8779342723004695E-2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9.4161958568738224E-3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4.5290412929181144E-2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.2201914708442123E-2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.7619650010541851E-2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2.5708511835398091E-3"/>
    <x v="4"/>
    <x v="15"/>
    <x v="1024"/>
    <d v="2016-01-31T13:56:03"/>
    <x v="0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.391816121207301E-2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.742712746658134E-2"/>
    <x v="4"/>
    <x v="15"/>
    <x v="1026"/>
    <d v="2016-03-31T08:46:56"/>
    <x v="0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.4354066985645933E-2"/>
    <x v="4"/>
    <x v="15"/>
    <x v="1027"/>
    <d v="2014-10-23T00:49:07"/>
    <x v="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2.1744691737017138E-2"/>
    <x v="4"/>
    <x v="15"/>
    <x v="1028"/>
    <d v="2017-03-06T20:00:00"/>
    <x v="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.2616320687186829E-2"/>
    <x v="4"/>
    <x v="15"/>
    <x v="1029"/>
    <d v="2015-04-04T21:59:00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2.3238819058754748E-2"/>
    <x v="4"/>
    <x v="15"/>
    <x v="1030"/>
    <d v="2016-09-12T11:35:49"/>
    <x v="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9.2178770949720677E-3"/>
    <x v="4"/>
    <x v="15"/>
    <x v="1031"/>
    <d v="2015-12-16T18:20:10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.6385496105031028E-2"/>
    <x v="4"/>
    <x v="15"/>
    <x v="1032"/>
    <d v="2016-06-23T16:00:25"/>
    <x v="0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.9765739385065886E-2"/>
    <x v="4"/>
    <x v="15"/>
    <x v="1033"/>
    <d v="2016-12-12T17:34:40"/>
    <x v="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2.5538107933890147E-2"/>
    <x v="4"/>
    <x v="15"/>
    <x v="1034"/>
    <d v="2016-08-05T03:59:00"/>
    <x v="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1.5347334410339256E-2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4.1730779119579446E-2"/>
    <x v="4"/>
    <x v="15"/>
    <x v="1036"/>
    <d v="2013-01-07T08:00:00"/>
    <x v="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.0568070519098921E-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2.7981651376146791E-2"/>
    <x v="4"/>
    <x v="15"/>
    <x v="1038"/>
    <d v="2016-03-19T04:33:43"/>
    <x v="0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4.6801872074882997E-2"/>
    <x v="4"/>
    <x v="15"/>
    <x v="1039"/>
    <d v="2016-12-13T07:59:00"/>
    <x v="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4.0000000000000001E-3"/>
    <x v="5"/>
    <x v="16"/>
    <x v="1040"/>
    <d v="2016-08-27T17:00:09"/>
    <x v="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0.1"/>
    <x v="5"/>
    <x v="16"/>
    <x v="1042"/>
    <d v="2014-09-12T10:00:00"/>
    <x v="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3.4204052945999763E-2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0.33333333333333331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.007518796992481E-2"/>
    <x v="5"/>
    <x v="16"/>
    <x v="1045"/>
    <d v="2014-08-23T20:59:10"/>
    <x v="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2014-11-05T20:38:35"/>
    <x v="0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.8867924528301886E-2"/>
    <x v="5"/>
    <x v="16"/>
    <x v="1048"/>
    <d v="2016-09-25T01:16:29"/>
    <x v="0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6.6666666666666666E-2"/>
    <x v="5"/>
    <x v="16"/>
    <x v="1053"/>
    <d v="2017-03-06T04:08:52"/>
    <x v="0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2.1052631578947368E-2"/>
    <x v="5"/>
    <x v="16"/>
    <x v="1062"/>
    <d v="2016-07-12T19:22:21"/>
    <x v="0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.5228426395939087E-2"/>
    <x v="6"/>
    <x v="17"/>
    <x v="1064"/>
    <d v="2013-07-07T05:28:23"/>
    <x v="0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6.1728395061728392E-2"/>
    <x v="6"/>
    <x v="17"/>
    <x v="1065"/>
    <d v="2014-02-19T09:08:42"/>
    <x v="0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.9301128489408038E-2"/>
    <x v="6"/>
    <x v="17"/>
    <x v="1066"/>
    <d v="2013-08-04T23:06:22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.6923076923076927E-2"/>
    <x v="6"/>
    <x v="17"/>
    <x v="1067"/>
    <d v="2013-12-21T20:32:11"/>
    <x v="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8.8888888888888892E-2"/>
    <x v="6"/>
    <x v="17"/>
    <x v="1068"/>
    <d v="2016-04-10T07:54:24"/>
    <x v="0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2.4705882352941175E-2"/>
    <x v="6"/>
    <x v="17"/>
    <x v="1069"/>
    <d v="2013-11-26T06:30:59"/>
    <x v="0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2.8571428571428571E-2"/>
    <x v="6"/>
    <x v="17"/>
    <x v="1070"/>
    <d v="2012-10-01T00:17:02"/>
    <x v="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7.8431372549019607E-2"/>
    <x v="6"/>
    <x v="17"/>
    <x v="1072"/>
    <d v="2014-02-05T19:58:17"/>
    <x v="0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0.1"/>
    <x v="6"/>
    <x v="17"/>
    <x v="1073"/>
    <d v="2011-10-16T23:09:01"/>
    <x v="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8.8054006457293811E-3"/>
    <x v="6"/>
    <x v="17"/>
    <x v="1074"/>
    <d v="2014-01-04T04:09:05"/>
    <x v="0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6.6666666666666666E-2"/>
    <x v="6"/>
    <x v="17"/>
    <x v="1075"/>
    <d v="2012-05-06T21:41:56"/>
    <x v="0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.0712070357309768E-2"/>
    <x v="6"/>
    <x v="17"/>
    <x v="1076"/>
    <d v="2014-09-11T09:04:10"/>
    <x v="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2.2739651416122005E-2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0.1111111111111111"/>
    <x v="6"/>
    <x v="17"/>
    <x v="1078"/>
    <d v="2011-07-22T04:42:01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2.6548672566371681E-2"/>
    <x v="6"/>
    <x v="17"/>
    <x v="1079"/>
    <d v="2016-05-14T13:35:36"/>
    <x v="0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5.3816584294343765E-2"/>
    <x v="6"/>
    <x v="17"/>
    <x v="1080"/>
    <d v="2014-05-11T03:18:53"/>
    <x v="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0.33333333333333331"/>
    <x v="6"/>
    <x v="17"/>
    <x v="1081"/>
    <d v="2015-01-28T22:14:52"/>
    <x v="0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5.3571428571428568E-2"/>
    <x v="6"/>
    <x v="17"/>
    <x v="1082"/>
    <d v="2012-08-10T21:44:48"/>
    <x v="0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.4390243902439024E-3"/>
    <x v="6"/>
    <x v="17"/>
    <x v="1083"/>
    <d v="2014-08-02T15:49:4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8.771929824561403E-3"/>
    <x v="6"/>
    <x v="17"/>
    <x v="1085"/>
    <d v="2016-03-14T15:06:15"/>
    <x v="0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0.13333333333333333"/>
    <x v="6"/>
    <x v="17"/>
    <x v="1086"/>
    <d v="2014-08-24T20:48:11"/>
    <x v="0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2.3032304765963581E-2"/>
    <x v="6"/>
    <x v="17"/>
    <x v="1088"/>
    <d v="2014-04-24T19:11:07"/>
    <x v="0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4.1737649063032366E-2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0.2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0.08"/>
    <x v="6"/>
    <x v="17"/>
    <x v="1091"/>
    <d v="2016-04-10T18:41:12"/>
    <x v="0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0.33333333333333331"/>
    <x v="6"/>
    <x v="17"/>
    <x v="1092"/>
    <d v="2013-01-06T00:37:18"/>
    <x v="0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9.4674556213017749E-2"/>
    <x v="6"/>
    <x v="17"/>
    <x v="1093"/>
    <d v="2016-02-11T23:22:17"/>
    <x v="0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8.1966964277582644E-3"/>
    <x v="6"/>
    <x v="17"/>
    <x v="1094"/>
    <d v="2011-10-09T17:07:13"/>
    <x v="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3.734011281480893E-3"/>
    <x v="6"/>
    <x v="17"/>
    <x v="1095"/>
    <d v="2013-08-30T12:53:40"/>
    <x v="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.3475836431226766E-2"/>
    <x v="6"/>
    <x v="17"/>
    <x v="1096"/>
    <d v="2014-10-04T03:30:00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0.14893617021276595"/>
    <x v="6"/>
    <x v="17"/>
    <x v="1097"/>
    <d v="2014-03-02T19:01:17"/>
    <x v="0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.2201885745978924E-2"/>
    <x v="6"/>
    <x v="17"/>
    <x v="1098"/>
    <d v="2014-04-13T18:18:15"/>
    <x v="0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0.04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0.1"/>
    <x v="6"/>
    <x v="17"/>
    <x v="1100"/>
    <d v="2016-02-14T02:39:31"/>
    <x v="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0.14634146341463414"/>
    <x v="6"/>
    <x v="17"/>
    <x v="1101"/>
    <d v="2016-07-14T18:12:00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5.647058823529412E-2"/>
    <x v="6"/>
    <x v="17"/>
    <x v="1102"/>
    <d v="2013-12-09T05:59:00"/>
    <x v="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6.1728395061728392E-2"/>
    <x v="6"/>
    <x v="17"/>
    <x v="1103"/>
    <d v="2016-06-18T05:19:50"/>
    <x v="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.2453719286435544E-2"/>
    <x v="6"/>
    <x v="17"/>
    <x v="1104"/>
    <d v="2014-06-11T09:50:21"/>
    <x v="0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.3976240391334731E-2"/>
    <x v="6"/>
    <x v="17"/>
    <x v="1105"/>
    <d v="2014-03-24T02:15:27"/>
    <x v="0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4.2424242424242427E-2"/>
    <x v="6"/>
    <x v="17"/>
    <x v="1106"/>
    <d v="2012-04-04T16:46:15"/>
    <x v="0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2.8668941979522185E-2"/>
    <x v="6"/>
    <x v="17"/>
    <x v="1108"/>
    <d v="2012-04-13T14:17:15"/>
    <x v="0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6.6666666666666666E-2"/>
    <x v="6"/>
    <x v="17"/>
    <x v="1109"/>
    <d v="2016-11-18T19:03:10"/>
    <x v="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4.3137254901960784E-2"/>
    <x v="6"/>
    <x v="17"/>
    <x v="1110"/>
    <d v="2012-12-07T22:23:42"/>
    <x v="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9.9766827018391638E-3"/>
    <x v="6"/>
    <x v="17"/>
    <x v="1112"/>
    <d v="2015-01-19T08:30:00"/>
    <x v="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0.2"/>
    <x v="6"/>
    <x v="17"/>
    <x v="1113"/>
    <d v="2014-08-14T23:27:00"/>
    <x v="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0.3"/>
    <x v="6"/>
    <x v="17"/>
    <x v="1114"/>
    <d v="2013-10-09T08:18:07"/>
    <x v="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7.5471698113207544E-2"/>
    <x v="6"/>
    <x v="17"/>
    <x v="1115"/>
    <d v="2016-03-30T15:41:35"/>
    <x v="0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5.6016132646202102E-2"/>
    <x v="6"/>
    <x v="17"/>
    <x v="1116"/>
    <d v="2012-06-09T20:20:08"/>
    <x v="0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9.6385542168674704E-2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2.7522935779816515E-2"/>
    <x v="6"/>
    <x v="17"/>
    <x v="1118"/>
    <d v="2014-04-05T02:59:39"/>
    <x v="0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0.2"/>
    <x v="6"/>
    <x v="17"/>
    <x v="1119"/>
    <d v="2014-04-06T19:01:04"/>
    <x v="0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0.17241379310344829"/>
    <x v="6"/>
    <x v="17"/>
    <x v="1121"/>
    <d v="2016-03-13T21:25:16"/>
    <x v="0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0.27272727272727271"/>
    <x v="6"/>
    <x v="17"/>
    <x v="1123"/>
    <d v="2014-04-19T12:34:08"/>
    <x v="0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1.6470588235294119E-2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0.2"/>
    <x v="6"/>
    <x v="18"/>
    <x v="1126"/>
    <d v="2016-07-14T07:51:34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.9316239316239315E-2"/>
    <x v="6"/>
    <x v="18"/>
    <x v="1127"/>
    <d v="2014-11-14T21:30:00"/>
    <x v="0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2014-08-07T15:35:17"/>
    <x v="0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9.5238095238095233E-2"/>
    <x v="6"/>
    <x v="18"/>
    <x v="1129"/>
    <d v="2016-06-05T06:21:33"/>
    <x v="0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0.27272727272727271"/>
    <x v="6"/>
    <x v="18"/>
    <x v="1130"/>
    <d v="2014-11-26T00:55:00"/>
    <x v="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9.0403337969401955E-3"/>
    <x v="6"/>
    <x v="18"/>
    <x v="1132"/>
    <d v="2017-01-01T02:46:11"/>
    <x v="0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0.05"/>
    <x v="6"/>
    <x v="18"/>
    <x v="1133"/>
    <d v="2014-07-31T09:46:21"/>
    <x v="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2014-11-29T04:33:00"/>
    <x v="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  <x v="1135"/>
    <d v="2016-08-06T23:44:54"/>
    <x v="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2.2222222222222223E-2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3.9493670886075949E-3"/>
    <x v="6"/>
    <x v="18"/>
    <x v="1137"/>
    <d v="2016-04-23T19:40:21"/>
    <x v="0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.2000000000000001E-2"/>
    <x v="6"/>
    <x v="18"/>
    <x v="1138"/>
    <d v="2017-01-21T21:45:31"/>
    <x v="0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0.2"/>
    <x v="6"/>
    <x v="18"/>
    <x v="1139"/>
    <d v="2015-01-01T08:20:26"/>
    <x v="0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4.3010752688172046E-2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0.01"/>
    <x v="7"/>
    <x v="19"/>
    <x v="1145"/>
    <d v="2014-10-02T17:56:32"/>
    <x v="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.2641509433962263E-2"/>
    <x v="7"/>
    <x v="19"/>
    <x v="1146"/>
    <d v="2014-05-02T22:52:53"/>
    <x v="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4.1095890410958902E-2"/>
    <x v="7"/>
    <x v="19"/>
    <x v="1148"/>
    <d v="2016-12-01T05:06:21"/>
    <x v="0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2.6666666666666668E-2"/>
    <x v="7"/>
    <x v="19"/>
    <x v="1149"/>
    <d v="2016-06-16T17:02:46"/>
    <x v="0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2.3809523809523808E-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.6465422612513721E-2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0.02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9.2307692307692316E-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4.2553191489361701E-2"/>
    <x v="7"/>
    <x v="19"/>
    <x v="1155"/>
    <d v="2014-08-14T18:20:08"/>
    <x v="0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.9867549668874173E-2"/>
    <x v="7"/>
    <x v="19"/>
    <x v="1157"/>
    <d v="2014-12-05T16:04:40"/>
    <x v="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8.5714285714285715E-2"/>
    <x v="7"/>
    <x v="19"/>
    <x v="1158"/>
    <d v="2014-12-09T02:12:08"/>
    <x v="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.6450216450216451E-2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5.7142857142857141E-2"/>
    <x v="7"/>
    <x v="19"/>
    <x v="1162"/>
    <d v="2014-09-25T16:24:24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.207437816952427E-2"/>
    <x v="7"/>
    <x v="19"/>
    <x v="1165"/>
    <d v="2014-07-06T05:08:50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2.7864855451062349E-3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.634320735444331E-2"/>
    <x v="7"/>
    <x v="19"/>
    <x v="1167"/>
    <d v="2014-09-12T17:38:15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2.9411764705882353E-3"/>
    <x v="7"/>
    <x v="19"/>
    <x v="1168"/>
    <d v="2016-09-22T01:17:45"/>
    <x v="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0.17647058823529413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0.02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0.04"/>
    <x v="7"/>
    <x v="19"/>
    <x v="1171"/>
    <d v="2014-11-13T20:18:47"/>
    <x v="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.3333333333333333E-2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2.144469525959368E-2"/>
    <x v="7"/>
    <x v="19"/>
    <x v="1174"/>
    <d v="2016-05-08T20:12:07"/>
    <x v="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1.5384615384615385E-2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0.1"/>
    <x v="7"/>
    <x v="19"/>
    <x v="1176"/>
    <d v="2017-03-06T13:00:00"/>
    <x v="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0.2"/>
    <x v="7"/>
    <x v="19"/>
    <x v="1178"/>
    <d v="2014-08-16T21:44:12"/>
    <x v="0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.5625000000000001E-3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1.4468085106382979E-2"/>
    <x v="7"/>
    <x v="19"/>
    <x v="1180"/>
    <d v="2014-06-28T19:21:54"/>
    <x v="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0.75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9.5238095238095233E-2"/>
    <x v="7"/>
    <x v="19"/>
    <x v="1182"/>
    <d v="2017-01-12T16:42:00"/>
    <x v="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  <x v="1183"/>
    <d v="2016-11-02T03:59:00"/>
    <x v="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.6243610846400417E-2"/>
    <x v="8"/>
    <x v="20"/>
    <x v="1184"/>
    <d v="2017-02-06T14:23:31"/>
    <x v="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8.4218512898330804E-3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.5365396627108058E-2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7.6830205246405442E-3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2.6471504204297728E-2"/>
    <x v="8"/>
    <x v="20"/>
    <x v="1188"/>
    <d v="2016-12-28T16:49:00"/>
    <x v="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8.8659793814432983E-3"/>
    <x v="8"/>
    <x v="20"/>
    <x v="1189"/>
    <d v="2016-06-29T23:29:55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9259259259259261E-2"/>
    <x v="8"/>
    <x v="20"/>
    <x v="1190"/>
    <d v="2014-08-31T15:58:45"/>
    <x v="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.1205432937181663E-2"/>
    <x v="8"/>
    <x v="20"/>
    <x v="1191"/>
    <d v="2016-03-20T13:29:20"/>
    <x v="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5.1724137931034482E-2"/>
    <x v="8"/>
    <x v="20"/>
    <x v="1192"/>
    <d v="2017-02-11T12:09:38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.2505153222481791E-2"/>
    <x v="8"/>
    <x v="20"/>
    <x v="1193"/>
    <d v="2016-04-09T17:37:33"/>
    <x v="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1.7725918570009932E-2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2592592592592593E-2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.3082249533689347E-2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8.2644628099173556E-3"/>
    <x v="8"/>
    <x v="20"/>
    <x v="1197"/>
    <d v="2016-06-13T05:59:00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.8309395899572416E-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3.3419977720014855E-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.708409354785205E-2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.805973378976192E-2"/>
    <x v="8"/>
    <x v="20"/>
    <x v="1201"/>
    <d v="2016-07-15T14:34:06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5.440565336973761E-3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6.0479041916167665E-3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4.2591347231562427E-3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4.7284929835265405E-3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.0917874396135265E-2"/>
    <x v="8"/>
    <x v="20"/>
    <x v="1206"/>
    <d v="2017-03-11T13:29:00"/>
    <x v="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.1053115658772136E-3"/>
    <x v="8"/>
    <x v="20"/>
    <x v="1207"/>
    <d v="2016-03-31T10:00:00"/>
    <x v="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4.829362524146813E-3"/>
    <x v="8"/>
    <x v="20"/>
    <x v="1208"/>
    <d v="2016-03-24T16:01:04"/>
    <x v="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7.2327044025157234E-3"/>
    <x v="8"/>
    <x v="20"/>
    <x v="1209"/>
    <d v="2017-02-25T20:18:25"/>
    <x v="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.0250476770933687E-3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.9347181008902079E-3"/>
    <x v="8"/>
    <x v="20"/>
    <x v="1211"/>
    <d v="2016-06-09T20:47:41"/>
    <x v="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2.5728456292622444E-2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.6252821670428894E-2"/>
    <x v="8"/>
    <x v="20"/>
    <x v="1213"/>
    <d v="2017-01-31T18:08:20"/>
    <x v="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9.4840667678300454E-3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.3968040411143799E-2"/>
    <x v="8"/>
    <x v="20"/>
    <x v="1215"/>
    <d v="2014-05-30T22:09:16"/>
    <x v="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.0883419943131679E-2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6.730663135826989E-3"/>
    <x v="8"/>
    <x v="20"/>
    <x v="1217"/>
    <d v="2016-07-14T19:25:40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5.7400838439213156E-3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9.7217952659083926E-3"/>
    <x v="8"/>
    <x v="20"/>
    <x v="1219"/>
    <d v="2016-10-20T11:05:13"/>
    <x v="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8.9945390298747183E-3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4.2023492356212333E-2"/>
    <x v="8"/>
    <x v="20"/>
    <x v="1221"/>
    <d v="2016-12-04T00:00:00"/>
    <x v="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.2304948729380294E-2"/>
    <x v="8"/>
    <x v="20"/>
    <x v="1222"/>
    <d v="2016-04-01T04:00:00"/>
    <x v="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8.6047664098752082E-3"/>
    <x v="8"/>
    <x v="20"/>
    <x v="1223"/>
    <d v="2016-11-10T05:15:09"/>
    <x v="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.6981132075471698E-2"/>
    <x v="4"/>
    <x v="21"/>
    <x v="1224"/>
    <d v="2014-06-06T13:11:42"/>
    <x v="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2.2727272727272728E-2"/>
    <x v="4"/>
    <x v="21"/>
    <x v="1225"/>
    <d v="2013-10-22T21:44:38"/>
    <x v="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2.0650490449148167E-2"/>
    <x v="4"/>
    <x v="21"/>
    <x v="1226"/>
    <d v="2014-04-21T01:00:00"/>
    <x v="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1.6382252559726963E-2"/>
    <x v="4"/>
    <x v="21"/>
    <x v="1228"/>
    <d v="2011-09-28T17:30:08"/>
    <x v="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0.04"/>
    <x v="4"/>
    <x v="21"/>
    <x v="1229"/>
    <d v="2012-04-16T16:00:00"/>
    <x v="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.5000000000000001E-2"/>
    <x v="4"/>
    <x v="21"/>
    <x v="1232"/>
    <d v="2013-10-06T20:21:10"/>
    <x v="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5.1724137931034482E-2"/>
    <x v="4"/>
    <x v="21"/>
    <x v="1233"/>
    <d v="2012-02-21T22:46:14"/>
    <x v="0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2.8571428571428571E-2"/>
    <x v="4"/>
    <x v="21"/>
    <x v="1235"/>
    <d v="2013-12-15T03:14:59"/>
    <x v="0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.6853932584269662E-2"/>
    <x v="4"/>
    <x v="21"/>
    <x v="1238"/>
    <d v="2011-08-06T14:38:56"/>
    <x v="0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.3195020746887967E-2"/>
    <x v="4"/>
    <x v="21"/>
    <x v="1240"/>
    <d v="2013-07-12T21:51:00"/>
    <x v="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.3401655498620418E-2"/>
    <x v="4"/>
    <x v="21"/>
    <x v="1241"/>
    <d v="2014-11-03T05:59:00"/>
    <x v="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0.2"/>
    <x v="4"/>
    <x v="21"/>
    <x v="1242"/>
    <d v="2011-09-11T13:18:00"/>
    <x v="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2.247191011235955E-2"/>
    <x v="4"/>
    <x v="21"/>
    <x v="1243"/>
    <d v="2011-07-08T21:00:00"/>
    <x v="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2.1676300578034682E-2"/>
    <x v="4"/>
    <x v="11"/>
    <x v="1244"/>
    <d v="2013-04-22T21:00:00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7.068607068607069E-3"/>
    <x v="4"/>
    <x v="11"/>
    <x v="1245"/>
    <d v="2014-06-14T14:23:54"/>
    <x v="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3247863247863248E-2"/>
    <x v="4"/>
    <x v="11"/>
    <x v="1246"/>
    <d v="2011-12-06T02:02:29"/>
    <x v="0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1.1695906432748537E-2"/>
    <x v="4"/>
    <x v="11"/>
    <x v="1247"/>
    <d v="2013-05-06T07:00:55"/>
    <x v="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.556317594302295E-2"/>
    <x v="4"/>
    <x v="11"/>
    <x v="1248"/>
    <d v="2014-06-13T06:59:00"/>
    <x v="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1.5511298353121409E-2"/>
    <x v="4"/>
    <x v="11"/>
    <x v="1249"/>
    <d v="2012-07-07T17:46:5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8.4601805282616665E-3"/>
    <x v="4"/>
    <x v="11"/>
    <x v="1250"/>
    <d v="2014-09-06T15:25:31"/>
    <x v="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.2115258677144728E-2"/>
    <x v="4"/>
    <x v="11"/>
    <x v="1251"/>
    <d v="2011-09-25T19:32:47"/>
    <x v="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.9265255292652552E-2"/>
    <x v="4"/>
    <x v="11"/>
    <x v="1252"/>
    <d v="2013-10-24T23:42:49"/>
    <x v="0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2.3400997652659419E-2"/>
    <x v="4"/>
    <x v="11"/>
    <x v="1253"/>
    <d v="2014-09-03T18:48:27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.058320198153569E-2"/>
    <x v="4"/>
    <x v="11"/>
    <x v="1254"/>
    <d v="2011-01-01T04:59:00"/>
    <x v="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.795420853236699E-2"/>
    <x v="4"/>
    <x v="11"/>
    <x v="1255"/>
    <d v="2013-12-01T21:17:32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.0200872414778211E-2"/>
    <x v="4"/>
    <x v="11"/>
    <x v="1256"/>
    <d v="2012-02-12T22:03:51"/>
    <x v="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.0857495373226403E-2"/>
    <x v="4"/>
    <x v="11"/>
    <x v="1257"/>
    <d v="2011-04-03T01:03:10"/>
    <x v="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2.6194836411291771E-2"/>
    <x v="4"/>
    <x v="11"/>
    <x v="1258"/>
    <d v="2013-08-31T14:40:12"/>
    <x v="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3.6838066001534921E-2"/>
    <x v="4"/>
    <x v="11"/>
    <x v="1259"/>
    <d v="2014-06-09T03:59:00"/>
    <x v="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.9728072513996268E-2"/>
    <x v="4"/>
    <x v="11"/>
    <x v="1260"/>
    <d v="2014-02-26T20:13:40"/>
    <x v="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.5679012345679011E-2"/>
    <x v="4"/>
    <x v="11"/>
    <x v="1261"/>
    <d v="2014-01-29T08:13:47"/>
    <x v="0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.2880274779195289E-2"/>
    <x v="4"/>
    <x v="11"/>
    <x v="1262"/>
    <d v="2014-02-16T18:18:12"/>
    <x v="0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.296918767507003E-2"/>
    <x v="4"/>
    <x v="11"/>
    <x v="1263"/>
    <d v="2014-03-29T01:00:00"/>
    <x v="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.1423290203327174E-2"/>
    <x v="4"/>
    <x v="11"/>
    <x v="1264"/>
    <d v="2013-10-29T15:54:43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1.5826692916595726E-2"/>
    <x v="4"/>
    <x v="11"/>
    <x v="1265"/>
    <d v="2010-11-30T15:43:35"/>
    <x v="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5.2383446830801469E-3"/>
    <x v="4"/>
    <x v="11"/>
    <x v="1266"/>
    <d v="2014-01-11T21:02:25"/>
    <x v="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7.0994820503661364E-3"/>
    <x v="4"/>
    <x v="11"/>
    <x v="1267"/>
    <d v="2013-07-24T14:02:38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.2999999999999999E-2"/>
    <x v="4"/>
    <x v="11"/>
    <x v="1268"/>
    <d v="2013-09-20T20:17:27"/>
    <x v="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.0085185547831195E-2"/>
    <x v="4"/>
    <x v="11"/>
    <x v="1269"/>
    <d v="2016-04-16T00:00:00"/>
    <x v="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.4731520223152023E-2"/>
    <x v="4"/>
    <x v="11"/>
    <x v="1270"/>
    <d v="2012-03-25T19:34:02"/>
    <x v="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4.0602488539620172E-3"/>
    <x v="4"/>
    <x v="11"/>
    <x v="1271"/>
    <d v="2013-11-13T17:24:19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5.2830188679245287E-3"/>
    <x v="4"/>
    <x v="11"/>
    <x v="1272"/>
    <d v="2010-06-15T04:00:00"/>
    <x v="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.3043478260869565E-2"/>
    <x v="4"/>
    <x v="11"/>
    <x v="1273"/>
    <d v="2014-08-31T17:31:31"/>
    <x v="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.2053529025517347E-2"/>
    <x v="4"/>
    <x v="11"/>
    <x v="1274"/>
    <d v="2012-08-30T16:33:45"/>
    <x v="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.5994342361159652E-2"/>
    <x v="4"/>
    <x v="11"/>
    <x v="1275"/>
    <d v="2013-08-07T20:49:47"/>
    <x v="0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2.170700018834015E-2"/>
    <x v="4"/>
    <x v="11"/>
    <x v="1276"/>
    <d v="2009-09-01T04:00:00"/>
    <x v="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2.594441111526417E-2"/>
    <x v="4"/>
    <x v="11"/>
    <x v="1277"/>
    <d v="2012-09-04T13:29:07"/>
    <x v="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.8866051037632808E-2"/>
    <x v="4"/>
    <x v="11"/>
    <x v="1278"/>
    <d v="2014-06-25T02:00:00"/>
    <x v="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.3632262154892792E-2"/>
    <x v="4"/>
    <x v="11"/>
    <x v="1279"/>
    <d v="2014-03-24T01:22:50"/>
    <x v="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7.8140120864734642E-3"/>
    <x v="4"/>
    <x v="11"/>
    <x v="1280"/>
    <d v="2011-03-01T18:10:54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9.548387096774193E-3"/>
    <x v="4"/>
    <x v="11"/>
    <x v="1281"/>
    <d v="2013-07-28T17:50:36"/>
    <x v="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.4777262431237191E-2"/>
    <x v="4"/>
    <x v="11"/>
    <x v="1282"/>
    <d v="2013-12-09T04:59:00"/>
    <x v="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.0424070125562663E-2"/>
    <x v="4"/>
    <x v="11"/>
    <x v="1283"/>
    <d v="2013-03-11T04:00:00"/>
    <x v="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5346534653465346E-2"/>
    <x v="1"/>
    <x v="6"/>
    <x v="1284"/>
    <d v="2016-12-31T16:59:00"/>
    <x v="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.0988686669945892E-2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.2307692307692308E-2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4.1322314049586778E-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.5181682429069188E-2"/>
    <x v="1"/>
    <x v="6"/>
    <x v="1288"/>
    <d v="2016-08-10T04:00:00"/>
    <x v="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2.7718550106609809E-2"/>
    <x v="1"/>
    <x v="6"/>
    <x v="1289"/>
    <d v="2017-01-04T03:14:05"/>
    <x v="0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2.2631578947368423E-2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9.6087851750171586E-3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2.7807486631016044E-2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.8252363873492006E-3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.6065573770491806E-2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2.5107885445272655E-2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.9166666666666665E-2"/>
    <x v="1"/>
    <x v="6"/>
    <x v="1296"/>
    <d v="2016-03-14T00:12:53"/>
    <x v="0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.0865099292398995E-2"/>
    <x v="1"/>
    <x v="6"/>
    <x v="1297"/>
    <d v="2016-05-01T17:55:58"/>
    <x v="0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.5766841853798376E-2"/>
    <x v="1"/>
    <x v="6"/>
    <x v="1298"/>
    <d v="2016-04-28T16:20:32"/>
    <x v="0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7.3732718894009217E-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.9259259259259256E-3"/>
    <x v="1"/>
    <x v="6"/>
    <x v="1300"/>
    <d v="2016-06-01T18:57:00"/>
    <x v="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.4111922141119221E-2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  <x v="1302"/>
    <d v="2016-12-01T02:23:31"/>
    <x v="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.368873008666127E-2"/>
    <x v="1"/>
    <x v="6"/>
    <x v="1303"/>
    <d v="2016-07-31T11:00:00"/>
    <x v="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6.5611002460412588E-3"/>
    <x v="2"/>
    <x v="8"/>
    <x v="1304"/>
    <d v="2017-03-13T03:40:05"/>
    <x v="0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.1035544719620172E-2"/>
    <x v="2"/>
    <x v="8"/>
    <x v="1305"/>
    <d v="2016-07-21T17:30:00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4.9602207019548289E-3"/>
    <x v="2"/>
    <x v="8"/>
    <x v="1306"/>
    <d v="2014-12-04T10:58:54"/>
    <x v="0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7.816571130797291E-3"/>
    <x v="2"/>
    <x v="8"/>
    <x v="1307"/>
    <d v="2016-02-17T12:04:39"/>
    <x v="0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3.345070422535211E-2"/>
    <x v="2"/>
    <x v="8"/>
    <x v="1308"/>
    <d v="2016-10-08T14:43:32"/>
    <x v="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2.7176022983150866E-3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7.7419354838709677E-3"/>
    <x v="2"/>
    <x v="8"/>
    <x v="1310"/>
    <d v="2016-08-19T16:00:50"/>
    <x v="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.2489072061945797E-3"/>
    <x v="2"/>
    <x v="8"/>
    <x v="1311"/>
    <d v="2016-11-30T20:15:19"/>
    <x v="0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3.5714285714285712E-2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9.8023461353045158E-3"/>
    <x v="2"/>
    <x v="8"/>
    <x v="1313"/>
    <d v="2016-03-03T17:01:54"/>
    <x v="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5.4240631163708086E-3"/>
    <x v="2"/>
    <x v="8"/>
    <x v="1314"/>
    <d v="2016-10-21T16:04:20"/>
    <x v="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6.1380061380061383E-3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2016-02-28T23:05:09"/>
    <x v="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.6569285776576262E-3"/>
    <x v="2"/>
    <x v="8"/>
    <x v="1317"/>
    <d v="2016-07-21T14:00:00"/>
    <x v="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2.2022838499184339E-2"/>
    <x v="2"/>
    <x v="8"/>
    <x v="1318"/>
    <d v="2015-01-11T01:02:52"/>
    <x v="0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.0273972602739725E-2"/>
    <x v="2"/>
    <x v="8"/>
    <x v="1319"/>
    <d v="2014-07-11T16:00:00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5.9642147117296221E-3"/>
    <x v="2"/>
    <x v="8"/>
    <x v="1320"/>
    <d v="2016-12-30T23:00:00"/>
    <x v="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1.1629838843661739E-3"/>
    <x v="2"/>
    <x v="8"/>
    <x v="1321"/>
    <d v="2016-12-23T17:58:57"/>
    <x v="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3.7735849056603772E-2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.3033033033033031E-2"/>
    <x v="2"/>
    <x v="8"/>
    <x v="1323"/>
    <d v="2016-04-26T06:55:00"/>
    <x v="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1.8292682926829267E-2"/>
    <x v="2"/>
    <x v="8"/>
    <x v="1324"/>
    <d v="2016-10-13T15:12:32"/>
    <x v="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1.646090534979424E-2"/>
    <x v="2"/>
    <x v="8"/>
    <x v="1325"/>
    <d v="2016-12-30T02:03:55"/>
    <x v="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9.7345132743362831E-3"/>
    <x v="2"/>
    <x v="8"/>
    <x v="1326"/>
    <d v="2015-01-15T19:00:28"/>
    <x v="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2.404692082111437E-2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.5812356979405036E-3"/>
    <x v="2"/>
    <x v="8"/>
    <x v="1328"/>
    <d v="2016-10-14T15:25:34"/>
    <x v="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.2058823529411766E-2"/>
    <x v="2"/>
    <x v="8"/>
    <x v="1329"/>
    <d v="2014-12-02T06:19:05"/>
    <x v="0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6.3508192556839833E-3"/>
    <x v="2"/>
    <x v="8"/>
    <x v="1330"/>
    <d v="2016-07-02T04:00:00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9.9502487562189053E-3"/>
    <x v="2"/>
    <x v="8"/>
    <x v="1331"/>
    <d v="2016-08-17T12:05:54"/>
    <x v="0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.9296651052226804E-2"/>
    <x v="2"/>
    <x v="8"/>
    <x v="1334"/>
    <d v="2016-03-11T18:34:47"/>
    <x v="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.2388663967611335E-3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2.6369383262504855E-3"/>
    <x v="2"/>
    <x v="8"/>
    <x v="1336"/>
    <d v="2014-12-17T20:43:48"/>
    <x v="0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5.6700822161921344E-3"/>
    <x v="2"/>
    <x v="8"/>
    <x v="1337"/>
    <d v="2017-03-03T13:51:19"/>
    <x v="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.5136226034308779E-2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.1154657823334338E-2"/>
    <x v="2"/>
    <x v="8"/>
    <x v="1339"/>
    <d v="2014-12-08T16:31:55"/>
    <x v="0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2.6151222285389427E-3"/>
    <x v="2"/>
    <x v="8"/>
    <x v="1341"/>
    <d v="2016-10-01T14:58:37"/>
    <x v="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0.01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6.3148839664509569E-3"/>
    <x v="2"/>
    <x v="8"/>
    <x v="1343"/>
    <d v="2016-08-19T03:59:00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.4532297917402048E-2"/>
    <x v="3"/>
    <x v="9"/>
    <x v="1344"/>
    <d v="2016-06-30T18:57:19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8666666666666668E-2"/>
    <x v="3"/>
    <x v="9"/>
    <x v="1345"/>
    <d v="2014-07-14T19:32:39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2.0639977836265411E-2"/>
    <x v="3"/>
    <x v="9"/>
    <x v="1346"/>
    <d v="2013-06-27T01:49:1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.213307240704501E-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4.344193817878028E-3"/>
    <x v="3"/>
    <x v="9"/>
    <x v="1348"/>
    <d v="2014-12-18T12:08:53"/>
    <x v="0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.6846229187071498E-2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1.4992791926958193E-2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5.9250481410161454E-3"/>
    <x v="3"/>
    <x v="9"/>
    <x v="1351"/>
    <d v="2016-02-12T17:45:44"/>
    <x v="0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.6674012046422802E-2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.1437125748502992E-2"/>
    <x v="3"/>
    <x v="9"/>
    <x v="1353"/>
    <d v="2013-03-11T00:00:00"/>
    <x v="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4.0946896992962251E-2"/>
    <x v="3"/>
    <x v="9"/>
    <x v="1354"/>
    <d v="2016-06-11T19:22:59"/>
    <x v="0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3.9452233452885559E-2"/>
    <x v="3"/>
    <x v="9"/>
    <x v="1355"/>
    <d v="2012-11-30T10:00:00"/>
    <x v="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.399712978396154E-2"/>
    <x v="3"/>
    <x v="9"/>
    <x v="1356"/>
    <d v="2013-07-05T00:56:00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2.5937749401436554E-2"/>
    <x v="3"/>
    <x v="9"/>
    <x v="1357"/>
    <d v="2013-03-01T05:59:00"/>
    <x v="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.4626865671641792E-2"/>
    <x v="3"/>
    <x v="9"/>
    <x v="1358"/>
    <d v="2011-06-25T13:42:03"/>
    <x v="0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2.4869109947643978E-2"/>
    <x v="3"/>
    <x v="9"/>
    <x v="1359"/>
    <d v="2011-07-06T19:33:10"/>
    <x v="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.117782909930716E-2"/>
    <x v="3"/>
    <x v="9"/>
    <x v="1360"/>
    <d v="2012-08-02T21:37:00"/>
    <x v="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.4925254663315253E-2"/>
    <x v="3"/>
    <x v="9"/>
    <x v="1361"/>
    <d v="2014-06-21T17:12:52"/>
    <x v="0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2.2914757103574702E-2"/>
    <x v="3"/>
    <x v="9"/>
    <x v="1362"/>
    <d v="2013-09-07T22:25:31"/>
    <x v="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.5000000000000001E-2"/>
    <x v="3"/>
    <x v="9"/>
    <x v="1363"/>
    <d v="2016-02-15T07:59: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.8898254063816978E-3"/>
    <x v="4"/>
    <x v="11"/>
    <x v="1364"/>
    <d v="2015-01-07T16:41:46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.223404255319149E-2"/>
    <x v="4"/>
    <x v="11"/>
    <x v="1365"/>
    <d v="2015-03-16T16:35:5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.5495394073169882E-2"/>
    <x v="4"/>
    <x v="11"/>
    <x v="1366"/>
    <d v="2014-11-27T00:54:23"/>
    <x v="0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.5753544547523191E-2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.5718157181571817E-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.1909430831873744E-2"/>
    <x v="4"/>
    <x v="11"/>
    <x v="1369"/>
    <d v="2014-04-11T14:15:46"/>
    <x v="0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1.2861736334405145E-2"/>
    <x v="4"/>
    <x v="11"/>
    <x v="1370"/>
    <d v="2013-10-16T00:04:50"/>
    <x v="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9.3395597064709814E-3"/>
    <x v="4"/>
    <x v="11"/>
    <x v="1371"/>
    <d v="2015-05-07T18:12:22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2.5806451612903226E-2"/>
    <x v="4"/>
    <x v="11"/>
    <x v="1372"/>
    <d v="2012-07-12T17:45:32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4.9519093419674318E-3"/>
    <x v="4"/>
    <x v="11"/>
    <x v="1373"/>
    <d v="2016-12-30T22:50:33"/>
    <x v="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2.322308233638283E-2"/>
    <x v="4"/>
    <x v="11"/>
    <x v="1374"/>
    <d v="2016-03-25T02:53:08"/>
    <x v="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.5905442871735006E-2"/>
    <x v="4"/>
    <x v="11"/>
    <x v="1375"/>
    <d v="2017-01-15T01:35:19"/>
    <x v="0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.7983301220295438E-2"/>
    <x v="4"/>
    <x v="11"/>
    <x v="1376"/>
    <d v="2016-12-03T17:03:26"/>
    <x v="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2.052980132450331E-2"/>
    <x v="4"/>
    <x v="11"/>
    <x v="1377"/>
    <d v="2017-02-03T04:11:00"/>
    <x v="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.2702237521514632E-2"/>
    <x v="4"/>
    <x v="11"/>
    <x v="1378"/>
    <d v="2016-08-01T18:13:30"/>
    <x v="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.3530465949820788E-2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716981132075472E-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.3632119514472456E-2"/>
    <x v="4"/>
    <x v="11"/>
    <x v="1381"/>
    <d v="2016-12-29T05:08:45"/>
    <x v="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.7726673853156065E-2"/>
    <x v="4"/>
    <x v="11"/>
    <x v="1382"/>
    <d v="2013-05-06T19:12:16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.9901562165632356E-2"/>
    <x v="4"/>
    <x v="11"/>
    <x v="1383"/>
    <d v="2016-12-23T01:47:58"/>
    <x v="0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1.4506101772967994E-2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.517125974668525E-2"/>
    <x v="4"/>
    <x v="11"/>
    <x v="1385"/>
    <d v="2016-04-29T12:11:00"/>
    <x v="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.6E-2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.4272644098810613E-2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.6616298511802765E-2"/>
    <x v="4"/>
    <x v="11"/>
    <x v="1388"/>
    <d v="2016-10-17T16:14:00"/>
    <x v="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4.676753782668501E-2"/>
    <x v="4"/>
    <x v="11"/>
    <x v="1389"/>
    <d v="2016-08-13T11:32:37"/>
    <x v="0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6.2193126022913256E-3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.3593466424682397E-2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3.6606828581485396E-2"/>
    <x v="4"/>
    <x v="11"/>
    <x v="1392"/>
    <d v="2016-03-03T03:43:06"/>
    <x v="0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.0806057645334636E-3"/>
    <x v="4"/>
    <x v="11"/>
    <x v="1393"/>
    <d v="2016-08-01T16:22:03"/>
    <x v="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.8558951965065504E-2"/>
    <x v="4"/>
    <x v="11"/>
    <x v="1394"/>
    <d v="2017-03-01T03:00:00"/>
    <x v="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2.0939734422880489E-2"/>
    <x v="4"/>
    <x v="11"/>
    <x v="1395"/>
    <d v="2017-01-14T21:48:0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.133892513202858E-2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.3877909530083443E-2"/>
    <x v="4"/>
    <x v="11"/>
    <x v="1397"/>
    <d v="2016-10-27T21:19:00"/>
    <x v="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1.3468711147948611E-2"/>
    <x v="4"/>
    <x v="11"/>
    <x v="1398"/>
    <d v="2016-07-05T20:58:54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.6207169911036729E-2"/>
    <x v="4"/>
    <x v="11"/>
    <x v="1399"/>
    <d v="2014-10-07T00:06:13"/>
    <x v="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5.8020477815699661E-2"/>
    <x v="4"/>
    <x v="11"/>
    <x v="1400"/>
    <d v="2016-06-12T05:30:00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.9334568597438168E-2"/>
    <x v="4"/>
    <x v="11"/>
    <x v="1401"/>
    <d v="2013-05-26T23:54:34"/>
    <x v="0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4.1407108831073652E-2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.6085790884718499E-2"/>
    <x v="4"/>
    <x v="11"/>
    <x v="1403"/>
    <d v="2013-07-26T01:30:35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2.0746887966804978E-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0.16190476190476191"/>
    <x v="3"/>
    <x v="22"/>
    <x v="1405"/>
    <d v="2014-11-28T17:20:01"/>
    <x v="0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0.2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0.13333333333333333"/>
    <x v="3"/>
    <x v="22"/>
    <x v="1407"/>
    <d v="2014-08-12T12:52:58"/>
    <x v="0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8.3333333333333329E-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2016-06-03T07:38:40"/>
    <x v="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0.42857142857142855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4.0625000000000001E-2"/>
    <x v="3"/>
    <x v="22"/>
    <x v="1412"/>
    <d v="2014-12-04T01:31:39"/>
    <x v="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2017-01-03T06:04:27"/>
    <x v="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.125E-2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3.6363636363636362E-2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0.16666666666666666"/>
    <x v="3"/>
    <x v="22"/>
    <x v="1418"/>
    <d v="2016-02-25T10:57:14"/>
    <x v="0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.247191011235955E-2"/>
    <x v="3"/>
    <x v="22"/>
    <x v="1419"/>
    <d v="2016-10-09T10:56:59"/>
    <x v="0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2016-06-28T16:01:26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0.01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7.6923076923076927E-2"/>
    <x v="3"/>
    <x v="22"/>
    <x v="1422"/>
    <d v="2016-09-21T05:45:04"/>
    <x v="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0.01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9.1683038637852005E-3"/>
    <x v="3"/>
    <x v="22"/>
    <x v="1424"/>
    <d v="2016-11-15T18:13:22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9.5465393794749408E-3"/>
    <x v="3"/>
    <x v="22"/>
    <x v="1427"/>
    <d v="2016-09-18T20:26:25"/>
    <x v="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6.6666666666666666E-2"/>
    <x v="3"/>
    <x v="22"/>
    <x v="1428"/>
    <d v="2016-04-02T08:06:57"/>
    <x v="0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1.2406947890818859E-2"/>
    <x v="3"/>
    <x v="22"/>
    <x v="1430"/>
    <d v="2014-12-19T19:31:28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8.6540232001473018E-3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.2422360248447204E-2"/>
    <x v="3"/>
    <x v="22"/>
    <x v="1433"/>
    <d v="2016-12-10T11:00:00"/>
    <x v="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.3431013431013431E-3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0.13333333333333333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2.5974025974025976E-2"/>
    <x v="3"/>
    <x v="22"/>
    <x v="1436"/>
    <d v="2016-02-21T08:24:17"/>
    <x v="0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2.7261462205700124E-2"/>
    <x v="3"/>
    <x v="22"/>
    <x v="1437"/>
    <d v="2014-07-13T04:59:00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.3333333333333334E-2"/>
    <x v="3"/>
    <x v="22"/>
    <x v="1438"/>
    <d v="2016-04-27T13:55:00"/>
    <x v="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.3333333333333333E-2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2016-05-26T17:57:43"/>
    <x v="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.4851485148514852E-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0.04"/>
    <x v="3"/>
    <x v="22"/>
    <x v="1447"/>
    <d v="2016-07-08T17:32:14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2016-02-20T04:06:37"/>
    <x v="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2014-11-19T00:00:59"/>
    <x v="0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6.6666666666666666E-2"/>
    <x v="3"/>
    <x v="22"/>
    <x v="1454"/>
    <d v="2016-04-24T21:59:00"/>
    <x v="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4.4444444444444444E-3"/>
    <x v="3"/>
    <x v="22"/>
    <x v="1455"/>
    <d v="2014-09-05T13:39:00"/>
    <x v="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2.0689655172413793E-2"/>
    <x v="3"/>
    <x v="22"/>
    <x v="1456"/>
    <d v="2017-01-03T16:02:45"/>
    <x v="0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2.2388025303736365E-2"/>
    <x v="3"/>
    <x v="23"/>
    <x v="1461"/>
    <d v="2014-10-21T00:00:00"/>
    <x v="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.4556638330223238E-2"/>
    <x v="3"/>
    <x v="23"/>
    <x v="1462"/>
    <d v="2013-04-10T15:54:31"/>
    <x v="0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2.8216704288939052E-2"/>
    <x v="3"/>
    <x v="23"/>
    <x v="1463"/>
    <d v="2013-04-07T20:52:18"/>
    <x v="0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2.8676470588235293E-2"/>
    <x v="3"/>
    <x v="23"/>
    <x v="1464"/>
    <d v="2013-02-16T15:52:38"/>
    <x v="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.9003194099515536E-2"/>
    <x v="3"/>
    <x v="23"/>
    <x v="1465"/>
    <d v="2012-03-22T03:00:00"/>
    <x v="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.436817403103178E-2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1.3034410844629822E-2"/>
    <x v="3"/>
    <x v="23"/>
    <x v="1467"/>
    <d v="2012-03-25T18:14:45"/>
    <x v="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.0128534704370179E-2"/>
    <x v="3"/>
    <x v="23"/>
    <x v="1468"/>
    <d v="2011-06-12T00:20:49"/>
    <x v="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6.6905665096502562E-3"/>
    <x v="3"/>
    <x v="23"/>
    <x v="1469"/>
    <d v="2013-02-15T14:21:49"/>
    <x v="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4.3153969099627064E-2"/>
    <x v="3"/>
    <x v="23"/>
    <x v="1470"/>
    <d v="2012-12-28T19:51:03"/>
    <x v="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.0322308826627343E-2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9.6896989272119045E-3"/>
    <x v="3"/>
    <x v="23"/>
    <x v="1472"/>
    <d v="2013-10-16T13:01:43"/>
    <x v="0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2.5999314060650314E-2"/>
    <x v="3"/>
    <x v="23"/>
    <x v="1473"/>
    <d v="2012-03-01T23:30:39"/>
    <x v="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2.2565320665083134E-2"/>
    <x v="3"/>
    <x v="23"/>
    <x v="1474"/>
    <d v="2013-09-13T17:28:12"/>
    <x v="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.5582791086360816E-2"/>
    <x v="3"/>
    <x v="23"/>
    <x v="1475"/>
    <d v="2014-12-20T04:59:00"/>
    <x v="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.3076954083915465E-2"/>
    <x v="3"/>
    <x v="23"/>
    <x v="1476"/>
    <d v="2011-09-10T01:00:22"/>
    <x v="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.1050220106010242E-2"/>
    <x v="3"/>
    <x v="23"/>
    <x v="1477"/>
    <d v="2011-12-23T03:00:00"/>
    <x v="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.4261605280952019E-2"/>
    <x v="3"/>
    <x v="23"/>
    <x v="1478"/>
    <d v="2013-05-14T20:55:13"/>
    <x v="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.2302092811646949E-2"/>
    <x v="3"/>
    <x v="23"/>
    <x v="1479"/>
    <d v="2014-05-10T03:59:00"/>
    <x v="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1.0850954029548771E-2"/>
    <x v="3"/>
    <x v="23"/>
    <x v="1480"/>
    <d v="2013-07-26T17:00:00"/>
    <x v="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.7142857142857141E-2"/>
    <x v="3"/>
    <x v="10"/>
    <x v="1481"/>
    <d v="2013-11-02T22:09:05"/>
    <x v="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0.2"/>
    <x v="3"/>
    <x v="10"/>
    <x v="1482"/>
    <d v="2012-09-07T07:51:00"/>
    <x v="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0.04"/>
    <x v="3"/>
    <x v="10"/>
    <x v="1483"/>
    <d v="2016-07-22T04:37:55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0.02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6.25E-2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.6666666666666666E-2"/>
    <x v="3"/>
    <x v="10"/>
    <x v="1488"/>
    <d v="2014-01-05T13:31:00"/>
    <x v="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2.1229050279329607E-2"/>
    <x v="3"/>
    <x v="10"/>
    <x v="1490"/>
    <d v="2013-10-02T13:27:54"/>
    <x v="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0.01"/>
    <x v="3"/>
    <x v="10"/>
    <x v="1491"/>
    <d v="2015-02-15T15:38:00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6.6666666666666666E-2"/>
    <x v="3"/>
    <x v="10"/>
    <x v="1492"/>
    <d v="2011-06-18T21:14:06"/>
    <x v="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.4719101123595506E-2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2013-07-31T19:43:00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5.2631578947368418E-2"/>
    <x v="3"/>
    <x v="10"/>
    <x v="1498"/>
    <d v="2014-09-03T23:36:18"/>
    <x v="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0.2"/>
    <x v="3"/>
    <x v="10"/>
    <x v="1499"/>
    <d v="2016-08-05T00:10:33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2.1398002853067047E-2"/>
    <x v="3"/>
    <x v="10"/>
    <x v="1500"/>
    <d v="2013-05-01T21:42:37"/>
    <x v="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.0232160199787264E-2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.4741464288914777E-2"/>
    <x v="8"/>
    <x v="20"/>
    <x v="1502"/>
    <d v="2016-03-25T22:00:00"/>
    <x v="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1.7548499356143089E-2"/>
    <x v="8"/>
    <x v="20"/>
    <x v="1503"/>
    <d v="2016-10-23T08:20:01"/>
    <x v="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.488984833388686E-2"/>
    <x v="8"/>
    <x v="20"/>
    <x v="1504"/>
    <d v="2014-06-10T08:33:00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2.0816991492186087E-2"/>
    <x v="8"/>
    <x v="20"/>
    <x v="1505"/>
    <d v="2016-03-22T20:01:00"/>
    <x v="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2.5733093955715141E-2"/>
    <x v="8"/>
    <x v="20"/>
    <x v="1506"/>
    <d v="2014-07-24T18:51:44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.2790697674418604E-2"/>
    <x v="8"/>
    <x v="20"/>
    <x v="1507"/>
    <d v="2010-05-15T08:10:00"/>
    <x v="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.0297203650383094E-2"/>
    <x v="8"/>
    <x v="20"/>
    <x v="1508"/>
    <d v="2014-06-27T14:44:41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9.0584649968896182E-3"/>
    <x v="8"/>
    <x v="20"/>
    <x v="1509"/>
    <d v="2017-02-14T22:59:00"/>
    <x v="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2.5053199386351265E-2"/>
    <x v="8"/>
    <x v="20"/>
    <x v="1510"/>
    <d v="2014-07-19T09:14:3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.3162098268481246E-2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.7129416577184638E-2"/>
    <x v="8"/>
    <x v="20"/>
    <x v="1512"/>
    <d v="2017-02-05T16:25:39"/>
    <x v="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.791442736324626E-2"/>
    <x v="8"/>
    <x v="20"/>
    <x v="1513"/>
    <d v="2014-07-16T15:17:46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6.6118186257936064E-3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.1769271386674639E-3"/>
    <x v="8"/>
    <x v="20"/>
    <x v="1515"/>
    <d v="2016-03-16T05:04:57"/>
    <x v="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6.2797747942832391E-3"/>
    <x v="8"/>
    <x v="20"/>
    <x v="1516"/>
    <d v="2016-10-06T14:00:00"/>
    <x v="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2.5311766884800593E-2"/>
    <x v="8"/>
    <x v="20"/>
    <x v="1517"/>
    <d v="2014-12-06T06:00:00"/>
    <x v="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7.6610939782502836E-3"/>
    <x v="8"/>
    <x v="20"/>
    <x v="1518"/>
    <d v="2014-05-31T19:40:52"/>
    <x v="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.5586788852758594E-2"/>
    <x v="8"/>
    <x v="20"/>
    <x v="1519"/>
    <d v="2014-06-20T21:59:00"/>
    <x v="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8.9664429530201348E-3"/>
    <x v="8"/>
    <x v="20"/>
    <x v="1520"/>
    <d v="2014-12-19T04:00:00"/>
    <x v="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5.8669329671701409E-3"/>
    <x v="8"/>
    <x v="20"/>
    <x v="1521"/>
    <d v="2016-06-07T04:01:3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7.4772415595673125E-3"/>
    <x v="8"/>
    <x v="20"/>
    <x v="1522"/>
    <d v="2014-10-17T19:55:39"/>
    <x v="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.043470730862487E-2"/>
    <x v="8"/>
    <x v="20"/>
    <x v="1523"/>
    <d v="2014-12-23T00:00:00"/>
    <x v="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4.5088566827697265E-3"/>
    <x v="8"/>
    <x v="20"/>
    <x v="1524"/>
    <d v="2017-02-20T12:01:3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.0945039399666238E-2"/>
    <x v="8"/>
    <x v="20"/>
    <x v="1525"/>
    <d v="2016-08-18T16:52:18"/>
    <x v="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.011743450767841E-2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.8108677937162886E-2"/>
    <x v="8"/>
    <x v="20"/>
    <x v="1527"/>
    <d v="2017-03-14T13:24:46"/>
    <x v="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.894163608381674E-2"/>
    <x v="8"/>
    <x v="20"/>
    <x v="1528"/>
    <d v="2017-02-01T00:00:00"/>
    <x v="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7.3710073710073713E-3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.8521265549174597E-2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.7654171704957679E-2"/>
    <x v="8"/>
    <x v="20"/>
    <x v="1531"/>
    <d v="2014-12-01T03:00:00"/>
    <x v="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.2148258336432379E-2"/>
    <x v="8"/>
    <x v="20"/>
    <x v="1532"/>
    <d v="2016-02-15T15:00:00"/>
    <x v="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1.1330056803392892E-2"/>
    <x v="8"/>
    <x v="20"/>
    <x v="1533"/>
    <d v="2016-05-02T03:59:00"/>
    <x v="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.1777848707309288E-2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.0766471587691147E-2"/>
    <x v="8"/>
    <x v="20"/>
    <x v="1535"/>
    <d v="2016-05-23T22:00:00"/>
    <x v="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.514797910977158E-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.0376134889753566E-2"/>
    <x v="8"/>
    <x v="20"/>
    <x v="1537"/>
    <d v="2016-08-06T18:00:00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6.4031180400890867E-3"/>
    <x v="8"/>
    <x v="20"/>
    <x v="1538"/>
    <d v="2015-01-22T18:46:10"/>
    <x v="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.0442243729322336E-2"/>
    <x v="8"/>
    <x v="20"/>
    <x v="1539"/>
    <d v="2017-01-03T22:03:39"/>
    <x v="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5.5429864253393668E-3"/>
    <x v="8"/>
    <x v="20"/>
    <x v="1540"/>
    <d v="2014-11-26T01:15:00"/>
    <x v="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0.33333333333333331"/>
    <x v="8"/>
    <x v="24"/>
    <x v="1541"/>
    <d v="2014-12-31T17:05:38"/>
    <x v="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0.1"/>
    <x v="8"/>
    <x v="24"/>
    <x v="1543"/>
    <d v="2014-11-22T13:13:54"/>
    <x v="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3.8062283737024222E-2"/>
    <x v="8"/>
    <x v="24"/>
    <x v="1546"/>
    <d v="2014-09-17T05:06:39"/>
    <x v="0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1.6666666666666666E-2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3.5294117647058823E-2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6.9306930693069313E-2"/>
    <x v="8"/>
    <x v="24"/>
    <x v="1550"/>
    <d v="2016-05-12T10:47:14"/>
    <x v="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7.5650118203309689E-3"/>
    <x v="8"/>
    <x v="24"/>
    <x v="1552"/>
    <d v="2014-10-01T03:59:00"/>
    <x v="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1.7725258493353029E-2"/>
    <x v="8"/>
    <x v="24"/>
    <x v="1556"/>
    <d v="2016-07-04T03:40:24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  <x v="1557"/>
    <d v="2014-09-20T15:40:33"/>
    <x v="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8.5714285714285715E-2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0.02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.2553191489361701E-2"/>
    <x v="8"/>
    <x v="24"/>
    <x v="1560"/>
    <d v="2014-11-13T01:29:53"/>
    <x v="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1.4925373134328358E-2"/>
    <x v="3"/>
    <x v="25"/>
    <x v="1561"/>
    <d v="2013-11-07T02:00:03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2.3529411764705882E-2"/>
    <x v="3"/>
    <x v="25"/>
    <x v="1563"/>
    <d v="2014-03-14T16:49:11"/>
    <x v="0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0.1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0.01"/>
    <x v="3"/>
    <x v="25"/>
    <x v="1565"/>
    <d v="2011-06-08T17:31:01"/>
    <x v="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9.2549019607843144E-3"/>
    <x v="3"/>
    <x v="25"/>
    <x v="1566"/>
    <d v="2016-07-27T22:00:00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3.7142857142857144E-2"/>
    <x v="3"/>
    <x v="25"/>
    <x v="1567"/>
    <d v="2014-02-17T00:00:00"/>
    <x v="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6.4516129032258064E-3"/>
    <x v="3"/>
    <x v="25"/>
    <x v="1568"/>
    <d v="2014-12-24T01:29:45"/>
    <x v="0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2.0933977455716585E-2"/>
    <x v="3"/>
    <x v="25"/>
    <x v="1570"/>
    <d v="2016-04-08T18:31:22"/>
    <x v="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0.05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2.4E-2"/>
    <x v="3"/>
    <x v="25"/>
    <x v="1572"/>
    <d v="2016-02-28T23:59:00"/>
    <x v="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.3452914798206279E-2"/>
    <x v="3"/>
    <x v="25"/>
    <x v="1573"/>
    <d v="2017-04-01T03:59:00"/>
    <x v="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1.1857707509881422E-2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.5277171540811872E-2"/>
    <x v="3"/>
    <x v="25"/>
    <x v="1575"/>
    <d v="2014-07-09T12:34:56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.5384615384615385E-2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3.6363636363636362E-2"/>
    <x v="3"/>
    <x v="25"/>
    <x v="1577"/>
    <d v="2012-07-24T20:20:48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.9512195121951219E-2"/>
    <x v="3"/>
    <x v="25"/>
    <x v="1578"/>
    <d v="2010-09-02T02:00:00"/>
    <x v="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7.1428571428571425E-2"/>
    <x v="3"/>
    <x v="25"/>
    <x v="1579"/>
    <d v="2013-08-28T23:54:51"/>
    <x v="0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0.2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.2258064516129031E-2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6.6666666666666666E-2"/>
    <x v="8"/>
    <x v="26"/>
    <x v="1583"/>
    <d v="2014-09-25T21:43:11"/>
    <x v="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.5949367088607592E-3"/>
    <x v="8"/>
    <x v="26"/>
    <x v="1585"/>
    <d v="2016-12-25T11:00:00"/>
    <x v="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7"/>
    <d v="2014-12-13T22:49:25"/>
    <x v="0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.9607843137254902E-3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.2482893450635387E-2"/>
    <x v="8"/>
    <x v="26"/>
    <x v="1591"/>
    <d v="2016-04-03T16:25:41"/>
    <x v="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4.878048780487805E-2"/>
    <x v="8"/>
    <x v="26"/>
    <x v="1594"/>
    <d v="2016-05-15T16:21:00"/>
    <x v="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2.5000000000000001E-2"/>
    <x v="8"/>
    <x v="26"/>
    <x v="1595"/>
    <d v="2014-06-18T20:13:00"/>
    <x v="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0.04"/>
    <x v="8"/>
    <x v="26"/>
    <x v="1596"/>
    <d v="2014-12-13T11:19:29"/>
    <x v="0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2.4523160762942781E-2"/>
    <x v="8"/>
    <x v="26"/>
    <x v="1600"/>
    <d v="2014-07-15T05:11:00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.0692993574086459E-2"/>
    <x v="4"/>
    <x v="11"/>
    <x v="1601"/>
    <d v="2011-05-05T02:13:53"/>
    <x v="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2.1297836938435941E-2"/>
    <x v="4"/>
    <x v="11"/>
    <x v="1602"/>
    <d v="2011-10-14T23:00:00"/>
    <x v="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.4995051632961122E-2"/>
    <x v="4"/>
    <x v="11"/>
    <x v="1603"/>
    <d v="2012-01-28T04:04:19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2.0473822755191575E-2"/>
    <x v="4"/>
    <x v="11"/>
    <x v="1604"/>
    <d v="2012-03-17T19:17:15"/>
    <x v="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7.2828389830508471E-3"/>
    <x v="4"/>
    <x v="11"/>
    <x v="1605"/>
    <d v="2011-08-01T07:00:00"/>
    <x v="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.138567360491465E-2"/>
    <x v="4"/>
    <x v="11"/>
    <x v="1606"/>
    <d v="2011-03-24T01:40:38"/>
    <x v="0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.4127213837778237E-2"/>
    <x v="4"/>
    <x v="11"/>
    <x v="1607"/>
    <d v="2012-06-14T19:24:11"/>
    <x v="0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.8930041152263374E-2"/>
    <x v="4"/>
    <x v="11"/>
    <x v="1608"/>
    <d v="2014-01-01T05:26:00"/>
    <x v="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2.2535211267605635E-3"/>
    <x v="4"/>
    <x v="11"/>
    <x v="1609"/>
    <d v="2011-11-02T08:00:00"/>
    <x v="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.0599595365091043E-2"/>
    <x v="4"/>
    <x v="11"/>
    <x v="1610"/>
    <d v="2012-12-15T22:11:50"/>
    <x v="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2.6973026973026972E-2"/>
    <x v="4"/>
    <x v="11"/>
    <x v="1611"/>
    <d v="2013-06-05T00:00:32"/>
    <x v="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0.02"/>
    <x v="4"/>
    <x v="11"/>
    <x v="1612"/>
    <d v="2013-01-02T20:59:44"/>
    <x v="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2.561576354679803E-2"/>
    <x v="4"/>
    <x v="11"/>
    <x v="1613"/>
    <d v="2012-07-22T01:40:02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.4995131450827653E-2"/>
    <x v="4"/>
    <x v="11"/>
    <x v="1614"/>
    <d v="2014-08-03T17:00:00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.4895947426067908E-2"/>
    <x v="4"/>
    <x v="11"/>
    <x v="1615"/>
    <d v="2011-12-13T02:13:16"/>
    <x v="0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.5067178502879079E-2"/>
    <x v="4"/>
    <x v="11"/>
    <x v="1616"/>
    <d v="2012-11-22T22:00:00"/>
    <x v="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.5475024485798237E-2"/>
    <x v="4"/>
    <x v="11"/>
    <x v="1617"/>
    <d v="2013-11-01T19:00:00"/>
    <x v="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.7131979695431471E-2"/>
    <x v="4"/>
    <x v="11"/>
    <x v="1618"/>
    <d v="2013-03-08T15:42:15"/>
    <x v="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.15E-2"/>
    <x v="4"/>
    <x v="11"/>
    <x v="1619"/>
    <d v="2014-09-15T04:28:06"/>
    <x v="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.5044247787610619E-2"/>
    <x v="4"/>
    <x v="11"/>
    <x v="1620"/>
    <d v="2013-02-23T08:09:00"/>
    <x v="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6.1056105610561053E-3"/>
    <x v="4"/>
    <x v="11"/>
    <x v="1621"/>
    <d v="2012-05-28T03:59:00"/>
    <x v="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9.2605784299757809E-3"/>
    <x v="4"/>
    <x v="11"/>
    <x v="1622"/>
    <d v="2014-12-17T07:59:00"/>
    <x v="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2.3746701846965697E-2"/>
    <x v="4"/>
    <x v="11"/>
    <x v="1623"/>
    <d v="2013-08-27T16:31:29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2.1186440677966101E-2"/>
    <x v="4"/>
    <x v="11"/>
    <x v="1624"/>
    <d v="2013-01-09T08:48:55"/>
    <x v="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8.9270386266094414E-3"/>
    <x v="4"/>
    <x v="11"/>
    <x v="1625"/>
    <d v="2012-09-11T16:47:33"/>
    <x v="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.3341568869672638E-2"/>
    <x v="4"/>
    <x v="11"/>
    <x v="1626"/>
    <d v="2013-12-01T21:21:07"/>
    <x v="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6239316239316241E-2"/>
    <x v="4"/>
    <x v="11"/>
    <x v="1627"/>
    <d v="2012-11-26T04:59:00"/>
    <x v="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.1798365122615803E-2"/>
    <x v="4"/>
    <x v="11"/>
    <x v="1628"/>
    <d v="2014-06-17T17:41:22"/>
    <x v="0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1.3183279742765274E-2"/>
    <x v="4"/>
    <x v="11"/>
    <x v="1629"/>
    <d v="2014-02-20T20:48:53"/>
    <x v="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.1875589066918001E-2"/>
    <x v="4"/>
    <x v="11"/>
    <x v="1630"/>
    <d v="2012-03-02T06:59:00"/>
    <x v="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8.5305625040087221E-3"/>
    <x v="4"/>
    <x v="11"/>
    <x v="1631"/>
    <d v="2012-10-12T20:37:41"/>
    <x v="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1.1562115621156211E-2"/>
    <x v="4"/>
    <x v="11"/>
    <x v="1632"/>
    <d v="2011-09-24T08:10:54"/>
    <x v="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.7999999999999996E-3"/>
    <x v="4"/>
    <x v="11"/>
    <x v="1633"/>
    <d v="2012-01-16T05:00:00"/>
    <x v="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.5920398009950248E-2"/>
    <x v="4"/>
    <x v="11"/>
    <x v="1634"/>
    <d v="2011-06-02T05:59:00"/>
    <x v="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.4764565043894652E-2"/>
    <x v="4"/>
    <x v="11"/>
    <x v="1635"/>
    <d v="2016-07-11T20:51:01"/>
    <x v="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.8669527896995709E-2"/>
    <x v="4"/>
    <x v="11"/>
    <x v="1636"/>
    <d v="2011-06-12T04:00:00"/>
    <x v="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.8901734104046242E-2"/>
    <x v="4"/>
    <x v="11"/>
    <x v="1637"/>
    <d v="2009-12-31T23:39:00"/>
    <x v="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2.5714285714285714E-2"/>
    <x v="4"/>
    <x v="11"/>
    <x v="1638"/>
    <d v="2013-02-28T21:25:00"/>
    <x v="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.0555555555555556E-2"/>
    <x v="4"/>
    <x v="11"/>
    <x v="1639"/>
    <d v="2012-03-03T15:39:25"/>
    <x v="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2.5020605204285881E-2"/>
    <x v="4"/>
    <x v="11"/>
    <x v="1640"/>
    <d v="2010-08-03T01:59:00"/>
    <x v="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.0256410256410256E-2"/>
    <x v="4"/>
    <x v="27"/>
    <x v="1641"/>
    <d v="2014-12-19T14:19:04"/>
    <x v="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2.3333333333333334E-2"/>
    <x v="4"/>
    <x v="27"/>
    <x v="1642"/>
    <d v="2011-06-14T00:35:27"/>
    <x v="0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5.9342421812349638E-3"/>
    <x v="4"/>
    <x v="27"/>
    <x v="1643"/>
    <d v="2012-09-24T19:46:52"/>
    <x v="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.1689497716894977E-2"/>
    <x v="4"/>
    <x v="27"/>
    <x v="1644"/>
    <d v="2012-11-22T02:26:00"/>
    <x v="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1.8050541516245488E-3"/>
    <x v="4"/>
    <x v="27"/>
    <x v="1645"/>
    <d v="2013-09-18T14:49:00"/>
    <x v="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3.7658802177858441E-2"/>
    <x v="4"/>
    <x v="27"/>
    <x v="1646"/>
    <d v="2014-08-14T18:11:00"/>
    <x v="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8.7853323147440796E-3"/>
    <x v="4"/>
    <x v="27"/>
    <x v="1647"/>
    <d v="2012-06-09T09:49:37"/>
    <x v="0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.1239153071850052E-2"/>
    <x v="4"/>
    <x v="27"/>
    <x v="1648"/>
    <d v="2011-03-20T15:54:42"/>
    <x v="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2.119126292078392E-2"/>
    <x v="4"/>
    <x v="27"/>
    <x v="1649"/>
    <d v="2014-05-23T16:25:55"/>
    <x v="0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.1303426351112681E-2"/>
    <x v="4"/>
    <x v="27"/>
    <x v="1650"/>
    <d v="2013-10-09T10:27:17"/>
    <x v="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9.9255583126550868E-3"/>
    <x v="4"/>
    <x v="27"/>
    <x v="1651"/>
    <d v="2011-04-26T06:59:00"/>
    <x v="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1.5452538631346579E-2"/>
    <x v="4"/>
    <x v="27"/>
    <x v="1652"/>
    <d v="2013-11-24T12:49:53"/>
    <x v="0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.9284809080390104E-2"/>
    <x v="4"/>
    <x v="27"/>
    <x v="1653"/>
    <d v="2011-04-24T20:01:36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2.5777103866565579E-2"/>
    <x v="4"/>
    <x v="27"/>
    <x v="1654"/>
    <d v="2012-04-18T21:22:40"/>
    <x v="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2.2398506766215586E-2"/>
    <x v="4"/>
    <x v="27"/>
    <x v="1655"/>
    <d v="2012-04-05T18:00:20"/>
    <x v="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6.3786358224187786E-3"/>
    <x v="4"/>
    <x v="27"/>
    <x v="1656"/>
    <d v="2012-12-13T22:17:32"/>
    <x v="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8.4243589768025172E-3"/>
    <x v="4"/>
    <x v="27"/>
    <x v="1657"/>
    <d v="2012-05-24T18:46:08"/>
    <x v="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.3486261658684145E-2"/>
    <x v="4"/>
    <x v="27"/>
    <x v="1658"/>
    <d v="2012-12-18T14:20:00"/>
    <x v="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7.9787234042553196E-2"/>
    <x v="4"/>
    <x v="27"/>
    <x v="1659"/>
    <d v="2013-12-17T12:00:00"/>
    <x v="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3.589232303090728E-2"/>
    <x v="4"/>
    <x v="27"/>
    <x v="1660"/>
    <d v="2016-04-30T21:59:00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.2472215361817732E-2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7.5508464255267327E-3"/>
    <x v="4"/>
    <x v="27"/>
    <x v="1662"/>
    <d v="2011-12-31T05:45:36"/>
    <x v="0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2.9629629629629631E-2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2.9082876394507587E-2"/>
    <x v="4"/>
    <x v="27"/>
    <x v="1664"/>
    <d v="2012-03-16T03:59:00"/>
    <x v="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.2243482420473571E-2"/>
    <x v="4"/>
    <x v="27"/>
    <x v="1665"/>
    <d v="2011-02-22T03:00:00"/>
    <x v="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.4365987071108902E-2"/>
    <x v="4"/>
    <x v="27"/>
    <x v="1666"/>
    <d v="2013-03-28T05:04:33"/>
    <x v="0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.9012288430326919E-2"/>
    <x v="4"/>
    <x v="27"/>
    <x v="1667"/>
    <d v="2014-03-11T06:59:00"/>
    <x v="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.412739008646937E-2"/>
    <x v="4"/>
    <x v="27"/>
    <x v="1668"/>
    <d v="2011-11-28T04:35:39"/>
    <x v="0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.8604651162790697E-2"/>
    <x v="4"/>
    <x v="27"/>
    <x v="1669"/>
    <d v="2016-05-31T21:14:36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2.2417153996101363E-2"/>
    <x v="4"/>
    <x v="27"/>
    <x v="1670"/>
    <d v="2010-07-05T04:00:00"/>
    <x v="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3.8242437185555284E-2"/>
    <x v="4"/>
    <x v="27"/>
    <x v="1671"/>
    <d v="2016-08-01T13:03:34"/>
    <x v="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2.5520833333333333E-2"/>
    <x v="4"/>
    <x v="27"/>
    <x v="1672"/>
    <d v="2012-06-04T15:45:30"/>
    <x v="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2.1933085501858737E-2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.1204759543877046E-2"/>
    <x v="4"/>
    <x v="27"/>
    <x v="1674"/>
    <d v="2016-08-18T06:59:00"/>
    <x v="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2.4742388077079815E-2"/>
    <x v="4"/>
    <x v="27"/>
    <x v="1675"/>
    <d v="2011-10-16T22:03:00"/>
    <x v="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.2138728323699421E-2"/>
    <x v="4"/>
    <x v="27"/>
    <x v="1676"/>
    <d v="2012-04-21T03:59:00"/>
    <x v="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6.2686567164179103E-3"/>
    <x v="4"/>
    <x v="27"/>
    <x v="1677"/>
    <d v="2016-04-16T05:59:00"/>
    <x v="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2.7590090090090089E-2"/>
    <x v="4"/>
    <x v="27"/>
    <x v="1678"/>
    <d v="2014-02-06T20:31:11"/>
    <x v="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6E-2"/>
    <x v="4"/>
    <x v="27"/>
    <x v="1679"/>
    <d v="2011-07-22T01:39:05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2.1276595744680851E-2"/>
    <x v="4"/>
    <x v="27"/>
    <x v="1680"/>
    <d v="2014-07-12T18:11:0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1.3409303204671775E-2"/>
    <x v="4"/>
    <x v="28"/>
    <x v="1681"/>
    <d v="2017-03-29T02:00:00"/>
    <x v="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.3157894736842105E-2"/>
    <x v="4"/>
    <x v="28"/>
    <x v="1683"/>
    <d v="2017-04-07T18:45:38"/>
    <x v="0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.156930126002291E-2"/>
    <x v="4"/>
    <x v="28"/>
    <x v="1684"/>
    <d v="2017-03-17T18:34:01"/>
    <x v="0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4.1666666666666664E-2"/>
    <x v="4"/>
    <x v="28"/>
    <x v="1685"/>
    <d v="2017-03-24T05:00:23"/>
    <x v="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5.5555555555555552E-2"/>
    <x v="4"/>
    <x v="28"/>
    <x v="1686"/>
    <d v="2017-04-27T19:15:19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.248E-2"/>
    <x v="4"/>
    <x v="28"/>
    <x v="1687"/>
    <d v="2017-04-10T20:15:00"/>
    <x v="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3.9503386004514675E-3"/>
    <x v="4"/>
    <x v="28"/>
    <x v="1688"/>
    <d v="2017-04-09T11:49:54"/>
    <x v="0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5.8333333333333336E-3"/>
    <x v="4"/>
    <x v="28"/>
    <x v="1689"/>
    <d v="2017-03-16T21:37:10"/>
    <x v="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.7322834645669291E-2"/>
    <x v="4"/>
    <x v="28"/>
    <x v="1690"/>
    <d v="2017-04-06T09:20:42"/>
    <x v="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3.7841067516430991E-3"/>
    <x v="4"/>
    <x v="28"/>
    <x v="1691"/>
    <d v="2017-04-03T01:00:00"/>
    <x v="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6.2761506276150627E-3"/>
    <x v="4"/>
    <x v="28"/>
    <x v="1692"/>
    <d v="2017-03-26T23:59:00"/>
    <x v="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2.8571428571428571E-2"/>
    <x v="4"/>
    <x v="28"/>
    <x v="1693"/>
    <d v="2017-04-09T20:00:00"/>
    <x v="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0.2"/>
    <x v="4"/>
    <x v="28"/>
    <x v="1694"/>
    <d v="2017-03-27T04:36:00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.6370106761565837E-2"/>
    <x v="4"/>
    <x v="28"/>
    <x v="1695"/>
    <d v="2017-04-10T01:00:00"/>
    <x v="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8.7094220110847196E-3"/>
    <x v="4"/>
    <x v="28"/>
    <x v="1697"/>
    <d v="2017-04-09T23:47:28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.8518518518518517E-2"/>
    <x v="4"/>
    <x v="28"/>
    <x v="1699"/>
    <d v="2017-04-11T20:44:05"/>
    <x v="0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1.5157329240214889E-2"/>
    <x v="4"/>
    <x v="28"/>
    <x v="1700"/>
    <d v="2017-04-01T04:00:00"/>
    <x v="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0.2"/>
    <x v="4"/>
    <x v="28"/>
    <x v="1701"/>
    <d v="2015-01-15T15:56:45"/>
    <x v="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3.9215686274509803E-2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8.4485407066052232E-3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1.8480492813141684E-2"/>
    <x v="4"/>
    <x v="28"/>
    <x v="1707"/>
    <d v="2016-03-28T16:18:15"/>
    <x v="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.7058823529411764E-2"/>
    <x v="4"/>
    <x v="28"/>
    <x v="1709"/>
    <d v="2014-08-31T19:39:00"/>
    <x v="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2.9411764705882353E-2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.9047619047619048E-3"/>
    <x v="4"/>
    <x v="28"/>
    <x v="1711"/>
    <d v="2014-09-01T15:30:34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0.02"/>
    <x v="4"/>
    <x v="28"/>
    <x v="1713"/>
    <d v="2014-10-05T19:13:32"/>
    <x v="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8.6426029486527702E-3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0.18181818181818182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0.02"/>
    <x v="4"/>
    <x v="28"/>
    <x v="1716"/>
    <d v="2016-12-09T14:51:39"/>
    <x v="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2.9390681003584228E-2"/>
    <x v="4"/>
    <x v="28"/>
    <x v="1717"/>
    <d v="2016-04-21T04:00:00"/>
    <x v="0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2.6666666666666668E-2"/>
    <x v="4"/>
    <x v="28"/>
    <x v="1718"/>
    <d v="2016-05-14T04:59:00"/>
    <x v="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8.5714285714285715E-2"/>
    <x v="4"/>
    <x v="28"/>
    <x v="1719"/>
    <d v="2014-09-17T12:49:51"/>
    <x v="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3.5555555555555556E-2"/>
    <x v="4"/>
    <x v="28"/>
    <x v="1720"/>
    <d v="2014-11-09T19:47:51"/>
    <x v="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2"/>
    <d v="2016-04-03T00:10:00"/>
    <x v="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4.6153846153846158E-3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0.11428571428571428"/>
    <x v="4"/>
    <x v="28"/>
    <x v="1724"/>
    <d v="2014-10-30T22:22:42"/>
    <x v="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1.607142857142857E-2"/>
    <x v="4"/>
    <x v="28"/>
    <x v="1725"/>
    <d v="2014-08-24T23:14:09"/>
    <x v="0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7.2859744990892532E-3"/>
    <x v="4"/>
    <x v="28"/>
    <x v="1726"/>
    <d v="2014-06-27T22:04:24"/>
    <x v="0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8.1871345029239772E-3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.8181818181818181E-2"/>
    <x v="4"/>
    <x v="28"/>
    <x v="1735"/>
    <d v="2016-08-07T19:32:25"/>
    <x v="0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4.5454545454545456E-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.7647058823529412E-2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0.05"/>
    <x v="4"/>
    <x v="28"/>
    <x v="1738"/>
    <d v="2014-10-02T20:59:02"/>
    <x v="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9"/>
    <d v="2016-05-04T19:58:52"/>
    <x v="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3.9097744360902256E-2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.5632183908045976E-2"/>
    <x v="8"/>
    <x v="20"/>
    <x v="1742"/>
    <d v="2017-01-07T21:00:00"/>
    <x v="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1.1120331950207469E-2"/>
    <x v="8"/>
    <x v="20"/>
    <x v="1743"/>
    <d v="2016-08-27T03:59:00"/>
    <x v="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.0744435917114352E-2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.1151484776343817E-2"/>
    <x v="8"/>
    <x v="20"/>
    <x v="1745"/>
    <d v="2016-12-22T02:00:00"/>
    <x v="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4.8165653837497187E-3"/>
    <x v="8"/>
    <x v="20"/>
    <x v="1746"/>
    <d v="2016-11-24T02:00:00"/>
    <x v="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.6832521702307854E-2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2.785729676485979E-3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.055557793803634E-2"/>
    <x v="8"/>
    <x v="20"/>
    <x v="1749"/>
    <d v="2017-03-01T19:00:00"/>
    <x v="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.2399563535363554E-2"/>
    <x v="8"/>
    <x v="20"/>
    <x v="1750"/>
    <d v="2016-04-19T20:05:04"/>
    <x v="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.928085519922255E-3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2.8827674567584883E-2"/>
    <x v="8"/>
    <x v="20"/>
    <x v="1752"/>
    <d v="2016-10-14T06:04:42"/>
    <x v="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2.1604938271604936E-3"/>
    <x v="8"/>
    <x v="20"/>
    <x v="1753"/>
    <d v="2016-03-21T16:59:28"/>
    <x v="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9.5795635976583283E-3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333333333333333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.121790791427965E-2"/>
    <x v="8"/>
    <x v="20"/>
    <x v="1756"/>
    <d v="2016-08-29T04:01:09"/>
    <x v="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.413793103448276E-3"/>
    <x v="8"/>
    <x v="20"/>
    <x v="1757"/>
    <d v="2017-01-28T19:29:00"/>
    <x v="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2.3539668700959023E-2"/>
    <x v="8"/>
    <x v="20"/>
    <x v="1758"/>
    <d v="2016-07-14T22:56:32"/>
    <x v="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9.1932457786116327E-3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.2330754352030947E-2"/>
    <x v="8"/>
    <x v="20"/>
    <x v="1760"/>
    <d v="2016-02-25T16:08:33"/>
    <x v="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935483870967742E-2"/>
    <x v="8"/>
    <x v="20"/>
    <x v="1761"/>
    <d v="2015-09-12T13:37:40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2.8248587570621469E-2"/>
    <x v="8"/>
    <x v="20"/>
    <x v="1762"/>
    <d v="2016-03-11T23:34:05"/>
    <x v="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9.6491945375746183E-3"/>
    <x v="8"/>
    <x v="20"/>
    <x v="1763"/>
    <d v="2016-10-23T20:50:40"/>
    <x v="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.8089053803339517E-2"/>
    <x v="8"/>
    <x v="20"/>
    <x v="1764"/>
    <d v="2014-08-03T11:39:39"/>
    <x v="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.3856228845708874E-2"/>
    <x v="8"/>
    <x v="20"/>
    <x v="1765"/>
    <d v="2014-08-13T23:31:52"/>
    <x v="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.7060367454068241E-2"/>
    <x v="8"/>
    <x v="20"/>
    <x v="1767"/>
    <d v="2014-08-03T15:48:04"/>
    <x v="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8.0213903743315509E-2"/>
    <x v="8"/>
    <x v="20"/>
    <x v="1768"/>
    <d v="2014-09-27T13:27:24"/>
    <x v="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2.0351526364477335E-2"/>
    <x v="8"/>
    <x v="20"/>
    <x v="1769"/>
    <d v="2015-01-13T19:39:19"/>
    <x v="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.6445182724252493E-3"/>
    <x v="8"/>
    <x v="20"/>
    <x v="1770"/>
    <d v="2014-10-14T18:43:14"/>
    <x v="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2.7932960893854747E-2"/>
    <x v="8"/>
    <x v="20"/>
    <x v="1771"/>
    <d v="2014-10-23T23:30:40"/>
    <x v="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2.2144522144522144E-2"/>
    <x v="8"/>
    <x v="20"/>
    <x v="1772"/>
    <d v="2014-07-06T17:13:56"/>
    <x v="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.0122535961640916E-2"/>
    <x v="8"/>
    <x v="20"/>
    <x v="1773"/>
    <d v="2015-01-19T18:14:58"/>
    <x v="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.1324041811846691E-2"/>
    <x v="8"/>
    <x v="20"/>
    <x v="1774"/>
    <d v="2014-11-29T14:59:00"/>
    <x v="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5.8606673598638808E-3"/>
    <x v="8"/>
    <x v="20"/>
    <x v="1775"/>
    <d v="2014-10-24T23:26:00"/>
    <x v="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.1940298507462687E-2"/>
    <x v="8"/>
    <x v="20"/>
    <x v="1776"/>
    <d v="2014-10-29T22:57:51"/>
    <x v="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.5360983102918587E-2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.507537688442211E-2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9.5333667837431014E-3"/>
    <x v="8"/>
    <x v="20"/>
    <x v="1779"/>
    <d v="2016-09-02T16:36:20"/>
    <x v="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.2748469344963516E-2"/>
    <x v="8"/>
    <x v="20"/>
    <x v="1780"/>
    <d v="2016-07-02T14:25:10"/>
    <x v="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.6937191249117856E-2"/>
    <x v="8"/>
    <x v="20"/>
    <x v="1781"/>
    <d v="2016-09-15T14:49:05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1.4016967908520842E-2"/>
    <x v="8"/>
    <x v="20"/>
    <x v="1782"/>
    <d v="2016-02-21T13:48:09"/>
    <x v="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.9520945446871371E-2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.659959758551308E-2"/>
    <x v="8"/>
    <x v="20"/>
    <x v="1784"/>
    <d v="2015-01-31T03:25:00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.2254275705749022E-2"/>
    <x v="8"/>
    <x v="20"/>
    <x v="1785"/>
    <d v="2014-10-16T00:00:00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.2044198895027624E-2"/>
    <x v="8"/>
    <x v="20"/>
    <x v="1786"/>
    <d v="2014-12-15T13:12:57"/>
    <x v="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.5655577299412915E-2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5.2631578947368418E-2"/>
    <x v="8"/>
    <x v="20"/>
    <x v="1788"/>
    <d v="2014-10-31T22:45:42"/>
    <x v="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0.1"/>
    <x v="8"/>
    <x v="20"/>
    <x v="1789"/>
    <d v="2015-01-12T06:00:03"/>
    <x v="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9.1687041564792182E-3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3.7383177570093455E-2"/>
    <x v="8"/>
    <x v="20"/>
    <x v="1791"/>
    <d v="2015-01-29T17:46:05"/>
    <x v="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9.0962633335514697E-3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0.05"/>
    <x v="8"/>
    <x v="20"/>
    <x v="1793"/>
    <d v="2014-11-27T22:24:00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.8054162487462388E-2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7.4681910381707538E-3"/>
    <x v="8"/>
    <x v="20"/>
    <x v="1795"/>
    <d v="2016-10-14T16:00:00"/>
    <x v="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.052505966587112E-2"/>
    <x v="8"/>
    <x v="20"/>
    <x v="1796"/>
    <d v="2016-07-24T10:32:46"/>
    <x v="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2.072538860103627E-2"/>
    <x v="8"/>
    <x v="20"/>
    <x v="1797"/>
    <d v="2016-12-15T13:39:49"/>
    <x v="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.6956920256645278E-2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8.5922955749677787E-2"/>
    <x v="8"/>
    <x v="20"/>
    <x v="1799"/>
    <d v="2014-11-11T21:13:28"/>
    <x v="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.1945031712473573E-2"/>
    <x v="8"/>
    <x v="20"/>
    <x v="1800"/>
    <d v="2016-10-10T14:32:50"/>
    <x v="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.5711252653927813E-2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.060695344725987E-2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.3914656771799629E-2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9.5377842993396925E-3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.489439628860945E-2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1.3536379018612521E-2"/>
    <x v="8"/>
    <x v="20"/>
    <x v="1806"/>
    <d v="2014-09-30T15:19:09"/>
    <x v="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1.4466546112115732E-2"/>
    <x v="8"/>
    <x v="20"/>
    <x v="1807"/>
    <d v="2014-09-28T01:38:33"/>
    <x v="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8.2801449025357941E-3"/>
    <x v="8"/>
    <x v="20"/>
    <x v="1808"/>
    <d v="2017-02-11T16:20:30"/>
    <x v="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2.368421052631579E-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0.13333333333333333"/>
    <x v="8"/>
    <x v="20"/>
    <x v="1810"/>
    <d v="2014-08-21T21:50:26"/>
    <x v="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0.65"/>
    <x v="8"/>
    <x v="20"/>
    <x v="1811"/>
    <d v="2014-10-24T04:00:00"/>
    <x v="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2.6589595375722544E-2"/>
    <x v="8"/>
    <x v="20"/>
    <x v="1812"/>
    <d v="2016-07-03T07:38:56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2.3720772619451033E-2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1.1787819253438114E-2"/>
    <x v="8"/>
    <x v="20"/>
    <x v="1816"/>
    <d v="2016-07-25T19:00:00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.0616838305552606E-2"/>
    <x v="8"/>
    <x v="20"/>
    <x v="1817"/>
    <d v="2017-01-30T06:59:00"/>
    <x v="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0.16"/>
    <x v="8"/>
    <x v="20"/>
    <x v="1819"/>
    <d v="2014-07-30T18:03:16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4.6865846514352666E-3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.6902661427830083E-2"/>
    <x v="4"/>
    <x v="11"/>
    <x v="1821"/>
    <d v="2012-03-03T07:39:27"/>
    <x v="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3.6666666666666667E-2"/>
    <x v="4"/>
    <x v="11"/>
    <x v="1822"/>
    <d v="2014-01-31T19:01:00"/>
    <x v="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.0690505548705305E-2"/>
    <x v="4"/>
    <x v="11"/>
    <x v="1823"/>
    <d v="2012-10-24T16:26:16"/>
    <x v="0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1.3324450366422385E-2"/>
    <x v="4"/>
    <x v="11"/>
    <x v="1824"/>
    <d v="2014-01-08T02:08:00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2.3798191337458353E-2"/>
    <x v="4"/>
    <x v="11"/>
    <x v="1825"/>
    <d v="2013-07-11T20:01:43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8811881188118811E-2"/>
    <x v="4"/>
    <x v="11"/>
    <x v="1826"/>
    <d v="2014-02-17T22:10:17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.1921023221159815E-2"/>
    <x v="4"/>
    <x v="11"/>
    <x v="1827"/>
    <d v="2011-03-03T07:49:2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2.3961661341853034E-3"/>
    <x v="4"/>
    <x v="11"/>
    <x v="1828"/>
    <d v="2014-05-09T22:00:00"/>
    <x v="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.3198680131986801E-2"/>
    <x v="4"/>
    <x v="11"/>
    <x v="1829"/>
    <d v="2011-01-21T22:00:00"/>
    <x v="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.4839133289560078E-2"/>
    <x v="4"/>
    <x v="11"/>
    <x v="1830"/>
    <d v="2014-02-24T16:25:07"/>
    <x v="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3592233009708738E-2"/>
    <x v="4"/>
    <x v="11"/>
    <x v="1831"/>
    <d v="2012-05-12T23:54:23"/>
    <x v="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0.04"/>
    <x v="4"/>
    <x v="11"/>
    <x v="1832"/>
    <d v="2011-03-04T12:57:07"/>
    <x v="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2.3809523809523808E-2"/>
    <x v="4"/>
    <x v="11"/>
    <x v="1833"/>
    <d v="2013-03-02T07:59:00"/>
    <x v="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7.6238881829733167E-3"/>
    <x v="4"/>
    <x v="11"/>
    <x v="1834"/>
    <d v="2015-01-24T23:08:15"/>
    <x v="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.1153846153846155E-2"/>
    <x v="4"/>
    <x v="11"/>
    <x v="1835"/>
    <d v="2016-03-31T15:51:11"/>
    <x v="0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.4906658680243586E-3"/>
    <x v="4"/>
    <x v="11"/>
    <x v="1836"/>
    <d v="2013-02-17T19:25:29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.6295491580662683E-2"/>
    <x v="4"/>
    <x v="11"/>
    <x v="1837"/>
    <d v="2012-03-18T00:08:55"/>
    <x v="0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2.795834207031523E-2"/>
    <x v="4"/>
    <x v="11"/>
    <x v="1838"/>
    <d v="2011-10-01T03:00:00"/>
    <x v="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2.1919142717973697E-2"/>
    <x v="4"/>
    <x v="11"/>
    <x v="1839"/>
    <d v="2016-10-01T17:19:42"/>
    <x v="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.3265306122448979E-2"/>
    <x v="4"/>
    <x v="11"/>
    <x v="1840"/>
    <d v="2013-05-07T04:59:00"/>
    <x v="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.9656019656019656E-2"/>
    <x v="4"/>
    <x v="11"/>
    <x v="1841"/>
    <d v="2014-05-20T04:59:00"/>
    <x v="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8.3832335329341312E-3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.0805920031353295E-2"/>
    <x v="4"/>
    <x v="11"/>
    <x v="1843"/>
    <d v="2011-02-20T23:52:34"/>
    <x v="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.3149243918474688E-2"/>
    <x v="4"/>
    <x v="11"/>
    <x v="1844"/>
    <d v="2011-06-11T03:00:00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.9E-2"/>
    <x v="4"/>
    <x v="11"/>
    <x v="1845"/>
    <d v="2016-06-17T04:55:00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.0101986562907825E-2"/>
    <x v="4"/>
    <x v="11"/>
    <x v="1846"/>
    <d v="2012-12-15T15:36:17"/>
    <x v="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.257445400397088E-2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7.4511021421918662E-3"/>
    <x v="4"/>
    <x v="11"/>
    <x v="1848"/>
    <d v="2011-07-31T06:59:00"/>
    <x v="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2.6578073089700997E-2"/>
    <x v="4"/>
    <x v="11"/>
    <x v="1849"/>
    <d v="2012-10-17T20:17:39"/>
    <x v="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.9590675276348911E-2"/>
    <x v="4"/>
    <x v="11"/>
    <x v="1850"/>
    <d v="2014-07-10T23:01:40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.9984627209838585E-2"/>
    <x v="4"/>
    <x v="11"/>
    <x v="1851"/>
    <d v="2014-07-28T01:00:00"/>
    <x v="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7.4665146765460245E-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.7177914110429449E-2"/>
    <x v="4"/>
    <x v="11"/>
    <x v="1853"/>
    <d v="2012-11-14T02:26:57"/>
    <x v="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.1358777429978687E-2"/>
    <x v="4"/>
    <x v="11"/>
    <x v="1854"/>
    <d v="2013-05-24T00:30:37"/>
    <x v="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.4168971288174622E-2"/>
    <x v="4"/>
    <x v="11"/>
    <x v="1855"/>
    <d v="2014-01-06T12:55:40"/>
    <x v="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.8765432098765432E-2"/>
    <x v="4"/>
    <x v="11"/>
    <x v="1856"/>
    <d v="2014-07-18T20:31:12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7.3333333333333332E-3"/>
    <x v="4"/>
    <x v="11"/>
    <x v="1857"/>
    <d v="2014-09-12T18:26:53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2.4662545207769528E-2"/>
    <x v="4"/>
    <x v="11"/>
    <x v="1858"/>
    <d v="2011-12-16T05:48:41"/>
    <x v="0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1.415929203539823E-2"/>
    <x v="4"/>
    <x v="11"/>
    <x v="1859"/>
    <d v="2011-09-22T18:28:49"/>
    <x v="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.898101898101898E-2"/>
    <x v="4"/>
    <x v="11"/>
    <x v="1860"/>
    <d v="2014-02-06T17:01:24"/>
    <x v="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.0996563573883162E-2"/>
    <x v="6"/>
    <x v="18"/>
    <x v="1862"/>
    <d v="2017-03-08T07:30:00"/>
    <x v="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0.2"/>
    <x v="6"/>
    <x v="18"/>
    <x v="1863"/>
    <d v="2014-06-12T19:08:05"/>
    <x v="0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.721664275466284E-2"/>
    <x v="6"/>
    <x v="18"/>
    <x v="1864"/>
    <d v="2014-05-04T17:11:40"/>
    <x v="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0.5"/>
    <x v="6"/>
    <x v="18"/>
    <x v="1865"/>
    <d v="2016-11-06T09:49:07"/>
    <x v="0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.6E-2"/>
    <x v="6"/>
    <x v="18"/>
    <x v="1866"/>
    <d v="2017-03-01T04:00:00"/>
    <x v="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0.1"/>
    <x v="6"/>
    <x v="18"/>
    <x v="1867"/>
    <d v="2016-11-05T22:11:52"/>
    <x v="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.3968775677896467E-2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.0470914127423823E-2"/>
    <x v="6"/>
    <x v="18"/>
    <x v="1870"/>
    <d v="2016-01-31T04:17:00"/>
    <x v="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.0360051435919416E-2"/>
    <x v="6"/>
    <x v="18"/>
    <x v="1871"/>
    <d v="2014-11-20T19:48:21"/>
    <x v="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6.1320754716981132E-2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5.5555555555555552E-2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7.6923076923076927E-2"/>
    <x v="6"/>
    <x v="18"/>
    <x v="1874"/>
    <d v="2016-06-28T23:15:33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5.8823529411764705E-2"/>
    <x v="6"/>
    <x v="18"/>
    <x v="1875"/>
    <d v="2016-08-06T21:35:08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0.33333333333333331"/>
    <x v="6"/>
    <x v="18"/>
    <x v="1879"/>
    <d v="2016-03-14T14:35:29"/>
    <x v="0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2.3904382470119521E-2"/>
    <x v="6"/>
    <x v="18"/>
    <x v="1880"/>
    <d v="2016-03-30T12:36:20"/>
    <x v="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2.0268176935393737E-2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2.3964497041420119E-2"/>
    <x v="4"/>
    <x v="14"/>
    <x v="1882"/>
    <d v="2012-07-10T23:48:00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.0563514804202482E-2"/>
    <x v="4"/>
    <x v="14"/>
    <x v="1883"/>
    <d v="2012-04-08T21:45:08"/>
    <x v="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.924500370096225E-2"/>
    <x v="4"/>
    <x v="14"/>
    <x v="1884"/>
    <d v="2012-11-27T12:00:00"/>
    <x v="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.9729425028184894E-2"/>
    <x v="4"/>
    <x v="14"/>
    <x v="1885"/>
    <d v="2012-08-10T22:00:00"/>
    <x v="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2.3673469387755101E-2"/>
    <x v="4"/>
    <x v="14"/>
    <x v="1886"/>
    <d v="2014-11-12T22:45:38"/>
    <x v="0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2.3988005997001498E-3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.1435452793834298E-2"/>
    <x v="4"/>
    <x v="14"/>
    <x v="1888"/>
    <d v="2010-06-01T04:59:00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2.0637898686679174E-2"/>
    <x v="4"/>
    <x v="14"/>
    <x v="1889"/>
    <d v="2013-03-11T18:02:26"/>
    <x v="0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.4178568114475222E-2"/>
    <x v="4"/>
    <x v="14"/>
    <x v="1890"/>
    <d v="2012-12-15T18:52:08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.1369019422074847E-2"/>
    <x v="4"/>
    <x v="14"/>
    <x v="1891"/>
    <d v="2010-07-22T06:00:00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.8067349926793559E-2"/>
    <x v="4"/>
    <x v="14"/>
    <x v="1892"/>
    <d v="2011-06-07T15:18:01"/>
    <x v="0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7307692307692309E-2"/>
    <x v="4"/>
    <x v="14"/>
    <x v="1893"/>
    <d v="2011-04-16T03:59:00"/>
    <x v="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.7467248908296942E-2"/>
    <x v="4"/>
    <x v="14"/>
    <x v="1894"/>
    <d v="2012-02-12T21:43:03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5.0931946250541826E-3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.3255813953488372E-2"/>
    <x v="4"/>
    <x v="14"/>
    <x v="1896"/>
    <d v="2012-04-12T17:02:45"/>
    <x v="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2.8127881955118353E-2"/>
    <x v="4"/>
    <x v="14"/>
    <x v="1897"/>
    <d v="2014-03-04T21:00:00"/>
    <x v="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.453287197231834E-2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3.5000000000000003E-2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.9750485532769348E-2"/>
    <x v="4"/>
    <x v="14"/>
    <x v="1900"/>
    <d v="2012-10-06T09:59:00"/>
    <x v="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9.3632958801498131E-3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0.25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2.9327610872675252E-2"/>
    <x v="2"/>
    <x v="29"/>
    <x v="1903"/>
    <d v="2017-01-27T18:29:51"/>
    <x v="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0.04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9.5238095238095233E-2"/>
    <x v="2"/>
    <x v="29"/>
    <x v="1905"/>
    <d v="2014-09-07T22:13:14"/>
    <x v="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4.6304957904583725E-3"/>
    <x v="2"/>
    <x v="29"/>
    <x v="1906"/>
    <d v="2016-06-23T16:06:23"/>
    <x v="0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.7058823529411764E-2"/>
    <x v="2"/>
    <x v="29"/>
    <x v="1907"/>
    <d v="2014-05-23T14:05:25"/>
    <x v="0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9.2378752886836026E-3"/>
    <x v="2"/>
    <x v="29"/>
    <x v="1908"/>
    <d v="2016-12-29T22:01:40"/>
    <x v="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7.6938651548896534E-3"/>
    <x v="2"/>
    <x v="29"/>
    <x v="1909"/>
    <d v="2014-10-23T10:17:59"/>
    <x v="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8.5110195305500812E-3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0.1"/>
    <x v="2"/>
    <x v="29"/>
    <x v="1911"/>
    <d v="2014-08-09T00:48:54"/>
    <x v="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.4165261382799325E-2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4.0816326530612242E-2"/>
    <x v="2"/>
    <x v="29"/>
    <x v="1913"/>
    <d v="2014-10-08T12:16:18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.3333333333333333E-2"/>
    <x v="2"/>
    <x v="29"/>
    <x v="1914"/>
    <d v="2014-11-01T03:59:00"/>
    <x v="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0.5"/>
    <x v="2"/>
    <x v="29"/>
    <x v="1915"/>
    <d v="2014-09-02T01:10:22"/>
    <x v="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.8823529411764705E-2"/>
    <x v="2"/>
    <x v="29"/>
    <x v="1916"/>
    <d v="2016-11-07T18:12:55"/>
    <x v="0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3.4142177783197169E-4"/>
    <x v="2"/>
    <x v="29"/>
    <x v="1917"/>
    <d v="2017-02-10T06:28:53"/>
    <x v="0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3.4615384615384617E-2"/>
    <x v="2"/>
    <x v="29"/>
    <x v="1918"/>
    <d v="2014-08-12T18:57:31"/>
    <x v="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3.3755274261603373E-2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.4401580292818963E-2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.8518518518518517E-2"/>
    <x v="4"/>
    <x v="14"/>
    <x v="1921"/>
    <d v="2012-07-14T05:19:03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2.7693639117265252E-2"/>
    <x v="4"/>
    <x v="14"/>
    <x v="1922"/>
    <d v="2013-12-12T06:08:27"/>
    <x v="0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4.3189368770764118E-2"/>
    <x v="4"/>
    <x v="14"/>
    <x v="1923"/>
    <d v="2011-09-27T04:59:00"/>
    <x v="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9.6153846153846159E-3"/>
    <x v="4"/>
    <x v="14"/>
    <x v="1924"/>
    <d v="2014-01-15T19:33:00"/>
    <x v="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.1419939577039278E-2"/>
    <x v="4"/>
    <x v="14"/>
    <x v="1925"/>
    <d v="2013-10-11T00:00:00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3.6510173372141033E-2"/>
    <x v="4"/>
    <x v="14"/>
    <x v="1926"/>
    <d v="2010-11-02T00:26:00"/>
    <x v="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1.7741935483870968E-2"/>
    <x v="4"/>
    <x v="14"/>
    <x v="1927"/>
    <d v="2012-03-08T04:59:00"/>
    <x v="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.2927756653992395E-2"/>
    <x v="4"/>
    <x v="14"/>
    <x v="1928"/>
    <d v="2013-05-07T15:33:14"/>
    <x v="0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2.336448598130841E-2"/>
    <x v="4"/>
    <x v="14"/>
    <x v="1929"/>
    <d v="2011-07-05T00:31:06"/>
    <x v="0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.0472440944881889E-2"/>
    <x v="4"/>
    <x v="14"/>
    <x v="1930"/>
    <d v="2013-07-07T13:24:42"/>
    <x v="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2.0729513022280082E-2"/>
    <x v="4"/>
    <x v="14"/>
    <x v="1931"/>
    <d v="2012-05-22T03:30:00"/>
    <x v="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1.424247819120527E-2"/>
    <x v="4"/>
    <x v="14"/>
    <x v="1932"/>
    <d v="2012-01-24T19:26:13"/>
    <x v="0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.0632128358786004E-2"/>
    <x v="4"/>
    <x v="14"/>
    <x v="1933"/>
    <d v="2014-09-27T03:08:27"/>
    <x v="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.245753114382786E-2"/>
    <x v="4"/>
    <x v="14"/>
    <x v="1934"/>
    <d v="2011-12-25T05:00:00"/>
    <x v="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.8450184501845018E-2"/>
    <x v="4"/>
    <x v="14"/>
    <x v="1935"/>
    <d v="2014-06-21T04:59:00"/>
    <x v="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.6592268460615102E-2"/>
    <x v="4"/>
    <x v="14"/>
    <x v="1936"/>
    <d v="2011-12-06T05:59:00"/>
    <x v="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2.5812883299064504E-2"/>
    <x v="4"/>
    <x v="14"/>
    <x v="1937"/>
    <d v="2012-06-15T03:59:00"/>
    <x v="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6.5554916618746403E-3"/>
    <x v="4"/>
    <x v="14"/>
    <x v="1938"/>
    <d v="2013-07-02T05:00:00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8.6720867208672087E-3"/>
    <x v="4"/>
    <x v="14"/>
    <x v="1939"/>
    <d v="2013-03-10T22:38:28"/>
    <x v="0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2.7902790279027902E-2"/>
    <x v="4"/>
    <x v="14"/>
    <x v="1940"/>
    <d v="2011-06-15T03:59:00"/>
    <x v="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.5487039808860178E-2"/>
    <x v="2"/>
    <x v="30"/>
    <x v="1941"/>
    <d v="2014-05-15T06:58:51"/>
    <x v="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.1436936730866005E-2"/>
    <x v="2"/>
    <x v="30"/>
    <x v="1942"/>
    <d v="2011-07-04T19:52:20"/>
    <x v="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.453159360797537E-2"/>
    <x v="2"/>
    <x v="30"/>
    <x v="1943"/>
    <d v="2016-08-11T06:28:3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5.6753616972408669E-3"/>
    <x v="2"/>
    <x v="30"/>
    <x v="1944"/>
    <d v="2014-05-01T14:01:30"/>
    <x v="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.9539219235786653E-3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6.2327486421511888E-3"/>
    <x v="2"/>
    <x v="30"/>
    <x v="1946"/>
    <d v="2014-04-20T02:36:0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2.8568944315401145E-2"/>
    <x v="2"/>
    <x v="30"/>
    <x v="1947"/>
    <d v="2009-11-23T05:59:00"/>
    <x v="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5.3048508455894759E-3"/>
    <x v="2"/>
    <x v="30"/>
    <x v="1948"/>
    <d v="2016-06-06T17:02:00"/>
    <x v="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1.77920164222387E-2"/>
    <x v="2"/>
    <x v="30"/>
    <x v="1949"/>
    <d v="2014-07-10T10:09:11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.9491119696254378E-2"/>
    <x v="2"/>
    <x v="30"/>
    <x v="1950"/>
    <d v="2011-04-22T04:21:13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7.8514808608386218E-3"/>
    <x v="2"/>
    <x v="30"/>
    <x v="1951"/>
    <d v="2016-11-07T11:05:37"/>
    <x v="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9.8178472628000189E-3"/>
    <x v="2"/>
    <x v="30"/>
    <x v="1952"/>
    <d v="2013-10-16T14:33:35"/>
    <x v="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4.3373067390534642E-3"/>
    <x v="2"/>
    <x v="30"/>
    <x v="1953"/>
    <d v="2012-03-02T03:00:00"/>
    <x v="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.1874989269588009E-3"/>
    <x v="2"/>
    <x v="30"/>
    <x v="1954"/>
    <d v="2016-03-12T05:00:00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.7322738507527806E-3"/>
    <x v="2"/>
    <x v="30"/>
    <x v="1955"/>
    <d v="2012-05-23T19:00:00"/>
    <x v="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2.0689264255753315E-3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1.31339598232169E-2"/>
    <x v="2"/>
    <x v="30"/>
    <x v="1957"/>
    <d v="2012-10-27T02:21:53"/>
    <x v="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.3493877302442571E-2"/>
    <x v="2"/>
    <x v="30"/>
    <x v="1958"/>
    <d v="2013-03-23T22:42:41"/>
    <x v="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2.7052134056084687E-2"/>
    <x v="2"/>
    <x v="30"/>
    <x v="1959"/>
    <d v="2014-10-01T00:00:00"/>
    <x v="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3.9984490864149663E-4"/>
    <x v="2"/>
    <x v="30"/>
    <x v="1960"/>
    <d v="2014-12-21T08:42:21"/>
    <x v="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.4773184128696961E-2"/>
    <x v="2"/>
    <x v="30"/>
    <x v="1961"/>
    <d v="2012-10-06T03:59:00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1.5861085914215367E-2"/>
    <x v="2"/>
    <x v="30"/>
    <x v="1962"/>
    <d v="2014-05-13T18:43:56"/>
    <x v="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8.5034013605442185E-3"/>
    <x v="2"/>
    <x v="30"/>
    <x v="1963"/>
    <d v="2014-09-16T10:18:54"/>
    <x v="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5.5324468289103127E-3"/>
    <x v="2"/>
    <x v="30"/>
    <x v="1964"/>
    <d v="2016-04-22T06:32:52"/>
    <x v="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7.8542016165929537E-3"/>
    <x v="2"/>
    <x v="30"/>
    <x v="1965"/>
    <d v="2012-01-12T01:00:00"/>
    <x v="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7.3182615196474045E-3"/>
    <x v="2"/>
    <x v="30"/>
    <x v="1966"/>
    <d v="2014-08-14T12:58:18"/>
    <x v="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5.4710507119120309E-3"/>
    <x v="2"/>
    <x v="30"/>
    <x v="1967"/>
    <d v="2014-05-01T15:55:29"/>
    <x v="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3.5793743815051618E-3"/>
    <x v="2"/>
    <x v="30"/>
    <x v="1968"/>
    <d v="2016-12-03T15:05:15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.6293085584029841E-2"/>
    <x v="2"/>
    <x v="30"/>
    <x v="1969"/>
    <d v="2016-08-05T19:01:08"/>
    <x v="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.2387347587913058E-2"/>
    <x v="2"/>
    <x v="30"/>
    <x v="1970"/>
    <d v="2013-04-20T03:38:21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3.6716662760075841E-3"/>
    <x v="2"/>
    <x v="30"/>
    <x v="1971"/>
    <d v="2013-11-15T04:00:00"/>
    <x v="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.4114577155734788E-2"/>
    <x v="2"/>
    <x v="30"/>
    <x v="1972"/>
    <d v="2012-11-18T01:17:24"/>
    <x v="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4.0332332917116503E-3"/>
    <x v="2"/>
    <x v="30"/>
    <x v="1973"/>
    <d v="2016-08-06T07:00:0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5.3529198713168713E-3"/>
    <x v="2"/>
    <x v="30"/>
    <x v="1974"/>
    <d v="2013-08-19T08:01:09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7.5763610348650364E-3"/>
    <x v="2"/>
    <x v="30"/>
    <x v="1975"/>
    <d v="2013-03-10T18:07:31"/>
    <x v="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3.4117137911136755E-2"/>
    <x v="2"/>
    <x v="30"/>
    <x v="1976"/>
    <d v="2013-07-13T21:35:25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4.0812268535779083E-3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7.5571278450029965E-4"/>
    <x v="2"/>
    <x v="30"/>
    <x v="1978"/>
    <d v="2012-06-12T07:00:00"/>
    <x v="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3.5378234448557111E-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.0963181128492936E-2"/>
    <x v="2"/>
    <x v="30"/>
    <x v="1980"/>
    <d v="2016-04-03T12:01:02"/>
    <x v="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.1496062992125984E-2"/>
    <x v="8"/>
    <x v="31"/>
    <x v="1981"/>
    <d v="2014-07-09T17:24:25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.127554615926709E-2"/>
    <x v="8"/>
    <x v="31"/>
    <x v="1983"/>
    <d v="2016-09-02T07:00:00"/>
    <x v="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2.2068095838587644E-3"/>
    <x v="8"/>
    <x v="31"/>
    <x v="1984"/>
    <d v="2014-11-30T19:58:01"/>
    <x v="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7.8431372549019607E-2"/>
    <x v="8"/>
    <x v="31"/>
    <x v="1985"/>
    <d v="2016-08-02T23:00:00"/>
    <x v="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6"/>
    <d v="2016-03-14T09:24:43"/>
    <x v="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.1986301369863013E-2"/>
    <x v="8"/>
    <x v="31"/>
    <x v="1987"/>
    <d v="2015-03-01T15:21:16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0.04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  <x v="1989"/>
    <d v="2016-12-11T16:20:08"/>
    <x v="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9.823182711198428E-3"/>
    <x v="8"/>
    <x v="31"/>
    <x v="1990"/>
    <d v="2016-02-13T04:42:12"/>
    <x v="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2.1428571428571429E-2"/>
    <x v="8"/>
    <x v="31"/>
    <x v="1991"/>
    <d v="2015-07-03T21:26:26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3.8461538461538464E-2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4.5801526717557254E-3"/>
    <x v="8"/>
    <x v="31"/>
    <x v="1998"/>
    <d v="2014-08-01T02:50:38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2.9661016949152543E-2"/>
    <x v="8"/>
    <x v="31"/>
    <x v="1999"/>
    <d v="2014-11-13T12:35:08"/>
    <x v="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0.04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7.7888957087324127E-3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.2684840029406688E-2"/>
    <x v="2"/>
    <x v="30"/>
    <x v="2002"/>
    <d v="2017-01-23T17:05:43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.0897435897435897E-2"/>
    <x v="2"/>
    <x v="30"/>
    <x v="2003"/>
    <d v="2010-07-02T23:00:00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.020213933526627E-3"/>
    <x v="2"/>
    <x v="30"/>
    <x v="2004"/>
    <d v="2014-07-10T14:31:0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5.1476888090053827E-3"/>
    <x v="2"/>
    <x v="30"/>
    <x v="2005"/>
    <d v="2013-10-16T03:59:00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2.4451258876694642E-3"/>
    <x v="2"/>
    <x v="30"/>
    <x v="2006"/>
    <d v="2014-12-03T13:00:45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.1840026549315007E-2"/>
    <x v="2"/>
    <x v="30"/>
    <x v="2007"/>
    <d v="2010-08-24T04:00:00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2.2294725394235999E-2"/>
    <x v="2"/>
    <x v="30"/>
    <x v="2008"/>
    <d v="2011-09-19T14:30:22"/>
    <x v="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2.6084847849310849E-3"/>
    <x v="2"/>
    <x v="30"/>
    <x v="2009"/>
    <d v="2016-11-23T08:45:43"/>
    <x v="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.8090753718915307E-2"/>
    <x v="2"/>
    <x v="30"/>
    <x v="2010"/>
    <d v="2016-08-18T23:54:51"/>
    <x v="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.3695525913778547E-3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.5581098339719029E-2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5.7611048389744676E-3"/>
    <x v="2"/>
    <x v="30"/>
    <x v="2013"/>
    <d v="2016-07-08T23:03:34"/>
    <x v="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.1286467598723754E-2"/>
    <x v="2"/>
    <x v="30"/>
    <x v="2014"/>
    <d v="2013-03-25T04:08:59"/>
    <x v="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.9911479951474985E-2"/>
    <x v="2"/>
    <x v="30"/>
    <x v="2015"/>
    <d v="2011-09-09T21:02:43"/>
    <x v="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5.1978086299249238E-3"/>
    <x v="2"/>
    <x v="30"/>
    <x v="2016"/>
    <d v="2013-03-09T21:08:19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.3620841806392205E-2"/>
    <x v="2"/>
    <x v="30"/>
    <x v="2017"/>
    <d v="2012-03-24T04:00:00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6.7711704028229468E-3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.1769654043871059E-3"/>
    <x v="2"/>
    <x v="30"/>
    <x v="2019"/>
    <d v="2016-09-22T17:00:21"/>
    <x v="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4.2287694974003469E-2"/>
    <x v="2"/>
    <x v="30"/>
    <x v="2020"/>
    <d v="2014-05-14T23:04:00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6.7591604411241547E-3"/>
    <x v="2"/>
    <x v="30"/>
    <x v="2021"/>
    <d v="2014-09-24T01:41:37"/>
    <x v="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.5971535197423625E-3"/>
    <x v="2"/>
    <x v="30"/>
    <x v="2022"/>
    <d v="2016-06-11T13:39:32"/>
    <x v="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2.1863135532859735E-3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4.4844964551123256E-3"/>
    <x v="2"/>
    <x v="30"/>
    <x v="2024"/>
    <d v="2012-08-13T03:00:00"/>
    <x v="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4.5302013422818792E-3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.3604720538363365E-2"/>
    <x v="2"/>
    <x v="30"/>
    <x v="2026"/>
    <d v="2014-04-21T03:59:00"/>
    <x v="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4.4823657577193988E-3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2.0871862615587846E-2"/>
    <x v="2"/>
    <x v="30"/>
    <x v="2028"/>
    <d v="2010-03-15T21:55:00"/>
    <x v="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.0409745293466223E-2"/>
    <x v="2"/>
    <x v="30"/>
    <x v="2029"/>
    <d v="2014-08-27T00:31:21"/>
    <x v="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8.4306795802196015E-3"/>
    <x v="2"/>
    <x v="30"/>
    <x v="2030"/>
    <d v="2012-11-29T23:54:56"/>
    <x v="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8.4420440382218537E-3"/>
    <x v="2"/>
    <x v="30"/>
    <x v="2031"/>
    <d v="2015-01-09T01:00:00"/>
    <x v="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6.982523965442424E-3"/>
    <x v="2"/>
    <x v="30"/>
    <x v="2032"/>
    <d v="2016-12-15T05:00:00"/>
    <x v="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3.5371286574581925E-3"/>
    <x v="2"/>
    <x v="30"/>
    <x v="2033"/>
    <d v="2014-04-26T01:58:38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.6836825212443115E-3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3.8145073771032652E-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.146808268249769E-2"/>
    <x v="2"/>
    <x v="30"/>
    <x v="2036"/>
    <d v="2014-05-09T20:45:19"/>
    <x v="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.4277327603765221E-2"/>
    <x v="2"/>
    <x v="30"/>
    <x v="2037"/>
    <d v="2013-12-30T06:02:33"/>
    <x v="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6.0640290122172353E-3"/>
    <x v="2"/>
    <x v="30"/>
    <x v="2038"/>
    <d v="2013-07-01T18:00:00"/>
    <x v="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2.2258634764581167E-3"/>
    <x v="2"/>
    <x v="30"/>
    <x v="2039"/>
    <d v="2016-12-01T04:59:00"/>
    <x v="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3.6399584158256254E-2"/>
    <x v="2"/>
    <x v="30"/>
    <x v="2040"/>
    <d v="2013-11-15T23:15:03"/>
    <x v="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6.9456502865080745E-3"/>
    <x v="2"/>
    <x v="30"/>
    <x v="2041"/>
    <d v="2016-11-10T13:37:07"/>
    <x v="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.1333279365336355E-2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2.752817001854229E-2"/>
    <x v="2"/>
    <x v="30"/>
    <x v="2043"/>
    <d v="2016-12-11T04:59:00"/>
    <x v="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.1089206505667817E-2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6.5520661305266239E-3"/>
    <x v="2"/>
    <x v="30"/>
    <x v="2045"/>
    <d v="2012-07-09T02:07:27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.7919075144508672E-2"/>
    <x v="2"/>
    <x v="30"/>
    <x v="2046"/>
    <d v="2013-05-23T04:07:24"/>
    <x v="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4.388789268766285E-3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.0889699557710054E-2"/>
    <x v="2"/>
    <x v="30"/>
    <x v="2048"/>
    <d v="2013-05-23T15:38:11"/>
    <x v="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.2347045154075982E-2"/>
    <x v="2"/>
    <x v="30"/>
    <x v="2049"/>
    <d v="2013-12-02T22:59:00"/>
    <x v="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.5920299194962704E-3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2.3204525841403777E-2"/>
    <x v="2"/>
    <x v="30"/>
    <x v="2051"/>
    <d v="2013-12-26T00:32:17"/>
    <x v="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.0647390723074481E-3"/>
    <x v="2"/>
    <x v="30"/>
    <x v="2052"/>
    <d v="2016-02-20T02:00:53"/>
    <x v="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.3955652346070087E-2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1.5619890836833765E-2"/>
    <x v="2"/>
    <x v="30"/>
    <x v="2054"/>
    <d v="2014-05-02T12:30:10"/>
    <x v="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.0054753608760578E-2"/>
    <x v="2"/>
    <x v="30"/>
    <x v="2055"/>
    <d v="2014-12-03T04:00:00"/>
    <x v="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7.2204989182285016E-3"/>
    <x v="2"/>
    <x v="30"/>
    <x v="2056"/>
    <d v="2013-04-17T18:15:42"/>
    <x v="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2.1954960683808016E-2"/>
    <x v="2"/>
    <x v="30"/>
    <x v="2057"/>
    <d v="2016-02-26T11:52:12"/>
    <x v="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9.5171773444753943E-2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8.7134326277389217E-3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.7780040733197557E-2"/>
    <x v="2"/>
    <x v="30"/>
    <x v="2060"/>
    <d v="2014-07-23T15:25:50"/>
    <x v="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6.4862861378799114E-3"/>
    <x v="2"/>
    <x v="30"/>
    <x v="2061"/>
    <d v="2016-12-31T18:20:54"/>
    <x v="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.7655705054054288E-3"/>
    <x v="2"/>
    <x v="30"/>
    <x v="2062"/>
    <d v="2016-03-24T08:11:38"/>
    <x v="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8.2742316784869974E-3"/>
    <x v="2"/>
    <x v="30"/>
    <x v="2063"/>
    <d v="2016-05-15T17:35:01"/>
    <x v="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1.1605795844985306E-2"/>
    <x v="2"/>
    <x v="30"/>
    <x v="2064"/>
    <d v="2013-05-31T12:00:00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.9526629817891588E-2"/>
    <x v="2"/>
    <x v="30"/>
    <x v="2065"/>
    <d v="2013-12-25T08:00:29"/>
    <x v="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.4867337602927721E-2"/>
    <x v="2"/>
    <x v="30"/>
    <x v="2066"/>
    <d v="2014-08-23T18:31:23"/>
    <x v="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.5923566878980892E-2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2.889078030576329E-3"/>
    <x v="2"/>
    <x v="30"/>
    <x v="2068"/>
    <d v="2016-10-20T20:11:55"/>
    <x v="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4.0963607339370087E-3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3.857217408403692E-3"/>
    <x v="2"/>
    <x v="30"/>
    <x v="2070"/>
    <d v="2016-06-28T15:45:23"/>
    <x v="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4.9513767677127488E-3"/>
    <x v="2"/>
    <x v="30"/>
    <x v="2071"/>
    <d v="2016-10-02T06:41:24"/>
    <x v="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4.4206989756608948E-3"/>
    <x v="2"/>
    <x v="30"/>
    <x v="2072"/>
    <d v="2016-05-07T13:57:12"/>
    <x v="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.0798607902922789E-3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4.8780487804878049E-3"/>
    <x v="2"/>
    <x v="30"/>
    <x v="2074"/>
    <d v="2016-05-06T19:49:42"/>
    <x v="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4.886170112608345E-2"/>
    <x v="2"/>
    <x v="30"/>
    <x v="2075"/>
    <d v="2013-07-25T16:21:28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8.5945332702155909E-3"/>
    <x v="2"/>
    <x v="30"/>
    <x v="2076"/>
    <d v="2014-07-23T21:08:09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.2551857879973682E-3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.8291985823710986E-3"/>
    <x v="2"/>
    <x v="30"/>
    <x v="2078"/>
    <d v="2016-12-18T18:30:57"/>
    <x v="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2.1063955304160737E-2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9.8463962189838522E-3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1.3715710723192019E-2"/>
    <x v="4"/>
    <x v="14"/>
    <x v="2081"/>
    <d v="2012-05-16T04:59:00"/>
    <x v="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2.2877784467188442E-2"/>
    <x v="4"/>
    <x v="14"/>
    <x v="2082"/>
    <d v="2011-11-24T03:53:16"/>
    <x v="0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2.9411764705882353E-2"/>
    <x v="4"/>
    <x v="14"/>
    <x v="2083"/>
    <d v="2012-06-04T17:19:55"/>
    <x v="0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.4153846153846154E-2"/>
    <x v="4"/>
    <x v="14"/>
    <x v="2084"/>
    <d v="2014-05-04T06:59:00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.119805720453319E-2"/>
    <x v="4"/>
    <x v="14"/>
    <x v="2085"/>
    <d v="2012-07-15T20:03:07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8.6891757696127107E-3"/>
    <x v="4"/>
    <x v="14"/>
    <x v="2086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1.6097875080489377E-2"/>
    <x v="4"/>
    <x v="14"/>
    <x v="2087"/>
    <d v="2011-09-08T04:54:18"/>
    <x v="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2.1643022866575091E-2"/>
    <x v="4"/>
    <x v="14"/>
    <x v="2088"/>
    <d v="2010-09-11T03:59:00"/>
    <x v="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2.0597938212829858E-2"/>
    <x v="4"/>
    <x v="14"/>
    <x v="2089"/>
    <d v="2013-08-02T01:49:5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.7385200630648155E-2"/>
    <x v="4"/>
    <x v="14"/>
    <x v="2090"/>
    <d v="2013-02-24T09:09:15"/>
    <x v="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.134466570129403E-2"/>
    <x v="4"/>
    <x v="14"/>
    <x v="2091"/>
    <d v="2011-03-01T20:00:00"/>
    <x v="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9.0505183478690136E-3"/>
    <x v="4"/>
    <x v="14"/>
    <x v="2092"/>
    <d v="2011-10-07T16:58:52"/>
    <x v="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.4964216005204945E-2"/>
    <x v="4"/>
    <x v="14"/>
    <x v="2093"/>
    <d v="2012-12-22T21:30:32"/>
    <x v="0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1.7065655368570753E-2"/>
    <x v="4"/>
    <x v="14"/>
    <x v="2094"/>
    <d v="2012-03-05T03:00:00"/>
    <x v="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8.8000000000000005E-3"/>
    <x v="4"/>
    <x v="14"/>
    <x v="2095"/>
    <d v="2011-10-02T17:36:13"/>
    <x v="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2.2950819672131147E-2"/>
    <x v="4"/>
    <x v="14"/>
    <x v="2096"/>
    <d v="2012-10-26T03:59:00"/>
    <x v="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.2666666666666666E-2"/>
    <x v="4"/>
    <x v="14"/>
    <x v="2097"/>
    <d v="2011-12-01T15:02:15"/>
    <x v="0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5.3156146179401996E-3"/>
    <x v="4"/>
    <x v="14"/>
    <x v="2098"/>
    <d v="2012-03-08T02:43:55"/>
    <x v="0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1.5865021405187609E-2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.2926829268292684E-2"/>
    <x v="4"/>
    <x v="14"/>
    <x v="2100"/>
    <d v="2012-06-30T03:59:00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.9426048565121413E-2"/>
    <x v="4"/>
    <x v="14"/>
    <x v="2101"/>
    <d v="2012-02-13T03:35:14"/>
    <x v="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2.7941176470588237E-2"/>
    <x v="4"/>
    <x v="14"/>
    <x v="2102"/>
    <d v="2011-05-05T20:50:48"/>
    <x v="0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.0119676170362548E-2"/>
    <x v="4"/>
    <x v="14"/>
    <x v="2103"/>
    <d v="2012-11-09T19:07:07"/>
    <x v="0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3.5714285714285712E-2"/>
    <x v="4"/>
    <x v="14"/>
    <x v="2104"/>
    <d v="2013-05-31T00:00:00"/>
    <x v="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.9488188976377954E-2"/>
    <x v="4"/>
    <x v="14"/>
    <x v="2105"/>
    <d v="2014-11-21T04:00:00"/>
    <x v="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.8683651804670912E-2"/>
    <x v="4"/>
    <x v="14"/>
    <x v="2106"/>
    <d v="2013-01-26T05:09:34"/>
    <x v="0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2.691840011881225E-2"/>
    <x v="4"/>
    <x v="14"/>
    <x v="2107"/>
    <d v="2014-11-12T18:03:13"/>
    <x v="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.1124053581828771E-2"/>
    <x v="4"/>
    <x v="14"/>
    <x v="2108"/>
    <d v="2012-09-10T03:55:00"/>
    <x v="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9.3874677305796767E-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.8933731938216243E-2"/>
    <x v="4"/>
    <x v="14"/>
    <x v="2110"/>
    <d v="2014-05-28T04:59:00"/>
    <x v="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.8309859154929577E-2"/>
    <x v="4"/>
    <x v="14"/>
    <x v="2111"/>
    <d v="2011-08-15T01:00:00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3.6666666666666667E-2"/>
    <x v="4"/>
    <x v="14"/>
    <x v="2112"/>
    <d v="2013-04-15T22:16:33"/>
    <x v="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.4577656675749319E-2"/>
    <x v="4"/>
    <x v="14"/>
    <x v="2113"/>
    <d v="2014-09-23T20:46:16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.8080229226361032E-2"/>
    <x v="4"/>
    <x v="14"/>
    <x v="2114"/>
    <d v="2010-12-09T04:59:00"/>
    <x v="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.0635155096011817E-2"/>
    <x v="4"/>
    <x v="14"/>
    <x v="2115"/>
    <d v="2011-02-20T01:56:41"/>
    <x v="0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1.899492092331833E-3"/>
    <x v="4"/>
    <x v="14"/>
    <x v="2116"/>
    <d v="2012-10-02T18:40:03"/>
    <x v="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.9740552735476594E-2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.2628982772581737E-2"/>
    <x v="4"/>
    <x v="14"/>
    <x v="2118"/>
    <d v="2011-07-24T20:08:5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.0918114143920596E-2"/>
    <x v="4"/>
    <x v="14"/>
    <x v="2119"/>
    <d v="2012-08-16T03:07:25"/>
    <x v="0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8.549730311767775E-3"/>
    <x v="4"/>
    <x v="14"/>
    <x v="2120"/>
    <d v="2014-01-01T23:08:56"/>
    <x v="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3.5211267605633804E-2"/>
    <x v="6"/>
    <x v="17"/>
    <x v="2121"/>
    <d v="2017-01-11T17:49:08"/>
    <x v="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9.6774193548387101E-3"/>
    <x v="6"/>
    <x v="17"/>
    <x v="2122"/>
    <d v="2017-01-07T07:12:49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  <x v="2123"/>
    <d v="2010-03-15T06:59:00"/>
    <x v="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4.3478260869565216E-2"/>
    <x v="6"/>
    <x v="17"/>
    <x v="2124"/>
    <d v="2010-11-30T05:00:00"/>
    <x v="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.1690140845070422E-2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0.2"/>
    <x v="6"/>
    <x v="17"/>
    <x v="2126"/>
    <d v="2014-12-08T23:21:27"/>
    <x v="0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2.9222387320455671E-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0.04"/>
    <x v="6"/>
    <x v="17"/>
    <x v="2128"/>
    <d v="2014-09-21T18:32:49"/>
    <x v="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5.0847457627118647E-2"/>
    <x v="6"/>
    <x v="17"/>
    <x v="2129"/>
    <d v="2016-03-10T00:35:00"/>
    <x v="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.7058823529411764E-2"/>
    <x v="6"/>
    <x v="17"/>
    <x v="2130"/>
    <d v="2014-08-16T02:04:23"/>
    <x v="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4.6853037638606911E-2"/>
    <x v="6"/>
    <x v="17"/>
    <x v="2132"/>
    <d v="2014-02-03T11:41:32"/>
    <x v="0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0.1875"/>
    <x v="6"/>
    <x v="17"/>
    <x v="2133"/>
    <d v="2011-04-24T06:59:00"/>
    <x v="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2.8846153846153848E-2"/>
    <x v="6"/>
    <x v="17"/>
    <x v="2134"/>
    <d v="2013-04-27T21:16:31"/>
    <x v="0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4.6025104602510462E-2"/>
    <x v="6"/>
    <x v="17"/>
    <x v="2135"/>
    <d v="2012-10-04T23:07:13"/>
    <x v="0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8.3875026210945697E-2"/>
    <x v="6"/>
    <x v="17"/>
    <x v="2136"/>
    <d v="2013-10-19T12:13:06"/>
    <x v="0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3.759769062874041E-2"/>
    <x v="6"/>
    <x v="17"/>
    <x v="2137"/>
    <d v="2014-12-05T18:30:29"/>
    <x v="0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9.375E-2"/>
    <x v="6"/>
    <x v="17"/>
    <x v="2138"/>
    <d v="2013-11-09T01:18:59"/>
    <x v="0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3.4440344403444033E-2"/>
    <x v="6"/>
    <x v="17"/>
    <x v="2139"/>
    <d v="2016-11-03T18:00:08"/>
    <x v="0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1.9642857142857142E-2"/>
    <x v="6"/>
    <x v="17"/>
    <x v="2140"/>
    <d v="2013-01-11T20:00:24"/>
    <x v="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1.9966722129783693E-2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2.2222222222222223E-2"/>
    <x v="6"/>
    <x v="17"/>
    <x v="2143"/>
    <d v="2010-07-21T19:00:00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.9538714991762765E-2"/>
    <x v="6"/>
    <x v="17"/>
    <x v="2144"/>
    <d v="2013-09-14T13:07:20"/>
    <x v="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1.9496166484118293E-2"/>
    <x v="6"/>
    <x v="17"/>
    <x v="2145"/>
    <d v="2013-11-27T06:41:54"/>
    <x v="0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6"/>
    <d v="2016-02-11T16:18:30"/>
    <x v="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2.0250368188512519E-2"/>
    <x v="6"/>
    <x v="17"/>
    <x v="2147"/>
    <d v="2014-11-16T08:05:48"/>
    <x v="0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9.876543209876543E-3"/>
    <x v="6"/>
    <x v="17"/>
    <x v="2150"/>
    <d v="2016-07-13T06:49:59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5.0847457627118647E-2"/>
    <x v="6"/>
    <x v="17"/>
    <x v="2151"/>
    <d v="2016-06-29T20:20:14"/>
    <x v="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0.08"/>
    <x v="6"/>
    <x v="17"/>
    <x v="2152"/>
    <d v="2014-03-15T18:58:29"/>
    <x v="0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0.11764705882352941"/>
    <x v="6"/>
    <x v="17"/>
    <x v="2153"/>
    <d v="2015-01-10T07:59:00"/>
    <x v="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4"/>
    <d v="2014-01-28T15:10:27"/>
    <x v="0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4.3478260869565216E-2"/>
    <x v="6"/>
    <x v="17"/>
    <x v="2155"/>
    <d v="2016-03-31T16:56:25"/>
    <x v="0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5.5592766242464835E-2"/>
    <x v="6"/>
    <x v="17"/>
    <x v="2156"/>
    <d v="2013-09-16T20:30:06"/>
    <x v="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2.6958002270147559E-3"/>
    <x v="6"/>
    <x v="17"/>
    <x v="2157"/>
    <d v="2016-12-23T07:59:00"/>
    <x v="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.5730817886192842E-2"/>
    <x v="6"/>
    <x v="17"/>
    <x v="2158"/>
    <d v="2013-02-04T20:29:34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7.6923076923076927E-2"/>
    <x v="6"/>
    <x v="17"/>
    <x v="2159"/>
    <d v="2011-07-16T17:32:54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0.18823529411764706"/>
    <x v="6"/>
    <x v="17"/>
    <x v="2160"/>
    <d v="2012-05-19T17:05:05"/>
    <x v="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.8077753779697623E-2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1.1480601741884403E-2"/>
    <x v="4"/>
    <x v="11"/>
    <x v="2162"/>
    <d v="2014-07-24T18:23: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.3313161875945537E-2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.470327723649247E-2"/>
    <x v="4"/>
    <x v="11"/>
    <x v="2164"/>
    <d v="2016-06-25T03:59:00"/>
    <x v="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3.3756491633006348E-2"/>
    <x v="4"/>
    <x v="11"/>
    <x v="2165"/>
    <d v="2016-04-08T15:00:35"/>
    <x v="0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.0914051841746248E-2"/>
    <x v="4"/>
    <x v="11"/>
    <x v="2166"/>
    <d v="2014-12-05T21:06:58"/>
    <x v="0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4.4444444444444446E-2"/>
    <x v="4"/>
    <x v="11"/>
    <x v="2167"/>
    <d v="2012-09-15T01:35:37"/>
    <x v="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.5535975149750808E-2"/>
    <x v="4"/>
    <x v="11"/>
    <x v="2168"/>
    <d v="2017-02-10T05:00:00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4.5751633986928102E-2"/>
    <x v="4"/>
    <x v="11"/>
    <x v="2169"/>
    <d v="2017-03-02T16:49:11"/>
    <x v="0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.0015797788309637E-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1.1077068112184774E-2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.2999999999999999E-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.6882386043894203E-2"/>
    <x v="4"/>
    <x v="11"/>
    <x v="2173"/>
    <d v="2013-09-10T03:59:00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.529497450837582E-2"/>
    <x v="4"/>
    <x v="11"/>
    <x v="2174"/>
    <d v="2016-05-05T13:01:47"/>
    <x v="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.4857142857142857E-2"/>
    <x v="4"/>
    <x v="11"/>
    <x v="2175"/>
    <d v="2016-07-21T00:13:06"/>
    <x v="0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.1268052690049199E-2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.5181781861765881E-2"/>
    <x v="4"/>
    <x v="11"/>
    <x v="2177"/>
    <d v="2016-06-06T06:01:07"/>
    <x v="0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2.4783612233121755E-2"/>
    <x v="4"/>
    <x v="11"/>
    <x v="2178"/>
    <d v="2017-01-18T15:16:37"/>
    <x v="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.3011152416356878E-2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1.4554383948380451E-2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.7308948399738733E-2"/>
    <x v="6"/>
    <x v="32"/>
    <x v="2181"/>
    <d v="2017-02-21T00:07:33"/>
    <x v="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2.2639109697933226E-2"/>
    <x v="6"/>
    <x v="32"/>
    <x v="2182"/>
    <d v="2014-10-02T21:37:05"/>
    <x v="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.1679345974792779E-2"/>
    <x v="6"/>
    <x v="32"/>
    <x v="2183"/>
    <d v="2017-02-09T05:00:00"/>
    <x v="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9.3418557280325904E-3"/>
    <x v="6"/>
    <x v="32"/>
    <x v="2184"/>
    <d v="2016-01-25T16:00:00"/>
    <x v="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6.7098553019165627E-3"/>
    <x v="6"/>
    <x v="32"/>
    <x v="2185"/>
    <d v="2013-03-26T08:23:59"/>
    <x v="0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.7870982448142239E-2"/>
    <x v="6"/>
    <x v="32"/>
    <x v="2186"/>
    <d v="2016-09-07T02:00:00"/>
    <x v="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.7552980483273667E-2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2.2698167365864431E-2"/>
    <x v="6"/>
    <x v="32"/>
    <x v="2188"/>
    <d v="2016-10-25T17:00:00"/>
    <x v="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1.4571948998178506E-2"/>
    <x v="6"/>
    <x v="32"/>
    <x v="2189"/>
    <d v="2016-04-21T22:00:00"/>
    <x v="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.5309613410879233E-2"/>
    <x v="6"/>
    <x v="32"/>
    <x v="2190"/>
    <d v="2016-03-23T06:59:00"/>
    <x v="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2.7839643652561249E-2"/>
    <x v="6"/>
    <x v="32"/>
    <x v="2191"/>
    <d v="2017-02-14T20:00:27"/>
    <x v="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2.4955910967051569E-2"/>
    <x v="6"/>
    <x v="32"/>
    <x v="2192"/>
    <d v="2016-12-15T23:00:00"/>
    <x v="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1.3219170007073804E-2"/>
    <x v="6"/>
    <x v="32"/>
    <x v="2193"/>
    <d v="2016-11-21T04:59:00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1.6338835439269034E-2"/>
    <x v="6"/>
    <x v="32"/>
    <x v="2194"/>
    <d v="2016-03-26T17:11:30"/>
    <x v="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.077687443541102E-2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.4682813578465207E-2"/>
    <x v="6"/>
    <x v="32"/>
    <x v="2196"/>
    <d v="2016-12-02T07:00:00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.5176510351063528E-2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.2246740786726114E-2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.8974901723616572E-2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2.4255279904085585E-2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6.6509893346635304E-2"/>
    <x v="4"/>
    <x v="15"/>
    <x v="2201"/>
    <d v="2013-01-16T20:19:25"/>
    <x v="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.5597103018576539E-2"/>
    <x v="4"/>
    <x v="15"/>
    <x v="2202"/>
    <d v="2012-11-01T20:22:48"/>
    <x v="0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2.2820629849383843E-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3.6628198695434017E-2"/>
    <x v="4"/>
    <x v="15"/>
    <x v="2204"/>
    <d v="2013-03-09T07:28:39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2.368421052631579E-2"/>
    <x v="4"/>
    <x v="15"/>
    <x v="2205"/>
    <d v="2012-06-01T19:43:09"/>
    <x v="0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.0088495575221239E-2"/>
    <x v="4"/>
    <x v="15"/>
    <x v="2206"/>
    <d v="2012-04-16T06:10:24"/>
    <x v="0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3.5000000000000001E-3"/>
    <x v="4"/>
    <x v="15"/>
    <x v="2207"/>
    <d v="2013-11-16T05:39:33"/>
    <x v="0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2.3622047244094488E-2"/>
    <x v="4"/>
    <x v="15"/>
    <x v="2208"/>
    <d v="2012-04-07T04:00:00"/>
    <x v="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.9893899204244031E-2"/>
    <x v="4"/>
    <x v="15"/>
    <x v="2209"/>
    <d v="2014-04-14T23:00:00"/>
    <x v="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1.6154363921920576E-2"/>
    <x v="4"/>
    <x v="15"/>
    <x v="2210"/>
    <d v="2012-04-14T17:36:00"/>
    <x v="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.4539877300613498E-2"/>
    <x v="4"/>
    <x v="15"/>
    <x v="2211"/>
    <d v="2014-04-10T06:59:00"/>
    <x v="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.7922191461460003E-2"/>
    <x v="4"/>
    <x v="15"/>
    <x v="2212"/>
    <d v="2013-11-04T01:00:00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.3675135754212227E-2"/>
    <x v="4"/>
    <x v="15"/>
    <x v="2214"/>
    <d v="2014-02-06T19:00:48"/>
    <x v="0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3.8372093023255817E-2"/>
    <x v="4"/>
    <x v="15"/>
    <x v="2215"/>
    <d v="2012-03-13T06:59:00"/>
    <x v="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4.4164037854889593E-2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.1176470588235293E-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.0936311903153064E-2"/>
    <x v="4"/>
    <x v="15"/>
    <x v="2218"/>
    <d v="2012-08-29T00:00:00"/>
    <x v="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.8719211822660099E-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.9491525423728815E-2"/>
    <x v="4"/>
    <x v="15"/>
    <x v="2220"/>
    <d v="2013-07-27T01:27:16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2.6883709458626219E-2"/>
    <x v="6"/>
    <x v="32"/>
    <x v="2221"/>
    <d v="2016-04-23T00:00:00"/>
    <x v="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.6900369003690037E-2"/>
    <x v="6"/>
    <x v="32"/>
    <x v="2222"/>
    <d v="2012-01-28T18:54:07"/>
    <x v="0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4.8470747903640154E-3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.2173555418465968E-2"/>
    <x v="6"/>
    <x v="32"/>
    <x v="2224"/>
    <d v="2016-10-29T19:00:00"/>
    <x v="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6.0680893043323688E-3"/>
    <x v="6"/>
    <x v="32"/>
    <x v="2225"/>
    <d v="2014-09-21T19:00:15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.6441884086253817E-2"/>
    <x v="6"/>
    <x v="32"/>
    <x v="2226"/>
    <d v="2016-02-12T04:59:00"/>
    <x v="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.4712351532332959E-2"/>
    <x v="6"/>
    <x v="32"/>
    <x v="2227"/>
    <d v="2013-11-13T20:22:35"/>
    <x v="0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.2260640788767891E-2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3.9330634916117754E-2"/>
    <x v="6"/>
    <x v="32"/>
    <x v="2229"/>
    <d v="2013-09-03T04:00:00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4.6515972351952178E-2"/>
    <x v="6"/>
    <x v="32"/>
    <x v="2230"/>
    <d v="2014-04-25T21:08:47"/>
    <x v="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3.6728745837078802E-2"/>
    <x v="6"/>
    <x v="32"/>
    <x v="2231"/>
    <d v="2013-06-25T05:00:00"/>
    <x v="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3.9854780153287618E-2"/>
    <x v="6"/>
    <x v="32"/>
    <x v="2232"/>
    <d v="2014-07-19T03:00:00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.7102758703770627E-2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.4034334763948499E-2"/>
    <x v="6"/>
    <x v="32"/>
    <x v="2234"/>
    <d v="2017-01-05T19:47:27"/>
    <x v="0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7.3754452862375194E-3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4.5215772325287583E-2"/>
    <x v="6"/>
    <x v="32"/>
    <x v="2236"/>
    <d v="2016-02-01T14:48:43"/>
    <x v="0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1.5473735576998757E-2"/>
    <x v="6"/>
    <x v="32"/>
    <x v="2237"/>
    <d v="2014-11-12T07:59:00"/>
    <x v="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.4374090247452693E-2"/>
    <x v="6"/>
    <x v="32"/>
    <x v="2238"/>
    <d v="2017-03-10T14:55:16"/>
    <x v="0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.3309725754038144E-2"/>
    <x v="6"/>
    <x v="32"/>
    <x v="2239"/>
    <d v="2013-12-01T04:02:00"/>
    <x v="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7.0932466380966451E-3"/>
    <x v="6"/>
    <x v="32"/>
    <x v="2240"/>
    <d v="2016-04-22T19:49:04"/>
    <x v="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2.0213293650793652E-2"/>
    <x v="6"/>
    <x v="32"/>
    <x v="2241"/>
    <d v="2017-03-02T19:51:40"/>
    <x v="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.856484417000662E-2"/>
    <x v="6"/>
    <x v="32"/>
    <x v="2242"/>
    <d v="2013-11-27T03:02:00"/>
    <x v="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1875839828003224"/>
    <x v="6"/>
    <x v="32"/>
    <x v="2243"/>
    <d v="2017-03-13T03:00:00"/>
    <x v="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.5383799267943345E-2"/>
    <x v="6"/>
    <x v="32"/>
    <x v="2244"/>
    <d v="2016-10-16T20:30:00"/>
    <x v="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.8700238947497661E-2"/>
    <x v="6"/>
    <x v="32"/>
    <x v="2245"/>
    <d v="2014-02-21T18:00:00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2.2772672792648822E-2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.9664665700683089E-2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.7055296469020653E-2"/>
    <x v="6"/>
    <x v="32"/>
    <x v="2248"/>
    <d v="2016-12-14T21:01:18"/>
    <x v="0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.0472320975114271E-2"/>
    <x v="6"/>
    <x v="32"/>
    <x v="2249"/>
    <d v="2013-04-02T15:52:45"/>
    <x v="0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2.3422950389288613E-3"/>
    <x v="6"/>
    <x v="32"/>
    <x v="2250"/>
    <d v="2016-12-03T01:07:53"/>
    <x v="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4.2001401796784965E-2"/>
    <x v="6"/>
    <x v="32"/>
    <x v="2251"/>
    <d v="2014-08-16T08:17:57"/>
    <x v="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.0161191593552336E-2"/>
    <x v="6"/>
    <x v="32"/>
    <x v="2252"/>
    <d v="2016-08-06T07:52:18"/>
    <x v="0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9.3178036605657232E-3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8.5689430187037841E-2"/>
    <x v="6"/>
    <x v="32"/>
    <x v="2254"/>
    <d v="2017-01-24T15:32:48"/>
    <x v="0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2.3933586505343107E-2"/>
    <x v="6"/>
    <x v="32"/>
    <x v="2255"/>
    <d v="2016-05-07T22:50:51"/>
    <x v="0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4.6772684752104769E-2"/>
    <x v="6"/>
    <x v="32"/>
    <x v="2256"/>
    <d v="2016-11-22T10:50:46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.06265916307731E-2"/>
    <x v="6"/>
    <x v="32"/>
    <x v="2257"/>
    <d v="2016-06-19T23:00:00"/>
    <x v="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6.3605336642879304E-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.1033153018049382E-2"/>
    <x v="6"/>
    <x v="32"/>
    <x v="2259"/>
    <d v="2016-12-08T19:18:56"/>
    <x v="0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.0277743790529793E-2"/>
    <x v="6"/>
    <x v="32"/>
    <x v="2260"/>
    <d v="2014-03-26T23:24:10"/>
    <x v="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2.6940346375881975E-2"/>
    <x v="6"/>
    <x v="32"/>
    <x v="2261"/>
    <d v="2017-02-14T17:23:40"/>
    <x v="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3.5580892471004523E-2"/>
    <x v="6"/>
    <x v="32"/>
    <x v="2262"/>
    <d v="2014-11-18T00:00:00"/>
    <x v="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6.9236095084237248E-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4.1196074800962781E-2"/>
    <x v="6"/>
    <x v="32"/>
    <x v="2264"/>
    <d v="2016-05-23T03:00:00"/>
    <x v="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2.8475711892797319E-2"/>
    <x v="6"/>
    <x v="32"/>
    <x v="2265"/>
    <d v="2016-11-22T20:28:27"/>
    <x v="0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4.0383014154870944E-2"/>
    <x v="6"/>
    <x v="32"/>
    <x v="2266"/>
    <d v="2016-04-27T02:00:00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5.3084554234281581E-3"/>
    <x v="6"/>
    <x v="32"/>
    <x v="2267"/>
    <d v="2014-12-21T01:00:00"/>
    <x v="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6.7529935950988579E-3"/>
    <x v="6"/>
    <x v="32"/>
    <x v="2268"/>
    <d v="2017-03-12T01:58:35"/>
    <x v="0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.0026198352612063E-2"/>
    <x v="6"/>
    <x v="32"/>
    <x v="2269"/>
    <d v="2017-03-07T05:00:00"/>
    <x v="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.274583199120303E-3"/>
    <x v="6"/>
    <x v="32"/>
    <x v="2270"/>
    <d v="2017-01-10T21:59:00"/>
    <x v="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.3455438199865768E-2"/>
    <x v="6"/>
    <x v="32"/>
    <x v="2271"/>
    <d v="2016-12-10T00:00:04"/>
    <x v="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6.9585729028453489E-2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.6683608640406607E-2"/>
    <x v="6"/>
    <x v="32"/>
    <x v="2273"/>
    <d v="2017-03-12T12:10:42"/>
    <x v="0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.311036789297659E-2"/>
    <x v="6"/>
    <x v="32"/>
    <x v="2274"/>
    <d v="2014-02-23T12:00:57"/>
    <x v="0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.9805697038294662E-2"/>
    <x v="6"/>
    <x v="32"/>
    <x v="2275"/>
    <d v="2014-12-22T14:47:59"/>
    <x v="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1.5444810543657331E-2"/>
    <x v="6"/>
    <x v="32"/>
    <x v="2276"/>
    <d v="2014-01-05T15:38:09"/>
    <x v="0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.7261507671781189E-2"/>
    <x v="6"/>
    <x v="32"/>
    <x v="2277"/>
    <d v="2012-02-27T16:17:03"/>
    <x v="0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.8840044329516071E-2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2.0806241872561769E-2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1.2136382599461449E-2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9819819819819819E-2"/>
    <x v="4"/>
    <x v="11"/>
    <x v="2281"/>
    <d v="2011-07-25T06:50:00"/>
    <x v="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8.6330935251798559E-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.586430729163224E-2"/>
    <x v="4"/>
    <x v="11"/>
    <x v="2283"/>
    <d v="2012-05-09T02:00:04"/>
    <x v="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9.2574141688646482E-3"/>
    <x v="4"/>
    <x v="11"/>
    <x v="2284"/>
    <d v="2011-03-12T04:00:00"/>
    <x v="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2.1697335896731666E-2"/>
    <x v="4"/>
    <x v="11"/>
    <x v="2285"/>
    <d v="2012-06-29T04:27:23"/>
    <x v="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9.3271152564956689E-3"/>
    <x v="4"/>
    <x v="11"/>
    <x v="2286"/>
    <d v="2013-09-06T03:59:00"/>
    <x v="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.9633301784222606E-2"/>
    <x v="4"/>
    <x v="11"/>
    <x v="2287"/>
    <d v="2014-06-23T16:01:00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2.4975024975024976E-2"/>
    <x v="4"/>
    <x v="11"/>
    <x v="2288"/>
    <d v="2012-06-26T18:00:00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.5518311607697082E-2"/>
    <x v="4"/>
    <x v="11"/>
    <x v="2289"/>
    <d v="2013-12-06T23:22:00"/>
    <x v="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.8577834721332478E-2"/>
    <x v="4"/>
    <x v="11"/>
    <x v="2290"/>
    <d v="2009-12-01T17:00:00"/>
    <x v="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9.9537037037037042E-3"/>
    <x v="4"/>
    <x v="11"/>
    <x v="2291"/>
    <d v="2012-04-23T04:00:0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2.1445121467965182E-2"/>
    <x v="4"/>
    <x v="11"/>
    <x v="2292"/>
    <d v="2012-04-18T16:44:36"/>
    <x v="0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2.9347826086956522E-2"/>
    <x v="4"/>
    <x v="11"/>
    <x v="2293"/>
    <d v="2012-09-25T03:59:00"/>
    <x v="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.5333979551042985E-2"/>
    <x v="4"/>
    <x v="11"/>
    <x v="2294"/>
    <d v="2013-01-20T17:21:20"/>
    <x v="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2.262142381902861E-2"/>
    <x v="4"/>
    <x v="11"/>
    <x v="2295"/>
    <d v="2013-01-26T22:54:16"/>
    <x v="0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.3895543842836608E-2"/>
    <x v="4"/>
    <x v="11"/>
    <x v="2296"/>
    <d v="2012-02-23T17:33:46"/>
    <x v="0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.8886679920477135E-2"/>
    <x v="4"/>
    <x v="11"/>
    <x v="2297"/>
    <d v="2012-03-14T03:59:00"/>
    <x v="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9.1364761119218322E-3"/>
    <x v="4"/>
    <x v="11"/>
    <x v="2298"/>
    <d v="2014-03-26T19:10:33"/>
    <x v="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.3326987148976678E-2"/>
    <x v="4"/>
    <x v="11"/>
    <x v="2299"/>
    <d v="2011-02-06T00:46:49"/>
    <x v="0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8.6419753086419745E-3"/>
    <x v="4"/>
    <x v="11"/>
    <x v="2300"/>
    <d v="2012-06-28T17:26:56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.1585786096865069E-2"/>
    <x v="4"/>
    <x v="14"/>
    <x v="2301"/>
    <d v="2013-06-21T03:31:36"/>
    <x v="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.1656050955414011E-2"/>
    <x v="4"/>
    <x v="14"/>
    <x v="2302"/>
    <d v="2013-12-31T07:00:00"/>
    <x v="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.4602451794187657E-2"/>
    <x v="4"/>
    <x v="14"/>
    <x v="2303"/>
    <d v="2011-12-13T03:39:56"/>
    <x v="0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.8702354510577588E-2"/>
    <x v="4"/>
    <x v="14"/>
    <x v="2304"/>
    <d v="2011-01-01T04:59:00"/>
    <x v="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.1652488886449709E-3"/>
    <x v="4"/>
    <x v="14"/>
    <x v="2305"/>
    <d v="2014-08-08T18:00:00"/>
    <x v="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.9536738435187537E-2"/>
    <x v="4"/>
    <x v="14"/>
    <x v="2306"/>
    <d v="2012-03-10T04:02:09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3.579508032416024E-2"/>
    <x v="4"/>
    <x v="14"/>
    <x v="2307"/>
    <d v="2012-05-05T19:15:28"/>
    <x v="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1.2121664395335251E-2"/>
    <x v="4"/>
    <x v="14"/>
    <x v="2308"/>
    <d v="2014-08-29T01:00:00"/>
    <x v="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.6717522306955581E-2"/>
    <x v="4"/>
    <x v="14"/>
    <x v="2309"/>
    <d v="2013-03-09T23:42:1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.5428177296983337E-2"/>
    <x v="4"/>
    <x v="14"/>
    <x v="2310"/>
    <d v="2013-03-21T18:03:35"/>
    <x v="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.1099252934898612E-2"/>
    <x v="4"/>
    <x v="14"/>
    <x v="2311"/>
    <d v="2014-05-07T00:06:29"/>
    <x v="0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2.4412855377008654E-2"/>
    <x v="4"/>
    <x v="14"/>
    <x v="2312"/>
    <d v="2014-04-18T23:00:00"/>
    <x v="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.7857102235891181E-2"/>
    <x v="4"/>
    <x v="14"/>
    <x v="2313"/>
    <d v="2012-05-03T23:00:26"/>
    <x v="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2.6544350300482043E-2"/>
    <x v="4"/>
    <x v="14"/>
    <x v="2314"/>
    <d v="2012-06-07T13:14:17"/>
    <x v="0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2.4951267056530214E-2"/>
    <x v="4"/>
    <x v="14"/>
    <x v="2315"/>
    <d v="2012-05-05T17:25:43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.2815255279885175E-2"/>
    <x v="4"/>
    <x v="14"/>
    <x v="2316"/>
    <d v="2009-12-09T18:24:00"/>
    <x v="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5.2884615384615384E-2"/>
    <x v="4"/>
    <x v="14"/>
    <x v="2317"/>
    <d v="2010-02-15T05:00:00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2.6928795638526352E-2"/>
    <x v="4"/>
    <x v="14"/>
    <x v="2318"/>
    <d v="2009-09-26T03:59:00"/>
    <x v="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2.3831631073970908E-2"/>
    <x v="4"/>
    <x v="14"/>
    <x v="2319"/>
    <d v="2013-12-15T01:58:05"/>
    <x v="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1.6381373090373644E-2"/>
    <x v="4"/>
    <x v="14"/>
    <x v="2320"/>
    <d v="2014-04-02T18:36:40"/>
    <x v="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1.549636803874092E-2"/>
    <x v="7"/>
    <x v="33"/>
    <x v="2321"/>
    <d v="2017-04-04T05:15:01"/>
    <x v="0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.7058823529411764E-2"/>
    <x v="7"/>
    <x v="33"/>
    <x v="2322"/>
    <d v="2017-04-09T20:29:29"/>
    <x v="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.3333333333333333E-2"/>
    <x v="7"/>
    <x v="33"/>
    <x v="2323"/>
    <d v="2017-03-20T18:07:27"/>
    <x v="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3.9228295819935692E-2"/>
    <x v="7"/>
    <x v="33"/>
    <x v="2324"/>
    <d v="2017-03-26T20:14:45"/>
    <x v="0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.7499999999999994E-2"/>
    <x v="7"/>
    <x v="33"/>
    <x v="2325"/>
    <d v="2017-03-29T23:32:11"/>
    <x v="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9.2592592592592587E-3"/>
    <x v="7"/>
    <x v="33"/>
    <x v="2326"/>
    <d v="2017-04-30T17:00:00"/>
    <x v="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.822052439157976E-2"/>
    <x v="7"/>
    <x v="33"/>
    <x v="2327"/>
    <d v="2014-08-26T22:00:40"/>
    <x v="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2.1104342699941048E-2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4.7205438066465254E-3"/>
    <x v="7"/>
    <x v="33"/>
    <x v="2329"/>
    <d v="2014-07-17T14:59:06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4.5469761214014725E-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2.4512563771643379E-2"/>
    <x v="7"/>
    <x v="33"/>
    <x v="2331"/>
    <d v="2014-08-18T00:08:10"/>
    <x v="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.3244534748090455E-2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7.3841319717203452E-2"/>
    <x v="7"/>
    <x v="33"/>
    <x v="2333"/>
    <d v="2014-05-29T17:50:00"/>
    <x v="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1.6429622363903874E-2"/>
    <x v="7"/>
    <x v="33"/>
    <x v="2334"/>
    <d v="2014-11-05T17:34:00"/>
    <x v="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8.6436170212765961E-3"/>
    <x v="7"/>
    <x v="33"/>
    <x v="2335"/>
    <d v="2014-06-11T13:44:03"/>
    <x v="0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2.0788022565518521E-2"/>
    <x v="7"/>
    <x v="33"/>
    <x v="2336"/>
    <d v="2014-03-08T22:11:35"/>
    <x v="0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.3479930717674523E-2"/>
    <x v="7"/>
    <x v="33"/>
    <x v="2337"/>
    <d v="2014-06-26T15:22:23"/>
    <x v="0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8.107306462775599E-3"/>
    <x v="7"/>
    <x v="33"/>
    <x v="2338"/>
    <d v="2014-06-29T21:31:24"/>
    <x v="0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1.5009788992821405E-2"/>
    <x v="7"/>
    <x v="33"/>
    <x v="2339"/>
    <d v="2016-12-19T07:59:00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9.5247098863179783E-3"/>
    <x v="7"/>
    <x v="33"/>
    <x v="2340"/>
    <d v="2016-10-30T15:25:38"/>
    <x v="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.3333333333333335E-3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4"/>
    <d v="2016-06-24T17:27:49"/>
    <x v="0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7.6923076923076927E-2"/>
    <x v="2"/>
    <x v="7"/>
    <x v="2346"/>
    <d v="2016-10-17T19:10:31"/>
    <x v="0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6.6666666666666666E-2"/>
    <x v="2"/>
    <x v="7"/>
    <x v="2347"/>
    <d v="2016-08-25T14:34:36"/>
    <x v="0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.8518518518518517E-2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6.4814814814814811E-2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0.04"/>
    <x v="2"/>
    <x v="7"/>
    <x v="2354"/>
    <d v="2015-01-10T17:21:00"/>
    <x v="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3.6363636363636362E-2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2.7247956403269754E-3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0.5"/>
    <x v="2"/>
    <x v="7"/>
    <x v="2360"/>
    <d v="2016-02-07T16:58:00"/>
    <x v="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.6666666666666666E-2"/>
    <x v="2"/>
    <x v="7"/>
    <x v="2362"/>
    <d v="2014-12-11T16:31:10"/>
    <x v="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.0266159695817491E-2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2.0895522388059702E-2"/>
    <x v="2"/>
    <x v="7"/>
    <x v="2367"/>
    <d v="2016-04-25T22:16:56"/>
    <x v="0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0.02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.878048780487805E-2"/>
    <x v="2"/>
    <x v="7"/>
    <x v="2370"/>
    <d v="2014-12-18T04:32:21"/>
    <x v="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.3333333333333333E-2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0.02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0.1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.2257530720436369E-2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5.4545454545454543E-2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4.4557606619987271E-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2.6666666666666668E-2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6.8965517241379309E-3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4"/>
    <d v="2014-11-14T02:37:23"/>
    <x v="0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8.8832487309644676E-3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2.9239766081871343E-3"/>
    <x v="2"/>
    <x v="7"/>
    <x v="2387"/>
    <d v="2016-07-22T15:02:20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1.7278617710583154E-2"/>
    <x v="2"/>
    <x v="7"/>
    <x v="2388"/>
    <d v="2015-01-15T19:29:00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.3333333333333333E-2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0.04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0.02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0.66666666666666663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0.1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4.4776119402985072E-2"/>
    <x v="7"/>
    <x v="19"/>
    <x v="2401"/>
    <d v="2016-03-05T19:44:56"/>
    <x v="0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1.9230769230769232E-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5.9405940594059403E-2"/>
    <x v="7"/>
    <x v="19"/>
    <x v="2403"/>
    <d v="2016-03-30T20:10:58"/>
    <x v="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.7761989342806393E-2"/>
    <x v="7"/>
    <x v="19"/>
    <x v="2405"/>
    <d v="2016-09-03T14:02:55"/>
    <x v="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.1895910780669145E-2"/>
    <x v="7"/>
    <x v="19"/>
    <x v="2406"/>
    <d v="2015-01-19T02:39:50"/>
    <x v="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5.9384560014396253E-3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6.6666666666666666E-2"/>
    <x v="7"/>
    <x v="19"/>
    <x v="2408"/>
    <d v="2014-11-06T04:22:37"/>
    <x v="0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1.3043478260869565E-2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.9867549668874173E-2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0.12"/>
    <x v="7"/>
    <x v="19"/>
    <x v="2413"/>
    <d v="2014-05-31T23:30:00"/>
    <x v="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.8260869565217391E-2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.7910447761194031E-2"/>
    <x v="7"/>
    <x v="19"/>
    <x v="2415"/>
    <d v="2016-07-15T20:42:26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0.2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.4394242303078768E-2"/>
    <x v="7"/>
    <x v="19"/>
    <x v="2420"/>
    <d v="2014-11-10T01:41:35"/>
    <x v="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0.125"/>
    <x v="7"/>
    <x v="19"/>
    <x v="2423"/>
    <d v="2014-12-31T16:54:50"/>
    <x v="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2.903225806451613E-2"/>
    <x v="7"/>
    <x v="19"/>
    <x v="2424"/>
    <d v="2014-10-27T21:25:08"/>
    <x v="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5"/>
    <d v="2016-05-27T22:04:00"/>
    <x v="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7"/>
    <d v="2016-03-23T06:38:53"/>
    <x v="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.99501246882793E-3"/>
    <x v="7"/>
    <x v="19"/>
    <x v="2429"/>
    <d v="2017-02-05T16:44:00"/>
    <x v="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9.5238095238095233E-2"/>
    <x v="7"/>
    <x v="19"/>
    <x v="2430"/>
    <d v="2016-02-12T03:08:24"/>
    <x v="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31"/>
    <d v="2016-06-28T02:23:33"/>
    <x v="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7.6923076923076927E-2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.2679738562091504E-3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4.4444444444444446E-2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0.02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0.2"/>
    <x v="7"/>
    <x v="19"/>
    <x v="2440"/>
    <d v="2016-02-13T21:35:13"/>
    <x v="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.3471758744283772E-2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.2307285118771919E-2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7.6784454678531146E-3"/>
    <x v="7"/>
    <x v="33"/>
    <x v="2443"/>
    <d v="2014-08-15T15:00:22"/>
    <x v="0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.8723143032535298E-2"/>
    <x v="7"/>
    <x v="33"/>
    <x v="2444"/>
    <d v="2016-05-25T18:06:3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.3310185185185185E-2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.3215859030837005E-2"/>
    <x v="7"/>
    <x v="33"/>
    <x v="2446"/>
    <d v="2016-11-26T15:27:51"/>
    <x v="0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.1554307116104865E-2"/>
    <x v="7"/>
    <x v="33"/>
    <x v="2447"/>
    <d v="2016-11-12T04:00:00"/>
    <x v="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.0930232558139535E-2"/>
    <x v="7"/>
    <x v="33"/>
    <x v="2448"/>
    <d v="2016-08-31T05:36:00"/>
    <x v="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1111111111111112E-2"/>
    <x v="7"/>
    <x v="33"/>
    <x v="2449"/>
    <d v="2014-11-30T04:25:15"/>
    <x v="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6.6972947525382413E-3"/>
    <x v="7"/>
    <x v="33"/>
    <x v="2450"/>
    <d v="2014-10-28T03:11:00"/>
    <x v="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.6110870506712862E-2"/>
    <x v="7"/>
    <x v="33"/>
    <x v="2451"/>
    <d v="2017-03-05T21:48:10"/>
    <x v="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.8726591760299626E-2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.4436543848308555E-2"/>
    <x v="7"/>
    <x v="33"/>
    <x v="2453"/>
    <d v="2017-02-02T16:36:49"/>
    <x v="0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3.6831368993653674E-3"/>
    <x v="7"/>
    <x v="33"/>
    <x v="2454"/>
    <d v="2017-03-11T04:50:08"/>
    <x v="0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.9304029304029304E-2"/>
    <x v="7"/>
    <x v="33"/>
    <x v="2455"/>
    <d v="2016-04-20T18:45:50"/>
    <x v="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2.4695908588278657E-2"/>
    <x v="7"/>
    <x v="33"/>
    <x v="2456"/>
    <d v="2017-02-25T23:03:59"/>
    <x v="0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5.2698682532936678E-3"/>
    <x v="7"/>
    <x v="33"/>
    <x v="2457"/>
    <d v="2016-03-24T13:27:36"/>
    <x v="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1.4521691777092031E-2"/>
    <x v="7"/>
    <x v="33"/>
    <x v="2458"/>
    <d v="2016-06-09T19:00:00"/>
    <x v="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9.1931540342298293E-3"/>
    <x v="7"/>
    <x v="33"/>
    <x v="2459"/>
    <d v="2016-03-23T14:18:05"/>
    <x v="0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7.937434341076223E-3"/>
    <x v="7"/>
    <x v="33"/>
    <x v="2460"/>
    <d v="2017-01-03T04:17:00"/>
    <x v="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.1046885035324342E-2"/>
    <x v="4"/>
    <x v="14"/>
    <x v="2461"/>
    <d v="2011-10-01T03:00:00"/>
    <x v="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3.4625517500940908E-2"/>
    <x v="4"/>
    <x v="14"/>
    <x v="2462"/>
    <d v="2012-07-19T04:28:16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.2258064516129031E-2"/>
    <x v="4"/>
    <x v="14"/>
    <x v="2463"/>
    <d v="2013-04-16T19:00:00"/>
    <x v="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.9351935193519351E-2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3.8065027755749402E-2"/>
    <x v="4"/>
    <x v="14"/>
    <x v="2465"/>
    <d v="2012-09-23T17:15:48"/>
    <x v="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.0799999999999999E-2"/>
    <x v="4"/>
    <x v="14"/>
    <x v="2466"/>
    <d v="2013-05-09T02:27:33"/>
    <x v="0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3.6286919831223625E-2"/>
    <x v="4"/>
    <x v="14"/>
    <x v="2467"/>
    <d v="2012-05-10T17:00:00"/>
    <x v="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2.7047949485622613E-2"/>
    <x v="4"/>
    <x v="14"/>
    <x v="2468"/>
    <d v="2012-10-28T05:00:00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3.44574780058651E-2"/>
    <x v="4"/>
    <x v="14"/>
    <x v="2469"/>
    <d v="2011-02-08T10:18:49"/>
    <x v="0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3.4895893916482491E-2"/>
    <x v="4"/>
    <x v="14"/>
    <x v="2470"/>
    <d v="2012-05-24T01:47:35"/>
    <x v="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.6562499999999999E-2"/>
    <x v="4"/>
    <x v="14"/>
    <x v="2471"/>
    <d v="2012-01-25T23:49:52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.0214083256564021E-2"/>
    <x v="4"/>
    <x v="14"/>
    <x v="2472"/>
    <d v="2010-09-04T01:03:00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.35E-2"/>
    <x v="4"/>
    <x v="14"/>
    <x v="2473"/>
    <d v="2012-11-10T18:57:49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7.599726409849245E-3"/>
    <x v="4"/>
    <x v="14"/>
    <x v="2474"/>
    <d v="2010-10-11T00:16:16"/>
    <x v="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.0939648586707412E-2"/>
    <x v="4"/>
    <x v="14"/>
    <x v="2475"/>
    <d v="2010-07-10T22:00:00"/>
    <x v="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.6365540717465307E-2"/>
    <x v="4"/>
    <x v="14"/>
    <x v="2476"/>
    <d v="2014-11-03T08:52:50"/>
    <x v="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.1906614785992216E-2"/>
    <x v="4"/>
    <x v="14"/>
    <x v="2477"/>
    <d v="2012-08-12T16:35:4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7.745098039215686E-3"/>
    <x v="4"/>
    <x v="14"/>
    <x v="2478"/>
    <d v="2013-01-13T22:48:33"/>
    <x v="0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3.9967027202557889E-2"/>
    <x v="4"/>
    <x v="14"/>
    <x v="2479"/>
    <d v="2012-07-28T02:00:00"/>
    <x v="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4.0000000000000001E-3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.1034265926260509E-2"/>
    <x v="4"/>
    <x v="14"/>
    <x v="2481"/>
    <d v="2012-04-30T15:30:08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2.4975024975024976E-2"/>
    <x v="4"/>
    <x v="14"/>
    <x v="2482"/>
    <d v="2011-08-01T18:46:23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.5187849720223821E-2"/>
    <x v="4"/>
    <x v="14"/>
    <x v="2483"/>
    <d v="2012-05-01T17:00:03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.1551156459001321E-2"/>
    <x v="4"/>
    <x v="14"/>
    <x v="2484"/>
    <d v="2011-09-15T22:00:03"/>
    <x v="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.9854721549636804E-2"/>
    <x v="4"/>
    <x v="14"/>
    <x v="2485"/>
    <d v="2011-10-12T23:57:59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3.7641154328732745E-2"/>
    <x v="4"/>
    <x v="14"/>
    <x v="2486"/>
    <d v="2012-04-22T16:59:36"/>
    <x v="0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2.5320504277832567E-2"/>
    <x v="4"/>
    <x v="14"/>
    <x v="2487"/>
    <d v="2012-05-27T01:59:57"/>
    <x v="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2.0306154326772883E-2"/>
    <x v="4"/>
    <x v="14"/>
    <x v="2488"/>
    <d v="2011-11-16T16:11:48"/>
    <x v="0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.6030779095864058E-2"/>
    <x v="4"/>
    <x v="14"/>
    <x v="2489"/>
    <d v="2013-05-09T16:33:59"/>
    <x v="0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2.6359143327841845E-2"/>
    <x v="4"/>
    <x v="14"/>
    <x v="2490"/>
    <d v="2012-06-23T05:27:56"/>
    <x v="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.937984496124031E-2"/>
    <x v="4"/>
    <x v="14"/>
    <x v="2491"/>
    <d v="2011-01-16T01:51:00"/>
    <x v="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.5999999999999997E-2"/>
    <x v="4"/>
    <x v="14"/>
    <x v="2492"/>
    <d v="2012-06-16T09:59:00"/>
    <x v="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.0062160062160062E-2"/>
    <x v="4"/>
    <x v="14"/>
    <x v="2493"/>
    <d v="2013-04-29T04:02:20"/>
    <x v="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2.5741214985347309E-2"/>
    <x v="4"/>
    <x v="14"/>
    <x v="2494"/>
    <d v="2012-05-23T15:29:04"/>
    <x v="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2.1954470609759285E-2"/>
    <x v="4"/>
    <x v="14"/>
    <x v="2495"/>
    <d v="2012-06-06T22:42:55"/>
    <x v="0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.6666666666666668E-3"/>
    <x v="4"/>
    <x v="14"/>
    <x v="2496"/>
    <d v="2013-03-29T22:54:52"/>
    <x v="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1.2414484156014597E-2"/>
    <x v="4"/>
    <x v="14"/>
    <x v="2497"/>
    <d v="2011-08-05T21:05:38"/>
    <x v="0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.893939393939394E-2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2.0974706971005553E-2"/>
    <x v="4"/>
    <x v="14"/>
    <x v="2499"/>
    <d v="2012-12-31T18:00:00"/>
    <x v="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4.2647058823529413E-2"/>
    <x v="4"/>
    <x v="14"/>
    <x v="2500"/>
    <d v="2012-06-23T18:32:55"/>
    <x v="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2.491103202846975E-2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5.8139534883720929E-2"/>
    <x v="7"/>
    <x v="34"/>
    <x v="2502"/>
    <d v="2014-09-21T19:48:38"/>
    <x v="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6.6666666666666666E-2"/>
    <x v="7"/>
    <x v="34"/>
    <x v="2506"/>
    <d v="2015-10-03T21:00:00"/>
    <x v="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2.8000000000000001E-2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2.6666666666666668E-2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.9047619047619049E-2"/>
    <x v="7"/>
    <x v="34"/>
    <x v="2514"/>
    <d v="2014-08-20T09:21:17"/>
    <x v="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.2903225806451613E-2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.8675721561969439E-2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6.1538461538461542E-2"/>
    <x v="7"/>
    <x v="34"/>
    <x v="2519"/>
    <d v="2014-07-19T03:43:24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9.6448996382431963E-3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.4000000000000003E-3"/>
    <x v="4"/>
    <x v="35"/>
    <x v="2522"/>
    <d v="2016-04-22T14:52:00"/>
    <x v="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.8465909090909092E-2"/>
    <x v="4"/>
    <x v="35"/>
    <x v="2523"/>
    <d v="2014-11-18T00:24:52"/>
    <x v="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5.6430446194225721E-3"/>
    <x v="4"/>
    <x v="35"/>
    <x v="2524"/>
    <d v="2014-12-21T04:30:00"/>
    <x v="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9.9676052828307996E-3"/>
    <x v="4"/>
    <x v="35"/>
    <x v="2525"/>
    <d v="2012-06-28T20:16:11"/>
    <x v="0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7.3041168658698535E-3"/>
    <x v="4"/>
    <x v="35"/>
    <x v="2526"/>
    <d v="2014-12-08T04:59:00"/>
    <x v="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1.7380660954712364E-2"/>
    <x v="4"/>
    <x v="35"/>
    <x v="2527"/>
    <d v="2013-10-18T03:59:00"/>
    <x v="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1.88811628931536E-2"/>
    <x v="4"/>
    <x v="35"/>
    <x v="2528"/>
    <d v="2015-08-20T11:00:00"/>
    <x v="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1.2146396036439189E-2"/>
    <x v="4"/>
    <x v="35"/>
    <x v="2529"/>
    <d v="2012-03-25T00:56:15"/>
    <x v="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7.3846153846153844E-3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.3501549358123064E-2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.1892963330029732E-2"/>
    <x v="4"/>
    <x v="35"/>
    <x v="2532"/>
    <d v="2012-08-16T20:22:46"/>
    <x v="0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.6385542168674699E-2"/>
    <x v="4"/>
    <x v="35"/>
    <x v="2533"/>
    <d v="2013-03-01T18:01:08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6.6666666666666671E-3"/>
    <x v="4"/>
    <x v="35"/>
    <x v="2534"/>
    <d v="2010-01-01T06:00:00"/>
    <x v="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3.7581305709467596E-3"/>
    <x v="4"/>
    <x v="35"/>
    <x v="2535"/>
    <d v="2014-12-01T19:59:05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0.13793103448275862"/>
    <x v="4"/>
    <x v="35"/>
    <x v="2536"/>
    <d v="2013-07-30T02:32:46"/>
    <x v="0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0.01"/>
    <x v="4"/>
    <x v="35"/>
    <x v="2537"/>
    <d v="2011-08-01T15:34:15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9.0939612656237949E-3"/>
    <x v="4"/>
    <x v="35"/>
    <x v="2538"/>
    <d v="2013-02-24T04:59:00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.8852867830423939E-3"/>
    <x v="4"/>
    <x v="35"/>
    <x v="2539"/>
    <d v="2015-02-02T21:39:12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.0444874274661509E-2"/>
    <x v="4"/>
    <x v="35"/>
    <x v="2540"/>
    <d v="2011-10-29T16:12:01"/>
    <x v="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.6817939135077415E-2"/>
    <x v="4"/>
    <x v="35"/>
    <x v="2541"/>
    <d v="2013-09-26T10:46:58"/>
    <x v="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.793103448275862E-2"/>
    <x v="4"/>
    <x v="35"/>
    <x v="2542"/>
    <d v="2013-10-01T03:59:00"/>
    <x v="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.3248081841432228E-2"/>
    <x v="4"/>
    <x v="35"/>
    <x v="2543"/>
    <d v="2011-01-02T03:00:00"/>
    <x v="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1.1307280301527474E-2"/>
    <x v="4"/>
    <x v="35"/>
    <x v="2544"/>
    <d v="2012-07-08T12:29:29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.561699948796723E-2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.6624040920716114E-2"/>
    <x v="4"/>
    <x v="35"/>
    <x v="2546"/>
    <d v="2013-10-05T05:00:00"/>
    <x v="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2.0327669902912623E-2"/>
    <x v="4"/>
    <x v="35"/>
    <x v="2547"/>
    <d v="2012-04-04T17:33:23"/>
    <x v="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6.0546555391916218E-3"/>
    <x v="4"/>
    <x v="35"/>
    <x v="2548"/>
    <d v="2016-09-30T04:27:00"/>
    <x v="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2.292441140024783E-2"/>
    <x v="4"/>
    <x v="35"/>
    <x v="2549"/>
    <d v="2013-05-31T17:00:00"/>
    <x v="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2.2883295194508008E-2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.4832472520196E-2"/>
    <x v="4"/>
    <x v="35"/>
    <x v="2551"/>
    <d v="2012-03-21T20:48:00"/>
    <x v="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5.6338028169014088E-3"/>
    <x v="4"/>
    <x v="35"/>
    <x v="2552"/>
    <d v="2017-03-05T19:26:21"/>
    <x v="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2.5717959708529789E-2"/>
    <x v="4"/>
    <x v="35"/>
    <x v="2553"/>
    <d v="2012-09-21T04:46:47"/>
    <x v="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.8186753528773074E-2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.6301816488122962E-2"/>
    <x v="4"/>
    <x v="35"/>
    <x v="2555"/>
    <d v="2012-05-28T15:43:13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.3256997455470736E-2"/>
    <x v="4"/>
    <x v="35"/>
    <x v="2556"/>
    <d v="2012-12-24T23:47:37"/>
    <x v="0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3.3771106941838651E-2"/>
    <x v="4"/>
    <x v="35"/>
    <x v="2557"/>
    <d v="2014-05-15T17:53:06"/>
    <x v="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.3225569434239529E-2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2.8089887640449437E-2"/>
    <x v="4"/>
    <x v="35"/>
    <x v="2559"/>
    <d v="2011-11-15T19:37:00"/>
    <x v="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6.993006993006993E-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0.04"/>
    <x v="7"/>
    <x v="19"/>
    <x v="2562"/>
    <d v="2016-10-11T12:35:39"/>
    <x v="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  <x v="2565"/>
    <d v="2016-05-09T20:50:00"/>
    <x v="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.6666666666666666E-2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0.02"/>
    <x v="7"/>
    <x v="19"/>
    <x v="2568"/>
    <d v="2016-09-01T15:59:54"/>
    <x v="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.3793103448275862E-2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.3898305084745763E-2"/>
    <x v="7"/>
    <x v="19"/>
    <x v="2570"/>
    <d v="2017-02-08T21:40:35"/>
    <x v="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.6E-2"/>
    <x v="7"/>
    <x v="19"/>
    <x v="2571"/>
    <d v="2016-05-19T08:12:01"/>
    <x v="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4.3321299638989168E-2"/>
    <x v="7"/>
    <x v="19"/>
    <x v="2579"/>
    <d v="2014-09-15T19:55:03"/>
    <x v="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3.9215686274509803E-2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.0754716981132074E-2"/>
    <x v="7"/>
    <x v="19"/>
    <x v="2581"/>
    <d v="2015-11-16T16:04:58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82"/>
    <d v="2016-10-29T23:43:54"/>
    <x v="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0.02"/>
    <x v="7"/>
    <x v="19"/>
    <x v="2585"/>
    <d v="2014-07-05T23:07:12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0.2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4.9301561216105174E-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3.4334763948497854E-2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0.2"/>
    <x v="7"/>
    <x v="19"/>
    <x v="2589"/>
    <d v="2016-03-23T11:52:07"/>
    <x v="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7.6923076923076927E-2"/>
    <x v="7"/>
    <x v="19"/>
    <x v="2591"/>
    <d v="2016-03-13T20:45:24"/>
    <x v="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0.02"/>
    <x v="7"/>
    <x v="19"/>
    <x v="2592"/>
    <d v="2014-10-05T19:13:41"/>
    <x v="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4"/>
    <d v="2014-08-07T23:13:48"/>
    <x v="0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.0410958904109589E-2"/>
    <x v="7"/>
    <x v="19"/>
    <x v="2595"/>
    <d v="2017-02-24T05:51:40"/>
    <x v="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.2703488372093025E-3"/>
    <x v="7"/>
    <x v="19"/>
    <x v="2596"/>
    <d v="2014-08-07T15:56:49"/>
    <x v="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8.2352941176470587E-2"/>
    <x v="7"/>
    <x v="19"/>
    <x v="2597"/>
    <d v="2016-06-19T08:11:57"/>
    <x v="0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.1965811965811967E-2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5.5555555555555552E-2"/>
    <x v="7"/>
    <x v="19"/>
    <x v="2599"/>
    <d v="2014-08-03T18:05:47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8.6555106751298322E-3"/>
    <x v="7"/>
    <x v="19"/>
    <x v="2600"/>
    <d v="2016-03-25T20:36:40"/>
    <x v="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.566071968551557E-2"/>
    <x v="2"/>
    <x v="36"/>
    <x v="2601"/>
    <d v="2012-09-13T03:59:00"/>
    <x v="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.2496486161866551E-2"/>
    <x v="2"/>
    <x v="36"/>
    <x v="2602"/>
    <d v="2014-11-12T21:20:00"/>
    <x v="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2.8153153153153154E-2"/>
    <x v="2"/>
    <x v="36"/>
    <x v="2603"/>
    <d v="2013-12-23T21:54:14"/>
    <x v="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.5400410677618071E-2"/>
    <x v="2"/>
    <x v="36"/>
    <x v="2604"/>
    <d v="2012-04-29T01:13:43"/>
    <x v="0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.6402664753456871E-2"/>
    <x v="2"/>
    <x v="36"/>
    <x v="2605"/>
    <d v="2016-06-17T12:59:50"/>
    <x v="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.1802412027094003E-2"/>
    <x v="2"/>
    <x v="36"/>
    <x v="2606"/>
    <d v="2014-04-29T17:06:22"/>
    <x v="0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.2202599950944321E-2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.6969967623088087E-2"/>
    <x v="2"/>
    <x v="36"/>
    <x v="2608"/>
    <d v="2017-03-15T00:00:00"/>
    <x v="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6.35754274953755E-3"/>
    <x v="2"/>
    <x v="36"/>
    <x v="2609"/>
    <d v="2012-07-15T05:42:31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.7934482259160417E-2"/>
    <x v="2"/>
    <x v="36"/>
    <x v="2610"/>
    <d v="2016-08-22T06:59:00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.1932762159168648E-2"/>
    <x v="2"/>
    <x v="36"/>
    <x v="2611"/>
    <d v="2017-01-02T22:59:00"/>
    <x v="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.7116777760764503E-2"/>
    <x v="2"/>
    <x v="36"/>
    <x v="2612"/>
    <d v="2015-01-09T03:26:10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.6958817317845828E-3"/>
    <x v="2"/>
    <x v="36"/>
    <x v="2613"/>
    <d v="2012-09-21T19:38:14"/>
    <x v="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9.3370681605975722E-3"/>
    <x v="2"/>
    <x v="36"/>
    <x v="2614"/>
    <d v="2014-04-30T05:00:00"/>
    <x v="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2.1195172210774212E-2"/>
    <x v="2"/>
    <x v="36"/>
    <x v="2615"/>
    <d v="2016-04-30T12:00:00"/>
    <x v="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8.3119423053416453E-3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.6235186873290796E-2"/>
    <x v="2"/>
    <x v="36"/>
    <x v="2617"/>
    <d v="2014-10-20T20:59:11"/>
    <x v="0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4.8709514170040486E-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2.8131634819532909E-2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.3397733844539165E-2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2.1250342747463669E-2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3.7606212139691834E-2"/>
    <x v="2"/>
    <x v="36"/>
    <x v="2622"/>
    <d v="2016-12-30T17:50:16"/>
    <x v="0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2.7192982456140352E-2"/>
    <x v="2"/>
    <x v="36"/>
    <x v="2623"/>
    <d v="2016-12-02T06:09:26"/>
    <x v="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.142623737411495E-2"/>
    <x v="2"/>
    <x v="36"/>
    <x v="2624"/>
    <d v="2012-09-13T10:07:02"/>
    <x v="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3.626220362622036E-2"/>
    <x v="2"/>
    <x v="36"/>
    <x v="2625"/>
    <d v="2016-11-09T20:26:48"/>
    <x v="0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.7857142857142856E-2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4.6391752577319589E-2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2.267818574514039E-2"/>
    <x v="2"/>
    <x v="36"/>
    <x v="2628"/>
    <d v="2014-11-30T23:11:07"/>
    <x v="0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.5656802880851729E-2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2.5649145028499049E-2"/>
    <x v="2"/>
    <x v="36"/>
    <x v="2630"/>
    <d v="2016-06-30T10:00:00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.2471084308454393E-2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2.8649386084583901E-2"/>
    <x v="2"/>
    <x v="36"/>
    <x v="2632"/>
    <d v="2016-05-29T01:28:59"/>
    <x v="0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.1223281258812249E-2"/>
    <x v="2"/>
    <x v="36"/>
    <x v="2633"/>
    <d v="2014-02-27T23:00:00"/>
    <x v="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2.5354969574036511E-2"/>
    <x v="2"/>
    <x v="36"/>
    <x v="2634"/>
    <d v="2016-09-29T15:45:21"/>
    <x v="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7.3043478260869567E-3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2.6695141484249868E-2"/>
    <x v="2"/>
    <x v="36"/>
    <x v="2636"/>
    <d v="2016-10-16T01:00:00"/>
    <x v="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.1287605294825514E-2"/>
    <x v="2"/>
    <x v="36"/>
    <x v="2637"/>
    <d v="2016-10-12T13:11:15"/>
    <x v="0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3.9660056657223795E-2"/>
    <x v="2"/>
    <x v="36"/>
    <x v="2638"/>
    <d v="2015-01-15T21:54:55"/>
    <x v="0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9.959349593495935E-2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2.1766561514195582E-2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6.6666666666666666E-2"/>
    <x v="2"/>
    <x v="36"/>
    <x v="2641"/>
    <d v="2014-09-15T20:09:00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4.4726222626754663E-3"/>
    <x v="2"/>
    <x v="36"/>
    <x v="2643"/>
    <d v="2016-12-21T07:59:00"/>
    <x v="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2.5328787140769606E-2"/>
    <x v="2"/>
    <x v="36"/>
    <x v="2644"/>
    <d v="2017-03-10T19:00:35"/>
    <x v="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.0952380952380953E-2"/>
    <x v="2"/>
    <x v="36"/>
    <x v="2645"/>
    <d v="2014-11-08T21:13:23"/>
    <x v="0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1.2711938910460905E-2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8.3333333333333329E-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.6603773584905662E-2"/>
    <x v="2"/>
    <x v="36"/>
    <x v="2648"/>
    <d v="2016-03-09T17:09:20"/>
    <x v="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2.4193548387096774E-2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.3966480446927373E-2"/>
    <x v="2"/>
    <x v="36"/>
    <x v="2650"/>
    <d v="2016-12-21T14:59:03"/>
    <x v="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.2486145614370344E-3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.2429378531073447E-2"/>
    <x v="2"/>
    <x v="36"/>
    <x v="2652"/>
    <d v="2014-12-10T03:48:45"/>
    <x v="0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1.1912865895166781E-2"/>
    <x v="2"/>
    <x v="36"/>
    <x v="2653"/>
    <d v="2014-06-13T04:00:00"/>
    <x v="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0.11764705882352941"/>
    <x v="2"/>
    <x v="36"/>
    <x v="2654"/>
    <d v="2015-04-21T13:25:26"/>
    <x v="0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.3629160063391443E-2"/>
    <x v="2"/>
    <x v="36"/>
    <x v="2655"/>
    <d v="2016-02-09T20:00:00"/>
    <x v="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.8603905566890118E-3"/>
    <x v="2"/>
    <x v="36"/>
    <x v="2656"/>
    <d v="2017-03-12T19:00:00"/>
    <x v="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1.0495643418520008E-2"/>
    <x v="2"/>
    <x v="36"/>
    <x v="2657"/>
    <d v="2016-08-03T01:30:00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.3956043956043959E-2"/>
    <x v="2"/>
    <x v="36"/>
    <x v="2658"/>
    <d v="2016-07-30T21:13:14"/>
    <x v="0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7.5018754688672166E-3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0.26315789473684209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.1661807580174927E-2"/>
    <x v="2"/>
    <x v="37"/>
    <x v="2661"/>
    <d v="2013-10-25T23:00:10"/>
    <x v="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3.7453183520599251E-3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2.6769602160689318E-3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5.7458563535911604E-3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1.0672853828306265E-2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.2931973425422376E-2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.0843373493975903E-2"/>
    <x v="2"/>
    <x v="37"/>
    <x v="2667"/>
    <d v="2016-02-10T22:13:36"/>
    <x v="0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1.6403046280023433E-2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.098901098901099E-2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2.4048096192384769E-2"/>
    <x v="2"/>
    <x v="37"/>
    <x v="2670"/>
    <d v="2014-07-29T00:29:40"/>
    <x v="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2.9619181946403384E-2"/>
    <x v="2"/>
    <x v="37"/>
    <x v="2671"/>
    <d v="2014-12-19T19:38:00"/>
    <x v="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.4160891834890027E-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.9825960841189268E-3"/>
    <x v="2"/>
    <x v="37"/>
    <x v="2673"/>
    <d v="2014-10-29T22:45:00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7.7748476857324722E-3"/>
    <x v="2"/>
    <x v="37"/>
    <x v="2674"/>
    <d v="2016-07-05T04:59:00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.5287295730100159E-2"/>
    <x v="2"/>
    <x v="37"/>
    <x v="2675"/>
    <d v="2014-11-10T21:34:49"/>
    <x v="0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8.5066162570888466E-3"/>
    <x v="2"/>
    <x v="37"/>
    <x v="2676"/>
    <d v="2016-05-22T14:59:34"/>
    <x v="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7.9062957540263542E-3"/>
    <x v="2"/>
    <x v="37"/>
    <x v="2677"/>
    <d v="2014-07-03T00:42:2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.8181818181818182E-3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2.2727272727272728E-2"/>
    <x v="2"/>
    <x v="37"/>
    <x v="2679"/>
    <d v="2015-02-28T00:01:34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.4492753623188406E-2"/>
    <x v="2"/>
    <x v="37"/>
    <x v="2680"/>
    <d v="2016-04-06T04:04:51"/>
    <x v="0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3.6363636363636362E-2"/>
    <x v="7"/>
    <x v="19"/>
    <x v="2681"/>
    <d v="2014-07-10T21:29:10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1.1778563015312132E-2"/>
    <x v="7"/>
    <x v="19"/>
    <x v="2682"/>
    <d v="2014-11-22T05:59:00"/>
    <x v="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8.3333333333333329E-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5.0000000000000001E-3"/>
    <x v="7"/>
    <x v="19"/>
    <x v="2684"/>
    <d v="2014-08-09T21:57:05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0.1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0.1891891891891892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9"/>
    <d v="2016-07-30T23:04:50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.3743303051479153E-2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5.7142857142857141E-2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0.04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7.4999999999999997E-2"/>
    <x v="7"/>
    <x v="19"/>
    <x v="2693"/>
    <d v="2014-08-13T03:19:26"/>
    <x v="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4"/>
    <d v="2014-09-26T03:22:19"/>
    <x v="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4.2253521126760563E-2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.1209439528023599E-2"/>
    <x v="7"/>
    <x v="19"/>
    <x v="2696"/>
    <d v="2014-12-25T20:16:00"/>
    <x v="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8.5794423362481435E-3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7.6893502499038827E-2"/>
    <x v="7"/>
    <x v="19"/>
    <x v="2698"/>
    <d v="2014-06-27T21:33:28"/>
    <x v="0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5.7142857142857141E-2"/>
    <x v="7"/>
    <x v="19"/>
    <x v="2700"/>
    <d v="2014-09-18T20:59:32"/>
    <x v="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2.9299363057324841E-2"/>
    <x v="1"/>
    <x v="38"/>
    <x v="2701"/>
    <d v="2017-04-07T17:35:34"/>
    <x v="0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7.5559430398140079E-3"/>
    <x v="1"/>
    <x v="38"/>
    <x v="2702"/>
    <d v="2017-04-05T18:14:37"/>
    <x v="0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.0843373493975904E-3"/>
    <x v="1"/>
    <x v="38"/>
    <x v="2703"/>
    <d v="2017-03-22T15:33:50"/>
    <x v="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6.1135371179039302E-3"/>
    <x v="1"/>
    <x v="38"/>
    <x v="2704"/>
    <d v="2017-04-05T19:41:54"/>
    <x v="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4.6003450258769408E-3"/>
    <x v="1"/>
    <x v="38"/>
    <x v="2705"/>
    <d v="2017-03-24T20:59:18"/>
    <x v="0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6.6914308976185628E-3"/>
    <x v="1"/>
    <x v="38"/>
    <x v="2706"/>
    <d v="2014-10-16T06:59:00"/>
    <x v="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.4037552948117702E-2"/>
    <x v="1"/>
    <x v="38"/>
    <x v="2707"/>
    <d v="2013-05-27T06:59:00"/>
    <x v="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.2489943307762546E-2"/>
    <x v="1"/>
    <x v="38"/>
    <x v="2708"/>
    <d v="2016-07-21T16:45:26"/>
    <x v="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6.0626340964116295E-3"/>
    <x v="1"/>
    <x v="38"/>
    <x v="2709"/>
    <d v="2016-10-04T03:59:00"/>
    <x v="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.1782515980849511E-2"/>
    <x v="1"/>
    <x v="38"/>
    <x v="2710"/>
    <d v="2014-08-09T02:00:00"/>
    <x v="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1.8537328593194517E-2"/>
    <x v="1"/>
    <x v="38"/>
    <x v="2711"/>
    <d v="2014-06-20T22:01:00"/>
    <x v="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.9789648491558263E-2"/>
    <x v="1"/>
    <x v="38"/>
    <x v="2712"/>
    <d v="2013-07-13T18:00:00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9.2591385088874687E-3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.0485063082264774E-2"/>
    <x v="1"/>
    <x v="38"/>
    <x v="2714"/>
    <d v="2016-10-14T23:00:00"/>
    <x v="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.7351767565672978E-2"/>
    <x v="1"/>
    <x v="38"/>
    <x v="2715"/>
    <d v="2016-02-21T09:33:48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.5585917998068013E-2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.082395257443549E-2"/>
    <x v="1"/>
    <x v="38"/>
    <x v="2717"/>
    <d v="2014-12-06T22:57:29"/>
    <x v="0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7.9377849289353711E-3"/>
    <x v="1"/>
    <x v="38"/>
    <x v="2718"/>
    <d v="2016-05-03T23:00:00"/>
    <x v="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1.0566615620214395E-2"/>
    <x v="1"/>
    <x v="38"/>
    <x v="2719"/>
    <d v="2016-04-17T23:44:54"/>
    <x v="0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5.8582506518573699E-3"/>
    <x v="1"/>
    <x v="38"/>
    <x v="2720"/>
    <d v="2016-11-11T12:10:53"/>
    <x v="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2.4532603739170086E-2"/>
    <x v="2"/>
    <x v="30"/>
    <x v="2721"/>
    <d v="2013-09-06T19:00:00"/>
    <x v="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.4651144373168607E-2"/>
    <x v="2"/>
    <x v="30"/>
    <x v="2722"/>
    <d v="2017-01-29T20:34:13"/>
    <x v="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.0472450315363561E-2"/>
    <x v="2"/>
    <x v="30"/>
    <x v="2723"/>
    <d v="2014-12-31T21:08:08"/>
    <x v="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0.13907693315572248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.954442465018939E-3"/>
    <x v="2"/>
    <x v="30"/>
    <x v="2725"/>
    <d v="2017-03-01T17:52:15"/>
    <x v="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3.8205116081138587E-3"/>
    <x v="2"/>
    <x v="30"/>
    <x v="2726"/>
    <d v="2016-04-22T13:55:11"/>
    <x v="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1.4334664747267897E-2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.2948404571579574E-2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2.9362951614962337E-3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.4832855252864296E-2"/>
    <x v="2"/>
    <x v="30"/>
    <x v="2730"/>
    <d v="2013-04-22T12:59:35"/>
    <x v="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.18244862740085E-3"/>
    <x v="2"/>
    <x v="30"/>
    <x v="2731"/>
    <d v="2014-10-18T04:00:00"/>
    <x v="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.0288935870331219E-2"/>
    <x v="2"/>
    <x v="30"/>
    <x v="2732"/>
    <d v="2013-05-28T00:00:00"/>
    <x v="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.2131711581022521E-3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7.2114321107817547E-3"/>
    <x v="2"/>
    <x v="30"/>
    <x v="2734"/>
    <d v="2016-10-13T21:59:00"/>
    <x v="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4.6210405929108599E-2"/>
    <x v="2"/>
    <x v="30"/>
    <x v="2735"/>
    <d v="2013-03-13T20:00:00"/>
    <x v="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5.8991049633848654E-3"/>
    <x v="2"/>
    <x v="30"/>
    <x v="2736"/>
    <d v="2014-04-23T15:59:33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6.1773350326423384E-3"/>
    <x v="2"/>
    <x v="30"/>
    <x v="2737"/>
    <d v="2014-01-15T19:00:00"/>
    <x v="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2.027849128024875E-3"/>
    <x v="2"/>
    <x v="30"/>
    <x v="2738"/>
    <d v="2016-11-06T03:26:44"/>
    <x v="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4.5207100591715975E-2"/>
    <x v="2"/>
    <x v="30"/>
    <x v="2739"/>
    <d v="2014-05-05T21:18:37"/>
    <x v="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5.4838709677419356E-2"/>
    <x v="2"/>
    <x v="30"/>
    <x v="2740"/>
    <d v="2015-03-11T23:45:5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0.11428571428571428"/>
    <x v="3"/>
    <x v="39"/>
    <x v="2741"/>
    <d v="2014-10-20T02:07:00"/>
    <x v="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2.4623803009575923E-2"/>
    <x v="3"/>
    <x v="39"/>
    <x v="2742"/>
    <d v="2012-05-15T17:16:27"/>
    <x v="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2.6347305389221556E-2"/>
    <x v="3"/>
    <x v="39"/>
    <x v="2744"/>
    <d v="2012-02-29T01:29:58"/>
    <x v="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2.7984009137635636E-2"/>
    <x v="3"/>
    <x v="39"/>
    <x v="2745"/>
    <d v="2012-07-14T23:42:48"/>
    <x v="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2.3720349563046191E-2"/>
    <x v="3"/>
    <x v="39"/>
    <x v="2746"/>
    <d v="2014-08-29T18:45:11"/>
    <x v="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2.8571428571428571E-2"/>
    <x v="3"/>
    <x v="39"/>
    <x v="2747"/>
    <d v="2012-06-16T03:10:00"/>
    <x v="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7.5471698113207544E-2"/>
    <x v="3"/>
    <x v="39"/>
    <x v="2748"/>
    <d v="2016-09-02T17:03:22"/>
    <x v="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.8181818181818181E-2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.5454545454545455E-2"/>
    <x v="3"/>
    <x v="39"/>
    <x v="2752"/>
    <d v="2011-12-18T18:21:44"/>
    <x v="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.1052631578947368E-2"/>
    <x v="3"/>
    <x v="39"/>
    <x v="2753"/>
    <d v="2012-08-26T21:37:03"/>
    <x v="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5.7692307692307696E-2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.1488549618320608E-2"/>
    <x v="3"/>
    <x v="39"/>
    <x v="2756"/>
    <d v="2014-01-11T21:36:41"/>
    <x v="0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0.2"/>
    <x v="3"/>
    <x v="39"/>
    <x v="2757"/>
    <d v="2016-08-06T15:45:32"/>
    <x v="0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2.564102564102564E-2"/>
    <x v="3"/>
    <x v="39"/>
    <x v="2758"/>
    <d v="2016-10-10T10:36:23"/>
    <x v="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.9047619047619049E-2"/>
    <x v="3"/>
    <x v="39"/>
    <x v="2759"/>
    <d v="2016-07-16T08:47:46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0.1111111111111111"/>
    <x v="3"/>
    <x v="39"/>
    <x v="2761"/>
    <d v="2013-01-03T01:31:33"/>
    <x v="0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0.04"/>
    <x v="3"/>
    <x v="39"/>
    <x v="2762"/>
    <d v="2012-03-18T23:53:15"/>
    <x v="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.3333333333333333E-2"/>
    <x v="3"/>
    <x v="39"/>
    <x v="2763"/>
    <d v="2013-05-24T13:54:44"/>
    <x v="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8.8888888888888892E-2"/>
    <x v="3"/>
    <x v="39"/>
    <x v="2764"/>
    <d v="2012-05-30T19:00:00"/>
    <x v="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  <x v="2766"/>
    <d v="2011-08-11T16:01:58"/>
    <x v="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8.8235294117647065E-2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3.3932135728542916E-2"/>
    <x v="3"/>
    <x v="39"/>
    <x v="2768"/>
    <d v="2012-03-29T13:45:23"/>
    <x v="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9"/>
    <d v="2014-06-05T19:49:50"/>
    <x v="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.5848241085364388E-2"/>
    <x v="3"/>
    <x v="39"/>
    <x v="2770"/>
    <d v="2014-03-18T15:55:30"/>
    <x v="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73"/>
    <d v="2016-04-24T20:45:21"/>
    <x v="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.2807017543859651E-2"/>
    <x v="3"/>
    <x v="39"/>
    <x v="2774"/>
    <d v="2013-03-08T03:02:08"/>
    <x v="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.3333333333333334E-2"/>
    <x v="3"/>
    <x v="39"/>
    <x v="2775"/>
    <d v="2011-12-16T00:19:14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2.175226586102719E-2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0.1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.0676156583629894E-2"/>
    <x v="3"/>
    <x v="39"/>
    <x v="2778"/>
    <d v="2014-08-25T23:28:26"/>
    <x v="0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.8867924528301886E-2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2.1276595744680851E-2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4999999999999999E-2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5.3275109170305673E-2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5126050420168067E-2"/>
    <x v="1"/>
    <x v="6"/>
    <x v="2784"/>
    <d v="2014-10-29T18:54:03"/>
    <x v="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.7130301872372947E-2"/>
    <x v="1"/>
    <x v="6"/>
    <x v="2785"/>
    <d v="2016-08-05T21:00:00"/>
    <x v="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2.5118805159538356E-2"/>
    <x v="1"/>
    <x v="6"/>
    <x v="2786"/>
    <d v="2014-07-09T13:39:40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.1746031746031744E-2"/>
    <x v="1"/>
    <x v="6"/>
    <x v="2787"/>
    <d v="2014-07-18T04:45:52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9.7560975609756097E-3"/>
    <x v="1"/>
    <x v="6"/>
    <x v="2788"/>
    <d v="2016-07-29T16:50:43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7.907742998352554E-3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2.0886075949367089E-2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.3658536585365854E-2"/>
    <x v="1"/>
    <x v="6"/>
    <x v="2791"/>
    <d v="2016-09-09T04:00:00"/>
    <x v="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.1152416356877323E-2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6.6023017613674904E-3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  <x v="2794"/>
    <d v="2016-03-03T19:00:00"/>
    <x v="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2.7397260273972601E-2"/>
    <x v="1"/>
    <x v="6"/>
    <x v="2795"/>
    <d v="2014-06-06T23:00:00"/>
    <x v="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2.2727272727272728E-2"/>
    <x v="1"/>
    <x v="6"/>
    <x v="2796"/>
    <d v="2014-07-05T12:40:28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.1447207064144546E-2"/>
    <x v="1"/>
    <x v="6"/>
    <x v="2797"/>
    <d v="2014-07-08T22:34:00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.7416173570019724E-2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.2291803132512767E-2"/>
    <x v="1"/>
    <x v="6"/>
    <x v="2799"/>
    <d v="2016-06-17T16:00:00"/>
    <x v="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2.3308270676691729E-2"/>
    <x v="1"/>
    <x v="6"/>
    <x v="2800"/>
    <d v="2015-01-04T13:16:06"/>
    <x v="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.951951951951952E-2"/>
    <x v="1"/>
    <x v="6"/>
    <x v="2801"/>
    <d v="2014-10-10T11:00:00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2.9459901800327332E-2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.1019929660023447E-2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0.02"/>
    <x v="1"/>
    <x v="6"/>
    <x v="2804"/>
    <d v="2014-09-29T10:53:10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4.0909090909090909E-2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2.2598870056497175E-2"/>
    <x v="1"/>
    <x v="6"/>
    <x v="2806"/>
    <d v="2015-08-05T11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4761904761904763E-2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.529594324983374E-2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8.2031250000000003E-3"/>
    <x v="1"/>
    <x v="6"/>
    <x v="2809"/>
    <d v="2016-03-30T14:39:00"/>
    <x v="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.1072088724584104E-2"/>
    <x v="1"/>
    <x v="6"/>
    <x v="2810"/>
    <d v="2014-06-01T03:59:00"/>
    <x v="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.0770918519996011E-2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.4651368049426301E-2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2.6874797039293193E-2"/>
    <x v="1"/>
    <x v="6"/>
    <x v="2813"/>
    <d v="2016-12-14T17:49:21"/>
    <x v="0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3.9603960396039604E-2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3140495867768594E-2"/>
    <x v="1"/>
    <x v="6"/>
    <x v="2815"/>
    <d v="2016-08-07T18:38:29"/>
    <x v="0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3.9792794914056982E-2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.230769230769231E-2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9.6199188908799391E-3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.984732824427481E-2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3529411764705885E-2"/>
    <x v="1"/>
    <x v="6"/>
    <x v="2820"/>
    <d v="2016-02-26T00:00:00"/>
    <x v="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.5000000000000003E-2"/>
    <x v="1"/>
    <x v="6"/>
    <x v="2821"/>
    <d v="2014-09-23T22:08:55"/>
    <x v="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.5666666666666666E-2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290322580645161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.9736842105263157E-2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.6451612903225808E-2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8.8167053364269134E-3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9.5634095634095639E-3"/>
    <x v="1"/>
    <x v="6"/>
    <x v="2827"/>
    <d v="2016-06-03T16:30:00"/>
    <x v="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.0171979865771811E-2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2.8539241457003379E-2"/>
    <x v="1"/>
    <x v="6"/>
    <x v="2829"/>
    <d v="2016-06-02T10:25:18"/>
    <x v="0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3.6666666666666666E-3"/>
    <x v="1"/>
    <x v="6"/>
    <x v="2830"/>
    <d v="2014-05-12T03:59:00"/>
    <x v="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.566265060240964E-2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.3124243808381484E-2"/>
    <x v="1"/>
    <x v="6"/>
    <x v="2832"/>
    <d v="2014-11-23T22:00:00"/>
    <x v="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.1973999315771467E-2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5441176470588236E-2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4.9706305218093091E-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.268041237113402E-2"/>
    <x v="1"/>
    <x v="6"/>
    <x v="2836"/>
    <d v="2017-02-18T04:59:00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2.4705882352941175E-2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2.2453222453222454E-2"/>
    <x v="1"/>
    <x v="6"/>
    <x v="2838"/>
    <d v="2014-08-13T22:00:00"/>
    <x v="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7.9487179487179489E-3"/>
    <x v="1"/>
    <x v="6"/>
    <x v="2839"/>
    <d v="2014-08-25T04:59:00"/>
    <x v="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5.0769230769230768E-2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.3333333333333333E-2"/>
    <x v="1"/>
    <x v="6"/>
    <x v="2844"/>
    <d v="2017-01-04T13:06:20"/>
    <x v="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.6483516483516484E-2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4.2857142857142858E-2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  <x v="2849"/>
    <d v="2016-04-23T10:16:40"/>
    <x v="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4.1800643086816719E-2"/>
    <x v="1"/>
    <x v="6"/>
    <x v="2850"/>
    <d v="2014-09-06T00:10:11"/>
    <x v="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6.3157894736842107E-2"/>
    <x v="1"/>
    <x v="6"/>
    <x v="2852"/>
    <d v="2014-06-21T01:05:03"/>
    <x v="0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3.3573141486810551E-2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.6666666666666666E-2"/>
    <x v="1"/>
    <x v="6"/>
    <x v="2855"/>
    <d v="2016-01-29T23:34:00"/>
    <x v="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4.1095890410958902E-2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2E-3"/>
    <x v="1"/>
    <x v="6"/>
    <x v="2857"/>
    <d v="2017-02-20T18:00:00"/>
    <x v="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2.8571428571428571E-2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3.3834586466165412E-2"/>
    <x v="1"/>
    <x v="6"/>
    <x v="2860"/>
    <d v="2016-06-19T19:12:56"/>
    <x v="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3.7499999999999999E-2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5.4545454545454543E-2"/>
    <x v="1"/>
    <x v="6"/>
    <x v="2862"/>
    <d v="2014-06-24T18:57:09"/>
    <x v="0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0.05"/>
    <x v="1"/>
    <x v="6"/>
    <x v="2863"/>
    <d v="2014-09-09T16:12:03"/>
    <x v="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7.4999999999999997E-2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4.4444444444444446E-2"/>
    <x v="1"/>
    <x v="6"/>
    <x v="2866"/>
    <d v="2016-10-14T22:00:00"/>
    <x v="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.984126984126984E-2"/>
    <x v="1"/>
    <x v="6"/>
    <x v="2867"/>
    <d v="2016-07-04T04:00:00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9.5211496470827186E-3"/>
    <x v="1"/>
    <x v="6"/>
    <x v="2868"/>
    <d v="2016-10-05T19:50:54"/>
    <x v="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2.8248587570621469E-2"/>
    <x v="1"/>
    <x v="6"/>
    <x v="2869"/>
    <d v="2016-07-19T14:14:41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.2E-2"/>
    <x v="1"/>
    <x v="6"/>
    <x v="2870"/>
    <d v="2014-05-17T04:32:45"/>
    <x v="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.7837259100642397E-2"/>
    <x v="1"/>
    <x v="6"/>
    <x v="2871"/>
    <d v="2014-12-21T17:43:33"/>
    <x v="0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8.3945435466946487E-3"/>
    <x v="1"/>
    <x v="6"/>
    <x v="2873"/>
    <d v="2015-01-28T19:37:11"/>
    <x v="0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.107011070110701E-2"/>
    <x v="1"/>
    <x v="6"/>
    <x v="2874"/>
    <d v="2017-01-17T20:16:26"/>
    <x v="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0.42857142857142855"/>
    <x v="1"/>
    <x v="6"/>
    <x v="2875"/>
    <d v="2016-05-05T03:04:53"/>
    <x v="0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9.2307692307692316E-3"/>
    <x v="1"/>
    <x v="6"/>
    <x v="2877"/>
    <d v="2016-11-30T17:00:00"/>
    <x v="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6.3492063492063489E-2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3.4482758620689655E-2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.0357142857142856E-2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.5873015873015872E-2"/>
    <x v="1"/>
    <x v="6"/>
    <x v="2882"/>
    <d v="2016-05-01T14:18:38"/>
    <x v="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2.6205450733752622E-3"/>
    <x v="1"/>
    <x v="6"/>
    <x v="2883"/>
    <d v="2016-02-06T04:59:00"/>
    <x v="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2.1621621621621623E-2"/>
    <x v="1"/>
    <x v="6"/>
    <x v="2884"/>
    <d v="2014-12-05T17:27:15"/>
    <x v="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3.8461538461538464E-2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0.2"/>
    <x v="1"/>
    <x v="6"/>
    <x v="2887"/>
    <d v="2015-01-11T10:15:24"/>
    <x v="0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.2259194395796848E-2"/>
    <x v="1"/>
    <x v="6"/>
    <x v="2889"/>
    <d v="2014-08-29T20:43:05"/>
    <x v="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0.14285714285714285"/>
    <x v="1"/>
    <x v="6"/>
    <x v="2890"/>
    <d v="2014-08-09T03:00:00"/>
    <x v="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3.6630036630036632E-2"/>
    <x v="1"/>
    <x v="6"/>
    <x v="2891"/>
    <d v="2016-04-15T20:12:08"/>
    <x v="0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3.4000000000000002E-2"/>
    <x v="1"/>
    <x v="6"/>
    <x v="2892"/>
    <d v="2014-08-25T21:00:00"/>
    <x v="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0.08"/>
    <x v="1"/>
    <x v="6"/>
    <x v="2893"/>
    <d v="2015-01-09T02:00:00"/>
    <x v="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0.17391304347826086"/>
    <x v="1"/>
    <x v="6"/>
    <x v="2895"/>
    <d v="2014-06-22T21:00:00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.9199999999999998E-2"/>
    <x v="1"/>
    <x v="6"/>
    <x v="2896"/>
    <d v="2016-12-12T06:00:00"/>
    <x v="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5.454545454545455E-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3.7974683544303799E-2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2.0558002936857563E-3"/>
    <x v="1"/>
    <x v="6"/>
    <x v="2900"/>
    <d v="2014-08-09T05:37:12"/>
    <x v="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0.33333333333333331"/>
    <x v="1"/>
    <x v="6"/>
    <x v="2901"/>
    <d v="2015-02-07T21:42:19"/>
    <x v="0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0.04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0.10256410256410256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5.3333333333333337E-2"/>
    <x v="1"/>
    <x v="6"/>
    <x v="2904"/>
    <d v="2014-11-09T12:00:00"/>
    <x v="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2.7331189710610933E-2"/>
    <x v="1"/>
    <x v="6"/>
    <x v="2905"/>
    <d v="2016-09-07T01:21:53"/>
    <x v="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1.2389380530973451E-2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7"/>
    <d v="2016-05-14T21:03:57"/>
    <x v="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.893939393939394E-2"/>
    <x v="1"/>
    <x v="6"/>
    <x v="2908"/>
    <d v="2016-06-08T17:33:39"/>
    <x v="0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0.05"/>
    <x v="1"/>
    <x v="6"/>
    <x v="2909"/>
    <d v="2014-11-25T19:46:00"/>
    <x v="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.1308980213089801E-2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.2807881773399015E-2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13"/>
    <d v="2014-09-06T22:08:59"/>
    <x v="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4.9099836333878887E-3"/>
    <x v="1"/>
    <x v="6"/>
    <x v="2915"/>
    <d v="2016-03-16T08:33:10"/>
    <x v="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4.8275862068965517E-2"/>
    <x v="1"/>
    <x v="6"/>
    <x v="2916"/>
    <d v="2014-05-19T11:26:29"/>
    <x v="0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.0594965675057208E-2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.4684287812041116E-2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0.11764705882352941"/>
    <x v="1"/>
    <x v="6"/>
    <x v="2919"/>
    <d v="2014-08-05T14:52:09"/>
    <x v="0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.9374068554396422E-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.3255813953488372E-2"/>
    <x v="1"/>
    <x v="40"/>
    <x v="2921"/>
    <d v="2014-09-25T21:16:44"/>
    <x v="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.2E-2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.3333333333333333E-2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5.6976744186046507E-3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4.3166382108380591E-3"/>
    <x v="1"/>
    <x v="40"/>
    <x v="2925"/>
    <d v="2014-09-11T14:01:08"/>
    <x v="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3333333333333334E-2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8.9171974522292991E-3"/>
    <x v="1"/>
    <x v="40"/>
    <x v="2927"/>
    <d v="2014-07-15T05:00:00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2.4E-2"/>
    <x v="1"/>
    <x v="40"/>
    <x v="2928"/>
    <d v="2016-03-04T23:57:26"/>
    <x v="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3.9189031969677482E-3"/>
    <x v="1"/>
    <x v="40"/>
    <x v="2929"/>
    <d v="2014-05-25T13:32:38"/>
    <x v="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6.143479984145858E-3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1320754716981131E-2"/>
    <x v="1"/>
    <x v="40"/>
    <x v="2931"/>
    <d v="2014-09-15T06:08:00"/>
    <x v="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.1663597298956415E-2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2.1019852082522383E-2"/>
    <x v="1"/>
    <x v="40"/>
    <x v="2933"/>
    <d v="2016-06-04T22:57:33"/>
    <x v="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3703703703703704E-2"/>
    <x v="1"/>
    <x v="40"/>
    <x v="2934"/>
    <d v="2014-06-15T15:16:04"/>
    <x v="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.1045029736618521E-2"/>
    <x v="1"/>
    <x v="40"/>
    <x v="2935"/>
    <d v="2016-08-29T17:00:00"/>
    <x v="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.6562499999999999E-2"/>
    <x v="1"/>
    <x v="40"/>
    <x v="2936"/>
    <d v="2014-10-13T04:59:00"/>
    <x v="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2.75E-2"/>
    <x v="1"/>
    <x v="40"/>
    <x v="2937"/>
    <d v="2014-07-13T10:58:3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7.8914919852034523E-3"/>
    <x v="1"/>
    <x v="40"/>
    <x v="2938"/>
    <d v="2015-01-30T16:53:34"/>
    <x v="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.0376670716889429E-3"/>
    <x v="1"/>
    <x v="40"/>
    <x v="2939"/>
    <d v="2014-08-28T01:00:00"/>
    <x v="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.2308839985080195E-2"/>
    <x v="1"/>
    <x v="40"/>
    <x v="2940"/>
    <d v="2015-01-18T18:33:38"/>
    <x v="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4.9449204406364746E-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6"/>
    <d v="2016-08-15T12:44:52"/>
    <x v="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.2126865671641791E-2"/>
    <x v="1"/>
    <x v="38"/>
    <x v="2947"/>
    <d v="2016-11-24T17:11:00"/>
    <x v="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0.375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0.08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.2919708029197078E-2"/>
    <x v="1"/>
    <x v="38"/>
    <x v="2951"/>
    <d v="2014-10-05T19:16:13"/>
    <x v="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4.9844236760124613E-3"/>
    <x v="1"/>
    <x v="38"/>
    <x v="2952"/>
    <d v="2016-10-17T04:00:00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4.9586776859504135E-3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1.5384615384615385E-2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.5128593040847202E-2"/>
    <x v="1"/>
    <x v="38"/>
    <x v="2956"/>
    <d v="2016-05-04T23:00:50"/>
    <x v="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.0714285714285714E-2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.9704433497536946E-2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.6420361247947456E-2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9.17173607861488E-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3.8922173525375872E-2"/>
    <x v="1"/>
    <x v="6"/>
    <x v="2964"/>
    <d v="2014-08-06T21:32:00"/>
    <x v="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2.3853211009174313E-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.1264630819325883E-2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1.2464887640449437E-2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2668463611859838E-2"/>
    <x v="1"/>
    <x v="6"/>
    <x v="2968"/>
    <d v="2016-08-17T03:59:00"/>
    <x v="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.0461538461538461E-2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4308176100628931E-2"/>
    <x v="1"/>
    <x v="6"/>
    <x v="2970"/>
    <d v="2014-07-18T16:04:11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.3416536661466459E-2"/>
    <x v="1"/>
    <x v="6"/>
    <x v="2971"/>
    <d v="2014-08-31T15:47:58"/>
    <x v="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8.0683436165163748E-3"/>
    <x v="1"/>
    <x v="6"/>
    <x v="2972"/>
    <d v="2016-12-05T01:00:00"/>
    <x v="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.7757437070938217E-3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7058823529411765E-2"/>
    <x v="1"/>
    <x v="6"/>
    <x v="2974"/>
    <d v="2014-09-26T01:35: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.4107365792759051E-2"/>
    <x v="1"/>
    <x v="6"/>
    <x v="2975"/>
    <d v="2014-11-27T03:00:00"/>
    <x v="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0.11666666666666667"/>
    <x v="1"/>
    <x v="6"/>
    <x v="2976"/>
    <d v="2016-03-13T12:00:00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8.8054006457293811E-3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.6477857878475798E-2"/>
    <x v="1"/>
    <x v="6"/>
    <x v="2978"/>
    <d v="2014-10-20T05:59:00"/>
    <x v="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9.0729783037475347E-3"/>
    <x v="1"/>
    <x v="6"/>
    <x v="2979"/>
    <d v="2015-01-06T06:00:00"/>
    <x v="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7.3282442748091601E-3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.8809385301531898E-2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.1561826376641191E-2"/>
    <x v="1"/>
    <x v="38"/>
    <x v="2982"/>
    <d v="2016-02-11T16:29:03"/>
    <x v="0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6.4417103747010556E-3"/>
    <x v="1"/>
    <x v="38"/>
    <x v="2983"/>
    <d v="2014-11-11T16:10:36"/>
    <x v="0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8.6894132653061226E-3"/>
    <x v="1"/>
    <x v="38"/>
    <x v="2984"/>
    <d v="2016-08-24T06:41:21"/>
    <x v="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9.1245376078914926E-3"/>
    <x v="1"/>
    <x v="38"/>
    <x v="2985"/>
    <d v="2016-10-31T04:00:00"/>
    <x v="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2.2116903633491312E-2"/>
    <x v="1"/>
    <x v="38"/>
    <x v="2986"/>
    <d v="2016-05-01T11:00:06"/>
    <x v="0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9.6013797001471002E-3"/>
    <x v="1"/>
    <x v="38"/>
    <x v="2987"/>
    <d v="2016-10-13T00:00:00"/>
    <x v="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.8000000000000001E-2"/>
    <x v="1"/>
    <x v="38"/>
    <x v="2988"/>
    <d v="2016-06-20T08:41:21"/>
    <x v="0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.0309570340159176E-2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.7000000000000001E-3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.0592255125284738E-2"/>
    <x v="1"/>
    <x v="38"/>
    <x v="2991"/>
    <d v="2017-01-27T20:05:30"/>
    <x v="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2.0414673046251993E-2"/>
    <x v="1"/>
    <x v="38"/>
    <x v="2992"/>
    <d v="2016-10-09T18:25:10"/>
    <x v="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2.1934197407776669E-2"/>
    <x v="1"/>
    <x v="38"/>
    <x v="2993"/>
    <d v="2016-02-20T20:07:47"/>
    <x v="0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4.2964084937811307E-2"/>
    <x v="1"/>
    <x v="38"/>
    <x v="2994"/>
    <d v="2014-10-03T11:29:32"/>
    <x v="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.5815548780487805E-2"/>
    <x v="1"/>
    <x v="38"/>
    <x v="2995"/>
    <d v="2017-01-19T15:57:51"/>
    <x v="0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6.5137919574609505E-3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.1086474501108648E-2"/>
    <x v="1"/>
    <x v="38"/>
    <x v="2997"/>
    <d v="2017-02-27T04:59:00"/>
    <x v="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8.4054004212406209E-3"/>
    <x v="1"/>
    <x v="38"/>
    <x v="2998"/>
    <d v="2014-06-16T04:25:00"/>
    <x v="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.2461059190031152E-2"/>
    <x v="1"/>
    <x v="38"/>
    <x v="2999"/>
    <d v="2017-03-01T02:00:00"/>
    <x v="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.6E-2"/>
    <x v="1"/>
    <x v="38"/>
    <x v="3000"/>
    <d v="2017-01-31T18:00:00"/>
    <x v="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7.6116708226389362E-3"/>
    <x v="1"/>
    <x v="38"/>
    <x v="3001"/>
    <d v="2016-07-13T21:29:4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.3692444009094942E-2"/>
    <x v="1"/>
    <x v="38"/>
    <x v="3002"/>
    <d v="2012-12-26T20:04:12"/>
    <x v="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5.6013179571663919E-3"/>
    <x v="1"/>
    <x v="38"/>
    <x v="3003"/>
    <d v="2016-03-01T05:59:00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6.1383681248060986E-3"/>
    <x v="1"/>
    <x v="38"/>
    <x v="3004"/>
    <d v="2014-11-15T22:08:44"/>
    <x v="0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9.238526220190094E-3"/>
    <x v="1"/>
    <x v="38"/>
    <x v="3005"/>
    <d v="2014-10-06T16:11:45"/>
    <x v="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.1252900232018562E-2"/>
    <x v="1"/>
    <x v="38"/>
    <x v="3006"/>
    <d v="2014-12-14T18:09:51"/>
    <x v="0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518518518518517E-2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8.5667215815486003E-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.2753598984602023E-3"/>
    <x v="1"/>
    <x v="38"/>
    <x v="3009"/>
    <d v="2014-11-26T14:40:40"/>
    <x v="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6.3291139240506328E-3"/>
    <x v="1"/>
    <x v="38"/>
    <x v="3010"/>
    <d v="2015-02-21T19:58:39"/>
    <x v="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6.7385444743935305E-2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1.1739594450373533E-2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6.8170234454638127E-3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.9698684396661479E-2"/>
    <x v="1"/>
    <x v="38"/>
    <x v="3014"/>
    <d v="2014-11-05T05:00:00"/>
    <x v="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.1402508551881414E-2"/>
    <x v="1"/>
    <x v="38"/>
    <x v="3015"/>
    <d v="2014-06-11T04:00:00"/>
    <x v="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.1274936941068565E-3"/>
    <x v="1"/>
    <x v="38"/>
    <x v="3016"/>
    <d v="2014-07-18T13:09:12"/>
    <x v="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6.8284303199484643E-3"/>
    <x v="1"/>
    <x v="38"/>
    <x v="3017"/>
    <d v="2014-08-20T20:24:03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9.6926713947990545E-3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.2427825130602145E-2"/>
    <x v="1"/>
    <x v="38"/>
    <x v="3019"/>
    <d v="2014-05-27T03:00:00"/>
    <x v="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4.261363636363636E-3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.9728021451829152E-2"/>
    <x v="1"/>
    <x v="38"/>
    <x v="3021"/>
    <d v="2016-11-22T05:59:00"/>
    <x v="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6.1459159397303726E-3"/>
    <x v="1"/>
    <x v="38"/>
    <x v="3022"/>
    <d v="2016-08-27T22:53:29"/>
    <x v="0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8.321775312066574E-3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.4771528285041798E-2"/>
    <x v="1"/>
    <x v="38"/>
    <x v="3024"/>
    <d v="2012-10-06T23:51:15"/>
    <x v="0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.9192587690271344E-2"/>
    <x v="1"/>
    <x v="38"/>
    <x v="3025"/>
    <d v="2014-05-30T16:00:00"/>
    <x v="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.937984496124031E-2"/>
    <x v="1"/>
    <x v="38"/>
    <x v="3026"/>
    <d v="2017-03-03T11:01:32"/>
    <x v="0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6.0864272671941567E-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.1784311391501013E-2"/>
    <x v="1"/>
    <x v="38"/>
    <x v="3028"/>
    <d v="2016-08-15T06:20:25"/>
    <x v="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.0576543172355105E-2"/>
    <x v="1"/>
    <x v="38"/>
    <x v="3029"/>
    <d v="2014-11-18T04:35:00"/>
    <x v="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2.1960364220674881E-2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.9333333333333334E-2"/>
    <x v="1"/>
    <x v="38"/>
    <x v="3031"/>
    <d v="2016-10-14T21:10:47"/>
    <x v="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.9654088050314465E-2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5.2320291173794361E-3"/>
    <x v="1"/>
    <x v="38"/>
    <x v="3033"/>
    <d v="2016-08-18T02:38:45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.1196417146513116E-2"/>
    <x v="1"/>
    <x v="38"/>
    <x v="3034"/>
    <d v="2016-11-01T03:59:00"/>
    <x v="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.128813007161528E-2"/>
    <x v="1"/>
    <x v="38"/>
    <x v="3035"/>
    <d v="2013-05-04T13:26:49"/>
    <x v="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.0384117665625098E-2"/>
    <x v="1"/>
    <x v="38"/>
    <x v="3036"/>
    <d v="2013-08-16T11:59:00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.0018761726078799E-2"/>
    <x v="1"/>
    <x v="38"/>
    <x v="3037"/>
    <d v="2010-10-02T04:59:00"/>
    <x v="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2.6865671641791045E-2"/>
    <x v="1"/>
    <x v="38"/>
    <x v="3038"/>
    <d v="2016-03-04T06:03:17"/>
    <x v="0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.085417780063083E-2"/>
    <x v="1"/>
    <x v="38"/>
    <x v="3039"/>
    <d v="2013-12-29T07:59:00"/>
    <x v="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.3023255813953489E-2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.0359869138495093E-2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9270833333333334E-2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7.7571056299618208E-3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.1889337702918985E-2"/>
    <x v="1"/>
    <x v="38"/>
    <x v="3044"/>
    <d v="2016-02-02T17:26:38"/>
    <x v="0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.2056681473778601E-2"/>
    <x v="1"/>
    <x v="38"/>
    <x v="3045"/>
    <d v="2014-08-22T03:44:15"/>
    <x v="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3.846919148371692E-3"/>
    <x v="1"/>
    <x v="38"/>
    <x v="3046"/>
    <d v="2014-09-10T04:52:00"/>
    <x v="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.6845637583892617E-2"/>
    <x v="1"/>
    <x v="38"/>
    <x v="3047"/>
    <d v="2016-04-27T13:16:00"/>
    <x v="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5.6490384615384614E-3"/>
    <x v="1"/>
    <x v="38"/>
    <x v="3048"/>
    <d v="2014-12-31T21:22:00"/>
    <x v="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1.35E-2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4150943396226415E-2"/>
    <x v="1"/>
    <x v="38"/>
    <x v="3050"/>
    <d v="2016-05-05T04:02:40"/>
    <x v="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.2321644498186213E-2"/>
    <x v="1"/>
    <x v="38"/>
    <x v="3051"/>
    <d v="2017-02-08T09:59:05"/>
    <x v="0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2.6666666666666668E-2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7.4999999999999997E-2"/>
    <x v="1"/>
    <x v="38"/>
    <x v="3053"/>
    <d v="2014-10-02T03:59:00"/>
    <x v="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5"/>
    <d v="2015-01-09T22:59:50"/>
    <x v="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8"/>
    <d v="2016-05-20T08:59:00"/>
    <x v="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.4390243902439025E-2"/>
    <x v="1"/>
    <x v="38"/>
    <x v="3059"/>
    <d v="2014-08-08T22:27:26"/>
    <x v="0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.7910447761194031E-2"/>
    <x v="1"/>
    <x v="38"/>
    <x v="3060"/>
    <d v="2015-09-28T06:35:34"/>
    <x v="0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1.0023937761819269E-2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.9182282793867124E-2"/>
    <x v="1"/>
    <x v="38"/>
    <x v="3063"/>
    <d v="2016-10-22T22:08:58"/>
    <x v="0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8.4995868256404206E-3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0.2"/>
    <x v="1"/>
    <x v="38"/>
    <x v="3065"/>
    <d v="2014-07-30T01:19:32"/>
    <x v="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3.5756853396901072E-4"/>
    <x v="1"/>
    <x v="38"/>
    <x v="3066"/>
    <d v="2016-07-10T05:28:57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5.0000000000000001E-3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.1428571428571429E-2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4.9645390070921988E-2"/>
    <x v="1"/>
    <x v="38"/>
    <x v="3069"/>
    <d v="2014-12-14T20:00:34"/>
    <x v="0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4.790419161676647E-2"/>
    <x v="1"/>
    <x v="38"/>
    <x v="3070"/>
    <d v="2016-12-07T17:36:09"/>
    <x v="0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.631116687578419E-2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72"/>
    <d v="2016-10-30T01:46:00"/>
    <x v="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1.0852713178294573E-2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0.13636363636363635"/>
    <x v="1"/>
    <x v="38"/>
    <x v="3074"/>
    <d v="2016-03-10T13:42:39"/>
    <x v="0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.5432098765432098E-2"/>
    <x v="1"/>
    <x v="38"/>
    <x v="3075"/>
    <d v="2016-08-19T02:27:20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.3200531208499334E-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.9047619047619049E-2"/>
    <x v="1"/>
    <x v="38"/>
    <x v="3077"/>
    <d v="2017-03-02T22:57:58"/>
    <x v="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4.2253521126760563E-2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2.4051309460181719E-3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.8617021276595744E-2"/>
    <x v="1"/>
    <x v="38"/>
    <x v="3080"/>
    <d v="2014-12-27T01:40:44"/>
    <x v="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2.3775558725630053E-3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5.3571428571428568E-2"/>
    <x v="1"/>
    <x v="38"/>
    <x v="3083"/>
    <d v="2014-09-01T05:00:00"/>
    <x v="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1.276595744680851E-2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1.4754098360655738E-2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0.06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.6E-2"/>
    <x v="1"/>
    <x v="38"/>
    <x v="3087"/>
    <d v="2016-12-21T04:36:30"/>
    <x v="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2.3809523809523808E-2"/>
    <x v="1"/>
    <x v="38"/>
    <x v="3088"/>
    <d v="2015-01-08T13:41:00"/>
    <x v="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7.687051588657328E-3"/>
    <x v="1"/>
    <x v="38"/>
    <x v="3089"/>
    <d v="2016-07-09T01:59:00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7.8726382085374388E-4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.1306532663316583E-2"/>
    <x v="1"/>
    <x v="38"/>
    <x v="3091"/>
    <d v="2016-08-14T22:45:43"/>
    <x v="0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.7748628707139173E-2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.8681318681318681E-2"/>
    <x v="1"/>
    <x v="38"/>
    <x v="3093"/>
    <d v="2014-06-01T03:59:00"/>
    <x v="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0.04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0.02"/>
    <x v="1"/>
    <x v="38"/>
    <x v="3095"/>
    <d v="2016-08-01T00:36:20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.7610062893081761E-2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2.4489795918367346E-2"/>
    <x v="1"/>
    <x v="38"/>
    <x v="3097"/>
    <d v="2016-10-07T14:00:00"/>
    <x v="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.5358361774744027E-2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.7985611510791366E-2"/>
    <x v="1"/>
    <x v="38"/>
    <x v="3099"/>
    <d v="2016-02-12T04:33:11"/>
    <x v="0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7.1154898741105635E-3"/>
    <x v="1"/>
    <x v="38"/>
    <x v="3100"/>
    <d v="2014-10-20T14:56:15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1.4381591562799617E-2"/>
    <x v="1"/>
    <x v="38"/>
    <x v="3102"/>
    <d v="2016-08-23T08:10:18"/>
    <x v="0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0.18181818181818182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4.2194092827004216E-3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.2520193861066236E-2"/>
    <x v="1"/>
    <x v="38"/>
    <x v="3105"/>
    <d v="2014-10-19T05:00:00"/>
    <x v="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9.7560975609756101E-2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.668564199873498E-3"/>
    <x v="1"/>
    <x v="38"/>
    <x v="3107"/>
    <d v="2015-05-11T19:32:31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7.6923076923076927E-2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1.7186793306196293E-2"/>
    <x v="1"/>
    <x v="38"/>
    <x v="3109"/>
    <d v="2014-08-28T03:00:10"/>
    <x v="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0.1"/>
    <x v="1"/>
    <x v="38"/>
    <x v="3110"/>
    <d v="2017-02-19T00:45:19"/>
    <x v="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1.4264264264264264E-2"/>
    <x v="1"/>
    <x v="38"/>
    <x v="3111"/>
    <d v="2014-10-04T14:17:00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1.7274472168905951E-2"/>
    <x v="1"/>
    <x v="38"/>
    <x v="3112"/>
    <d v="2016-11-01T02:55:34"/>
    <x v="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7.982740021574973E-3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.3333333333333335E-3"/>
    <x v="1"/>
    <x v="38"/>
    <x v="3115"/>
    <d v="2016-06-05T10:43:47"/>
    <x v="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.3255813953488372E-2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7"/>
    <d v="2016-05-27T13:12:00"/>
    <x v="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.2903225806451613E-3"/>
    <x v="1"/>
    <x v="38"/>
    <x v="3118"/>
    <d v="2016-07-02T15:35:23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0.2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7.8125E-2"/>
    <x v="1"/>
    <x v="38"/>
    <x v="3120"/>
    <d v="2016-05-05T21:36:36"/>
    <x v="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0.1"/>
    <x v="1"/>
    <x v="38"/>
    <x v="3121"/>
    <d v="2014-09-26T16:18:55"/>
    <x v="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.7241379310344827E-2"/>
    <x v="1"/>
    <x v="38"/>
    <x v="3122"/>
    <d v="2016-11-09T23:22:12"/>
    <x v="0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.084890600056343E-3"/>
    <x v="1"/>
    <x v="38"/>
    <x v="3123"/>
    <d v="2016-07-09T23:49:58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0.15384615384615385"/>
    <x v="1"/>
    <x v="38"/>
    <x v="3124"/>
    <d v="2015-02-02T18:43:21"/>
    <x v="0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.6346153846153847E-2"/>
    <x v="1"/>
    <x v="38"/>
    <x v="3126"/>
    <d v="2016-03-27T23:26:02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7.1818795654042108E-3"/>
    <x v="1"/>
    <x v="6"/>
    <x v="3128"/>
    <d v="2017-03-16T18:49:01"/>
    <x v="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0.1"/>
    <x v="1"/>
    <x v="6"/>
    <x v="3129"/>
    <d v="2017-04-18T19:13:39"/>
    <x v="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.0666666666666666E-2"/>
    <x v="1"/>
    <x v="6"/>
    <x v="3130"/>
    <d v="2017-04-14T04:59:00"/>
    <x v="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.8604651162790697E-2"/>
    <x v="1"/>
    <x v="6"/>
    <x v="3131"/>
    <d v="2017-04-08T12:54:05"/>
    <x v="0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0.1"/>
    <x v="1"/>
    <x v="6"/>
    <x v="3132"/>
    <d v="2017-04-21T07:24:20"/>
    <x v="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.9629629629629631E-2"/>
    <x v="1"/>
    <x v="6"/>
    <x v="3133"/>
    <d v="2017-03-24T12:33:54"/>
    <x v="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5.3333333333333337E-2"/>
    <x v="1"/>
    <x v="6"/>
    <x v="3134"/>
    <d v="2017-03-27T16:16:59"/>
    <x v="0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4.3209876543209874E-2"/>
    <x v="1"/>
    <x v="6"/>
    <x v="3135"/>
    <d v="2017-04-04T03:38:41"/>
    <x v="0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.4428794992175271E-2"/>
    <x v="1"/>
    <x v="6"/>
    <x v="3136"/>
    <d v="2017-03-31T22:59:00"/>
    <x v="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0.02"/>
    <x v="1"/>
    <x v="6"/>
    <x v="3137"/>
    <d v="2017-05-03T19:12:00"/>
    <x v="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2.2222222222222222E-3"/>
    <x v="1"/>
    <x v="6"/>
    <x v="3139"/>
    <d v="2017-03-25T04:33:00"/>
    <x v="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4.1666666666666664E-2"/>
    <x v="1"/>
    <x v="6"/>
    <x v="3140"/>
    <d v="2017-04-07T16:15:03"/>
    <x v="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.1007751937984496E-2"/>
    <x v="1"/>
    <x v="6"/>
    <x v="3141"/>
    <d v="2017-04-16T20:00:00"/>
    <x v="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6.6666666666666666E-2"/>
    <x v="1"/>
    <x v="6"/>
    <x v="3142"/>
    <d v="2017-03-19T11:18:59"/>
    <x v="0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.9787798408488064E-3"/>
    <x v="1"/>
    <x v="6"/>
    <x v="3144"/>
    <d v="2017-03-19T06:00:00"/>
    <x v="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.2857142857142859E-3"/>
    <x v="1"/>
    <x v="6"/>
    <x v="3146"/>
    <d v="2017-04-16T15:22:46"/>
    <x v="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9.0619017230376513E-3"/>
    <x v="1"/>
    <x v="6"/>
    <x v="3147"/>
    <d v="2014-11-07T00:15:55"/>
    <x v="0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2.4142312579415501E-2"/>
    <x v="1"/>
    <x v="6"/>
    <x v="3148"/>
    <d v="2014-10-01T04:00:00"/>
    <x v="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9230769230769232E-2"/>
    <x v="1"/>
    <x v="6"/>
    <x v="3149"/>
    <d v="2012-12-07T02:00: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2.9420084865629421E-2"/>
    <x v="1"/>
    <x v="6"/>
    <x v="3150"/>
    <d v="2011-01-25T04:00:00"/>
    <x v="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9.6755833807626642E-3"/>
    <x v="1"/>
    <x v="6"/>
    <x v="3151"/>
    <d v="2014-09-10T20:09:34"/>
    <x v="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2.8743028743028743E-2"/>
    <x v="1"/>
    <x v="6"/>
    <x v="3152"/>
    <d v="2013-11-02T20:49:27"/>
    <x v="0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2.393841569406506E-2"/>
    <x v="1"/>
    <x v="6"/>
    <x v="3153"/>
    <d v="2011-05-01T04:59:00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.5559772296015181E-2"/>
    <x v="1"/>
    <x v="6"/>
    <x v="3154"/>
    <d v="2012-04-01T20:00:58"/>
    <x v="0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.2041658399848072E-2"/>
    <x v="1"/>
    <x v="6"/>
    <x v="3155"/>
    <d v="2012-12-20T11:58:45"/>
    <x v="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.5892857142857143E-2"/>
    <x v="1"/>
    <x v="6"/>
    <x v="3156"/>
    <d v="2012-06-01T22:52:24"/>
    <x v="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48514851485149E-2"/>
    <x v="1"/>
    <x v="6"/>
    <x v="3157"/>
    <d v="2014-07-19T05:00:00"/>
    <x v="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.2105263157894737E-2"/>
    <x v="1"/>
    <x v="6"/>
    <x v="3158"/>
    <d v="2013-07-22T20:09:12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2.5971171999081021E-2"/>
    <x v="1"/>
    <x v="6"/>
    <x v="3159"/>
    <d v="2012-01-18T23:00:00"/>
    <x v="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1.247537754432042E-2"/>
    <x v="1"/>
    <x v="6"/>
    <x v="3160"/>
    <d v="2014-08-13T04:59:00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3.5204567078972404E-2"/>
    <x v="1"/>
    <x v="6"/>
    <x v="3161"/>
    <d v="2014-10-15T12:52:02"/>
    <x v="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.2386944553676759E-2"/>
    <x v="1"/>
    <x v="6"/>
    <x v="3162"/>
    <d v="2014-07-07T02:00:00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4.9826989619377159E-3"/>
    <x v="1"/>
    <x v="6"/>
    <x v="3163"/>
    <d v="2014-06-15T18:05:25"/>
    <x v="0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2.6601723491944548E-2"/>
    <x v="1"/>
    <x v="6"/>
    <x v="3164"/>
    <d v="2014-06-09T19:20:15"/>
    <x v="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.7213114754098362E-2"/>
    <x v="1"/>
    <x v="6"/>
    <x v="3165"/>
    <d v="2011-05-03T03:59:00"/>
    <x v="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1.6583502482086697E-2"/>
    <x v="1"/>
    <x v="6"/>
    <x v="3166"/>
    <d v="2014-11-26T07:59:00"/>
    <x v="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.5781922525107604E-2"/>
    <x v="1"/>
    <x v="6"/>
    <x v="3167"/>
    <d v="2014-08-02T04:13:01"/>
    <x v="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.9645732689210951E-2"/>
    <x v="1"/>
    <x v="6"/>
    <x v="3168"/>
    <d v="2014-06-13T22:00:00"/>
    <x v="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9.9502487562189053E-3"/>
    <x v="1"/>
    <x v="6"/>
    <x v="3169"/>
    <d v="2013-12-13T04:59:00"/>
    <x v="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.162583518930958E-2"/>
    <x v="1"/>
    <x v="6"/>
    <x v="3170"/>
    <d v="2014-07-02T04:00:00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.536037810161481E-2"/>
    <x v="1"/>
    <x v="6"/>
    <x v="3171"/>
    <d v="2016-05-06T14:35:58"/>
    <x v="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.2608695652173913E-2"/>
    <x v="1"/>
    <x v="6"/>
    <x v="3172"/>
    <d v="2012-02-14T17:31:08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7.1844660194174759E-3"/>
    <x v="1"/>
    <x v="6"/>
    <x v="3173"/>
    <d v="2014-09-26T21:04:52"/>
    <x v="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7.5807514831905077E-3"/>
    <x v="1"/>
    <x v="6"/>
    <x v="3174"/>
    <d v="2014-08-25T20:45:08"/>
    <x v="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1.0952902519167579E-2"/>
    <x v="1"/>
    <x v="6"/>
    <x v="3175"/>
    <d v="2011-02-17T21:17:07"/>
    <x v="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2.5206232813932174E-2"/>
    <x v="1"/>
    <x v="6"/>
    <x v="3176"/>
    <d v="2013-08-18T15:00:00"/>
    <x v="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.737649063032368E-2"/>
    <x v="1"/>
    <x v="6"/>
    <x v="3177"/>
    <d v="2014-06-21T16:00:09"/>
    <x v="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.0279503105590064E-2"/>
    <x v="1"/>
    <x v="6"/>
    <x v="3178"/>
    <d v="2014-07-16T14:31:15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1.2930620961787931E-2"/>
    <x v="1"/>
    <x v="6"/>
    <x v="3179"/>
    <d v="2013-05-06T16:51:11"/>
    <x v="0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.1315240083507306E-2"/>
    <x v="1"/>
    <x v="6"/>
    <x v="3180"/>
    <d v="2014-06-20T09:54:09"/>
    <x v="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.7522935779816515E-2"/>
    <x v="1"/>
    <x v="6"/>
    <x v="3181"/>
    <d v="2014-06-15T16:00:00"/>
    <x v="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2.1382044746530729E-2"/>
    <x v="1"/>
    <x v="6"/>
    <x v="3182"/>
    <d v="2012-01-31T17:00:00"/>
    <x v="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2.4954128440366971E-2"/>
    <x v="1"/>
    <x v="6"/>
    <x v="3183"/>
    <d v="2013-08-23T19:04:29"/>
    <x v="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9.9783080260303688E-3"/>
    <x v="1"/>
    <x v="6"/>
    <x v="3184"/>
    <d v="2014-07-01T23:50:31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.4E-2"/>
    <x v="1"/>
    <x v="6"/>
    <x v="3185"/>
    <d v="2014-07-16T23:27:21"/>
    <x v="0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2.1406727828746176E-2"/>
    <x v="1"/>
    <x v="6"/>
    <x v="3186"/>
    <d v="2014-09-16T21:00:00"/>
    <x v="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.3987617518917679E-2"/>
    <x v="1"/>
    <x v="6"/>
    <x v="3187"/>
    <d v="2014-08-04T15:59:33"/>
    <x v="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.9230769230769235E-2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2.8023598820058997E-3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2.6490066225165563E-2"/>
    <x v="1"/>
    <x v="40"/>
    <x v="3191"/>
    <d v="2016-08-16T18:07:49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7.8431372549019607E-2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4.0885860306643949E-2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.8840579710144929E-2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.3333333333333335E-3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3.4934497816593887E-3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2.7272727272727271E-2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2.0322085889570553E-2"/>
    <x v="1"/>
    <x v="40"/>
    <x v="3199"/>
    <d v="2014-09-06T21:00:00"/>
    <x v="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200"/>
    <d v="2016-04-30T05:34:00"/>
    <x v="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0.08"/>
    <x v="1"/>
    <x v="40"/>
    <x v="3201"/>
    <d v="2014-08-31T18:24:37"/>
    <x v="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9.1709464416727809E-3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.4E-2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4.3956043956043959E-2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.411764705882353E-2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.5845410628019325E-2"/>
    <x v="1"/>
    <x v="6"/>
    <x v="3208"/>
    <d v="2014-07-28T14:31:17"/>
    <x v="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.9937013153135667E-2"/>
    <x v="1"/>
    <x v="6"/>
    <x v="3209"/>
    <d v="2014-06-20T23:00:00"/>
    <x v="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.5902464882056717E-2"/>
    <x v="1"/>
    <x v="6"/>
    <x v="3210"/>
    <d v="2012-06-01T03:59:00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.1691659707345411E-2"/>
    <x v="1"/>
    <x v="6"/>
    <x v="3211"/>
    <d v="2014-08-15T02:00:00"/>
    <x v="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.8613861386138613E-2"/>
    <x v="1"/>
    <x v="6"/>
    <x v="3212"/>
    <d v="2014-08-08T19:05:51"/>
    <x v="0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.8242050940569331E-3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9.383159268929504E-3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3.8151638527460638E-3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.7491254372813594E-2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.991955564068186E-2"/>
    <x v="1"/>
    <x v="6"/>
    <x v="3217"/>
    <d v="2016-11-04T13:06:24"/>
    <x v="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.5017956252040483E-2"/>
    <x v="1"/>
    <x v="6"/>
    <x v="3218"/>
    <d v="2014-12-31T00:00:00"/>
    <x v="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5.9434621915892515E-3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3.9005685574507471E-3"/>
    <x v="1"/>
    <x v="6"/>
    <x v="3220"/>
    <d v="2017-03-12T21:00:00"/>
    <x v="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.7314479091128836E-2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2.6923076923076925E-2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2.1796759941089837E-2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7.0565174779483831E-3"/>
    <x v="1"/>
    <x v="6"/>
    <x v="3224"/>
    <d v="2017-01-10T05:00:00"/>
    <x v="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.9052271617000488E-2"/>
    <x v="1"/>
    <x v="6"/>
    <x v="3225"/>
    <d v="2016-06-03T21:00:00"/>
    <x v="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.6799999999999999E-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  <x v="3227"/>
    <d v="2017-01-17T21:10:36"/>
    <x v="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5.1647124511446122E-3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9.3635562972233816E-3"/>
    <x v="1"/>
    <x v="6"/>
    <x v="3229"/>
    <d v="2014-11-20T07:59:58"/>
    <x v="0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.2950647532376619E-2"/>
    <x v="1"/>
    <x v="6"/>
    <x v="3230"/>
    <d v="2014-10-01T03:59:00"/>
    <x v="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7391304347826087E-2"/>
    <x v="1"/>
    <x v="6"/>
    <x v="3231"/>
    <d v="2016-04-16T22:39:07"/>
    <x v="0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.9817073170731708E-2"/>
    <x v="1"/>
    <x v="6"/>
    <x v="3232"/>
    <d v="2016-05-04T03:59:00"/>
    <x v="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.026936026936027E-2"/>
    <x v="1"/>
    <x v="6"/>
    <x v="3233"/>
    <d v="2017-03-02T19:19:15"/>
    <x v="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.8637526116178709E-2"/>
    <x v="1"/>
    <x v="6"/>
    <x v="3234"/>
    <d v="2017-02-01T23:31:00"/>
    <x v="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.1691751178864415E-2"/>
    <x v="1"/>
    <x v="6"/>
    <x v="3235"/>
    <d v="2016-07-01T08:20:51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5.4671968190854875E-3"/>
    <x v="1"/>
    <x v="6"/>
    <x v="3236"/>
    <d v="2016-12-28T22:00:33"/>
    <x v="0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7.6256589533173604E-3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2.5119236883942766E-2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.6749933161324407E-2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.1269472986410341E-2"/>
    <x v="1"/>
    <x v="6"/>
    <x v="3240"/>
    <d v="2017-02-16T23:00:00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.7039077645138252E-2"/>
    <x v="1"/>
    <x v="6"/>
    <x v="3241"/>
    <d v="2014-10-14T06:59:00"/>
    <x v="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.4375016692300804E-2"/>
    <x v="1"/>
    <x v="6"/>
    <x v="3242"/>
    <d v="2014-09-19T18:08:12"/>
    <x v="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8.630120335480735E-3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4.1894353369763208E-2"/>
    <x v="1"/>
    <x v="6"/>
    <x v="3244"/>
    <d v="2016-12-01T17:39:42"/>
    <x v="0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.2326515704894084E-2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.7352994065815502E-2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2.1537880219157379E-2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.6535758577924761E-2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1.5248657078495927E-2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8.3897904521821332E-3"/>
    <x v="1"/>
    <x v="6"/>
    <x v="3250"/>
    <d v="2014-11-05T18:48:44"/>
    <x v="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.2040939193257074E-2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.7385257301808066E-2"/>
    <x v="1"/>
    <x v="6"/>
    <x v="3252"/>
    <d v="2016-09-07T11:20:40"/>
    <x v="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5.6469432850478765E-3"/>
    <x v="1"/>
    <x v="6"/>
    <x v="3253"/>
    <d v="2016-09-08T03:45:00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.4129980628252364E-2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.4285714285714287E-2"/>
    <x v="1"/>
    <x v="6"/>
    <x v="3255"/>
    <d v="2014-10-07T18:26:15"/>
    <x v="0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.3743557707324692E-2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.928513304389955E-2"/>
    <x v="1"/>
    <x v="6"/>
    <x v="3257"/>
    <d v="2017-02-22T13:25:52"/>
    <x v="0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.0183299389002037E-2"/>
    <x v="1"/>
    <x v="6"/>
    <x v="3258"/>
    <d v="2015-01-08T21:17:41"/>
    <x v="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3.9723817090250874E-3"/>
    <x v="1"/>
    <x v="6"/>
    <x v="3259"/>
    <d v="2016-10-01T03:59:00"/>
    <x v="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1.3365067740754303E-2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.478129713423831E-2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.0659454299578396E-2"/>
    <x v="1"/>
    <x v="6"/>
    <x v="3262"/>
    <d v="2014-12-22T04:00:00"/>
    <x v="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2.4249686180531783E-2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9029126213592235E-2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4227642276422764E-2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2.0693157293385805E-2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.8805093046033301E-2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6406250000000001E-2"/>
    <x v="1"/>
    <x v="6"/>
    <x v="3268"/>
    <d v="2016-08-24T21:42:08"/>
    <x v="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8.6206896551724137E-3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1.6393442622950821E-2"/>
    <x v="1"/>
    <x v="6"/>
    <x v="3270"/>
    <d v="2015-07-12T12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.6153846153846153E-2"/>
    <x v="1"/>
    <x v="6"/>
    <x v="3271"/>
    <d v="2014-11-02T11:29:35"/>
    <x v="0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9.3893673509033212E-3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4.8882681564245811E-3"/>
    <x v="1"/>
    <x v="6"/>
    <x v="3273"/>
    <d v="2016-09-14T19:00:00"/>
    <x v="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.8210760904170648E-2"/>
    <x v="1"/>
    <x v="6"/>
    <x v="3274"/>
    <d v="2016-03-15T21:00:00"/>
    <x v="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6.6481994459833792E-3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.9018638265500189E-2"/>
    <x v="1"/>
    <x v="6"/>
    <x v="3276"/>
    <d v="2016-04-01T03:59:00"/>
    <x v="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.841620626151013E-2"/>
    <x v="1"/>
    <x v="6"/>
    <x v="3277"/>
    <d v="2014-11-18T17:23:26"/>
    <x v="0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.3152804642166345E-2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9.5051297525648761E-3"/>
    <x v="1"/>
    <x v="6"/>
    <x v="3279"/>
    <d v="2016-04-01T01:27:39"/>
    <x v="0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4563106796116505E-2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7.7302631578947366E-3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7.4480287864741286E-3"/>
    <x v="1"/>
    <x v="6"/>
    <x v="3282"/>
    <d v="2016-04-29T04:39:48"/>
    <x v="0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5.6085918854415273E-2"/>
    <x v="1"/>
    <x v="6"/>
    <x v="3283"/>
    <d v="2016-02-10T21:00:00"/>
    <x v="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.921259842519685E-3"/>
    <x v="1"/>
    <x v="6"/>
    <x v="3284"/>
    <d v="2016-01-29T05:59:00"/>
    <x v="0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1.4453961456102784E-2"/>
    <x v="1"/>
    <x v="6"/>
    <x v="3285"/>
    <d v="2017-02-28T05:00:00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.9921388797903701E-3"/>
    <x v="1"/>
    <x v="6"/>
    <x v="3286"/>
    <d v="2016-08-15T20:09:42"/>
    <x v="0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.3599999999999999E-2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2.0645310572293993E-2"/>
    <x v="1"/>
    <x v="6"/>
    <x v="3288"/>
    <d v="2016-06-20T23:00:00"/>
    <x v="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.7582116925482176E-2"/>
    <x v="1"/>
    <x v="6"/>
    <x v="3289"/>
    <d v="2017-02-20T08:50:02"/>
    <x v="0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2.9702970297029702E-2"/>
    <x v="1"/>
    <x v="6"/>
    <x v="3290"/>
    <d v="2017-03-11T12:21:31"/>
    <x v="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.456140350877193E-2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5.1903114186851208E-2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.1864406779661017E-2"/>
    <x v="1"/>
    <x v="6"/>
    <x v="3293"/>
    <d v="2017-03-04T10:12:32"/>
    <x v="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.3802816901408447E-2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.7499479173900362E-2"/>
    <x v="1"/>
    <x v="6"/>
    <x v="3295"/>
    <d v="2016-09-26T10:37:09"/>
    <x v="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2.1749190189726979E-2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7.9941860465116282E-3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7.0775582424063696E-3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.8072289156626505E-2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.1542227662178701E-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.7482517482517484E-2"/>
    <x v="1"/>
    <x v="6"/>
    <x v="3301"/>
    <d v="2016-08-01T06:59:00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5.7570523891767415E-3"/>
    <x v="1"/>
    <x v="6"/>
    <x v="3302"/>
    <d v="2016-12-07T08:26:16"/>
    <x v="0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.6778523489932886E-2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.1162494020092489E-2"/>
    <x v="1"/>
    <x v="6"/>
    <x v="3304"/>
    <d v="2016-12-22T14:59:12"/>
    <x v="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4.9007596177407502E-3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2.0532319391634982E-2"/>
    <x v="1"/>
    <x v="6"/>
    <x v="3306"/>
    <d v="2016-06-10T03:00:00"/>
    <x v="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.8747656542932135E-2"/>
    <x v="1"/>
    <x v="6"/>
    <x v="3307"/>
    <d v="2016-05-15T01:22:19"/>
    <x v="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1.3317757009345794E-2"/>
    <x v="1"/>
    <x v="6"/>
    <x v="3308"/>
    <d v="2016-04-13T21:02:45"/>
    <x v="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5.5555555555555552E-2"/>
    <x v="1"/>
    <x v="6"/>
    <x v="3309"/>
    <d v="2016-10-16T15:36:18"/>
    <x v="0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4.7655649500384324E-3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.6387472687545521E-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.6393442622950821E-2"/>
    <x v="1"/>
    <x v="6"/>
    <x v="3312"/>
    <d v="2016-11-11T22:00:00"/>
    <x v="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.2494614390348987E-2"/>
    <x v="1"/>
    <x v="6"/>
    <x v="3313"/>
    <d v="2016-01-27T01:00:00"/>
    <x v="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3.4400948991696323E-2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.0227272727272726E-2"/>
    <x v="1"/>
    <x v="6"/>
    <x v="3315"/>
    <d v="2016-05-06T07:17:21"/>
    <x v="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.0640851676742844E-2"/>
    <x v="1"/>
    <x v="6"/>
    <x v="3316"/>
    <d v="2014-08-08T13:54:00"/>
    <x v="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.6143497757847534E-2"/>
    <x v="1"/>
    <x v="6"/>
    <x v="3317"/>
    <d v="2016-06-08T00:57:04"/>
    <x v="0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.2738853503184714E-2"/>
    <x v="1"/>
    <x v="6"/>
    <x v="3318"/>
    <d v="2016-04-11T02:30:00"/>
    <x v="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.9629629629629631E-2"/>
    <x v="1"/>
    <x v="6"/>
    <x v="3319"/>
    <d v="2015-01-31T14:03:06"/>
    <x v="0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5049504950495049E-2"/>
    <x v="1"/>
    <x v="6"/>
    <x v="3320"/>
    <d v="2016-06-22T01:05:57"/>
    <x v="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.7932960893854747E-2"/>
    <x v="1"/>
    <x v="6"/>
    <x v="3321"/>
    <d v="2014-10-16T03:59:00"/>
    <x v="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6.8656716417910451E-3"/>
    <x v="1"/>
    <x v="6"/>
    <x v="3322"/>
    <d v="2016-06-22T03:55:00"/>
    <x v="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3.8919777601270848E-2"/>
    <x v="1"/>
    <x v="6"/>
    <x v="3323"/>
    <d v="2016-09-25T08:46:48"/>
    <x v="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6.5573770491803279E-3"/>
    <x v="1"/>
    <x v="6"/>
    <x v="3324"/>
    <d v="2016-06-05T13:59:50"/>
    <x v="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.3333333333333333E-2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7.0283600493218253E-3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.0740740740740744E-2"/>
    <x v="1"/>
    <x v="6"/>
    <x v="3327"/>
    <d v="2016-05-08T08:59:26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3.4155597722960152E-3"/>
    <x v="1"/>
    <x v="6"/>
    <x v="3328"/>
    <d v="2014-07-05T01:00:00"/>
    <x v="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2.2260273972602738E-2"/>
    <x v="1"/>
    <x v="6"/>
    <x v="3329"/>
    <d v="2014-07-27T23:00:00"/>
    <x v="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4.3287327478042661E-2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1.2437810945273632E-2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.3833333333333333E-2"/>
    <x v="1"/>
    <x v="6"/>
    <x v="3332"/>
    <d v="2014-07-19T20:38:50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.0327868852459017E-2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8.5724934774506142E-3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.2559808612440191E-2"/>
    <x v="1"/>
    <x v="6"/>
    <x v="3335"/>
    <d v="2014-08-03T23:00:00"/>
    <x v="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3.5999999999999997E-2"/>
    <x v="1"/>
    <x v="6"/>
    <x v="3336"/>
    <d v="2016-04-05T08:34:06"/>
    <x v="0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.2341197822141561E-2"/>
    <x v="1"/>
    <x v="6"/>
    <x v="3337"/>
    <d v="2014-10-10T21:00:00"/>
    <x v="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.3073660859920399E-3"/>
    <x v="1"/>
    <x v="6"/>
    <x v="3338"/>
    <d v="2017-02-24T13:48:00"/>
    <x v="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5.6300910397700044E-3"/>
    <x v="1"/>
    <x v="6"/>
    <x v="3339"/>
    <d v="2016-07-28T15:58:38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9.16767189384801E-3"/>
    <x v="1"/>
    <x v="6"/>
    <x v="3340"/>
    <d v="2016-12-06T23:22:34"/>
    <x v="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8.3582089552238798E-3"/>
    <x v="1"/>
    <x v="6"/>
    <x v="3341"/>
    <d v="2016-06-12T17:00:00"/>
    <x v="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.2786885245901639E-2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.9166666666666665E-2"/>
    <x v="1"/>
    <x v="6"/>
    <x v="3343"/>
    <d v="2016-04-13T13:18:00"/>
    <x v="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8.7623220153340634E-3"/>
    <x v="1"/>
    <x v="6"/>
    <x v="3344"/>
    <d v="2014-08-30T04:48:13"/>
    <x v="0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.090909090909091E-2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9.2088740058601931E-3"/>
    <x v="1"/>
    <x v="6"/>
    <x v="3347"/>
    <d v="2016-05-08T21:00:00"/>
    <x v="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.4321972443799855E-2"/>
    <x v="1"/>
    <x v="6"/>
    <x v="3348"/>
    <d v="2016-04-30T03:59:00"/>
    <x v="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9.126466753585397E-3"/>
    <x v="1"/>
    <x v="6"/>
    <x v="3349"/>
    <d v="2016-06-13T17:00:00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.3953488372093023E-2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.0682492581602374E-2"/>
    <x v="1"/>
    <x v="6"/>
    <x v="3351"/>
    <d v="2014-07-23T11:00:00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1.3020833333333334E-2"/>
    <x v="1"/>
    <x v="6"/>
    <x v="3352"/>
    <d v="2016-07-01T23:00:00"/>
    <x v="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2.7936507936507936E-2"/>
    <x v="1"/>
    <x v="6"/>
    <x v="3353"/>
    <d v="2016-05-02T23:00:00"/>
    <x v="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.7985611510791366E-2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6.7873303167420816E-3"/>
    <x v="1"/>
    <x v="6"/>
    <x v="3355"/>
    <d v="2016-05-10T11:17:00"/>
    <x v="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.7751479289940829E-2"/>
    <x v="1"/>
    <x v="6"/>
    <x v="3356"/>
    <d v="2016-07-15T19:34:3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396039603960397E-2"/>
    <x v="1"/>
    <x v="6"/>
    <x v="3357"/>
    <d v="2014-08-01T10:01:50"/>
    <x v="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.5729682493445966E-2"/>
    <x v="1"/>
    <x v="6"/>
    <x v="3358"/>
    <d v="2014-11-19T08:27:59"/>
    <x v="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5.4117647058823529E-3"/>
    <x v="1"/>
    <x v="6"/>
    <x v="3359"/>
    <d v="2017-02-25T01:22:14"/>
    <x v="0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7.8912757562472607E-3"/>
    <x v="1"/>
    <x v="6"/>
    <x v="3360"/>
    <d v="2016-12-14T15:59:00"/>
    <x v="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1.1986603208179094E-2"/>
    <x v="1"/>
    <x v="6"/>
    <x v="3361"/>
    <d v="2014-09-01T15:59:00"/>
    <x v="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.834862385321101E-2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.3078880407124683E-3"/>
    <x v="1"/>
    <x v="6"/>
    <x v="3363"/>
    <d v="2014-08-19T16:00:00"/>
    <x v="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2.2655758338577723E-2"/>
    <x v="1"/>
    <x v="6"/>
    <x v="3364"/>
    <d v="2016-03-15T21:00:00"/>
    <x v="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153846153846154E-3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.6289592760180997E-2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3.3707865168539325E-2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2.1988527724665391E-2"/>
    <x v="1"/>
    <x v="6"/>
    <x v="3368"/>
    <d v="2015-01-01T05:00:00"/>
    <x v="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.039461020211742E-2"/>
    <x v="1"/>
    <x v="6"/>
    <x v="3369"/>
    <d v="2017-01-15T00:59:40"/>
    <x v="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.4722536806342015E-2"/>
    <x v="1"/>
    <x v="6"/>
    <x v="3370"/>
    <d v="2016-12-17T08:00:00"/>
    <x v="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.2490974729241874E-2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2.6086956521739129E-2"/>
    <x v="1"/>
    <x v="6"/>
    <x v="3372"/>
    <d v="2014-08-25T04:59:00"/>
    <x v="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.4962593516209476E-2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.3941018766756031E-2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5.6666666666666671E-3"/>
    <x v="1"/>
    <x v="6"/>
    <x v="3375"/>
    <d v="2014-05-18T14:39:33"/>
    <x v="0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2.3747031621047369E-3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9.5249876298861957E-3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.5472972972972971E-2"/>
    <x v="1"/>
    <x v="6"/>
    <x v="3378"/>
    <d v="2014-08-31T13:08:00"/>
    <x v="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.8330921369995177E-2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8.9371209703159905E-3"/>
    <x v="1"/>
    <x v="6"/>
    <x v="3380"/>
    <d v="2014-11-29T23:52:58"/>
    <x v="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1.1735941320293399E-2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.3045944412932501E-2"/>
    <x v="1"/>
    <x v="6"/>
    <x v="3382"/>
    <d v="2016-08-01T22:59:00"/>
    <x v="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1.5345268542199489E-2"/>
    <x v="1"/>
    <x v="6"/>
    <x v="3383"/>
    <d v="2016-06-23T18:47:00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1.0665493462385805E-2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.4999999999999997E-3"/>
    <x v="1"/>
    <x v="6"/>
    <x v="3385"/>
    <d v="2014-12-10T20:49:12"/>
    <x v="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9523809523809523E-2"/>
    <x v="1"/>
    <x v="6"/>
    <x v="3386"/>
    <d v="2014-12-03T15:28:26"/>
    <x v="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9.9828864803194525E-3"/>
    <x v="1"/>
    <x v="6"/>
    <x v="3387"/>
    <d v="2014-12-14T18:18:08"/>
    <x v="0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2.8901734104046242E-2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.4148471615720522E-3"/>
    <x v="1"/>
    <x v="6"/>
    <x v="3389"/>
    <d v="2016-06-03T13:31:22"/>
    <x v="0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.4322916666666666E-2"/>
    <x v="1"/>
    <x v="6"/>
    <x v="3390"/>
    <d v="2014-07-10T18:35:45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.6143497757847534E-2"/>
    <x v="1"/>
    <x v="6"/>
    <x v="3391"/>
    <d v="2014-08-08T22:28:00"/>
    <x v="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.4E-2"/>
    <x v="1"/>
    <x v="6"/>
    <x v="3392"/>
    <d v="2016-05-06T20:17:35"/>
    <x v="0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2.7725267800882167E-2"/>
    <x v="1"/>
    <x v="6"/>
    <x v="3393"/>
    <d v="2014-11-06T00:46:00"/>
    <x v="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3.4482758620689655E-2"/>
    <x v="1"/>
    <x v="6"/>
    <x v="3394"/>
    <d v="2014-07-27T14:17:25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.1304347826086954E-2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.7891373801916934E-2"/>
    <x v="1"/>
    <x v="6"/>
    <x v="3396"/>
    <d v="2014-06-01T03:59:00"/>
    <x v="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8.5714285714285715E-2"/>
    <x v="1"/>
    <x v="6"/>
    <x v="3397"/>
    <d v="2016-02-18T22:00:00"/>
    <x v="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1.4629754670267838E-2"/>
    <x v="1"/>
    <x v="6"/>
    <x v="3398"/>
    <d v="2014-11-21T17:00:00"/>
    <x v="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3.6947791164658635E-2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8.4652923015635893E-3"/>
    <x v="1"/>
    <x v="6"/>
    <x v="3400"/>
    <d v="2014-08-28T22:53:34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2.2342586323628979E-2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.0021257212268448E-2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8.5000000000000006E-3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.9180327868852463E-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3.5306334371754934E-2"/>
    <x v="1"/>
    <x v="6"/>
    <x v="3405"/>
    <d v="2016-03-01T23:59:00"/>
    <x v="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9.0718771807397069E-3"/>
    <x v="1"/>
    <x v="6"/>
    <x v="3406"/>
    <d v="2014-07-16T11:49:36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.1279178338001867E-2"/>
    <x v="1"/>
    <x v="6"/>
    <x v="3407"/>
    <d v="2014-07-06T10:08:09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.7061611374407582E-2"/>
    <x v="1"/>
    <x v="6"/>
    <x v="3408"/>
    <d v="2014-07-18T23:48:24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.3980582524271843E-2"/>
    <x v="1"/>
    <x v="6"/>
    <x v="3409"/>
    <d v="2016-07-31T20:58:00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.2288786482334869E-2"/>
    <x v="1"/>
    <x v="6"/>
    <x v="3410"/>
    <d v="2016-06-06T07:00:00"/>
    <x v="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5.0209205020920501E-3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8.6666666666666663E-3"/>
    <x v="1"/>
    <x v="6"/>
    <x v="3412"/>
    <d v="2014-09-27T23:01:02"/>
    <x v="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2.1538461538461538E-2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.4170692431561997E-2"/>
    <x v="1"/>
    <x v="6"/>
    <x v="3414"/>
    <d v="2016-12-01T07:59:00"/>
    <x v="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4.4999999999999998E-2"/>
    <x v="1"/>
    <x v="6"/>
    <x v="3415"/>
    <d v="2016-04-17T23:30:00"/>
    <x v="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6.270903010033445E-3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2.6470432526867489E-2"/>
    <x v="1"/>
    <x v="6"/>
    <x v="3417"/>
    <d v="2014-10-26T00:43:00"/>
    <x v="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1.3878562577447335E-2"/>
    <x v="1"/>
    <x v="6"/>
    <x v="3418"/>
    <d v="2014-05-23T20:01:47"/>
    <x v="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.5699658703071672E-2"/>
    <x v="1"/>
    <x v="6"/>
    <x v="3419"/>
    <d v="2016-04-06T21:30:00"/>
    <x v="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3.5196687370600416E-2"/>
    <x v="1"/>
    <x v="6"/>
    <x v="3420"/>
    <d v="2016-02-14T00:00:00"/>
    <x v="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9.688581314878892E-3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.4054384356859151E-2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2.8571428571428571E-2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1.2228479485116654E-2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3.3666654797012735E-3"/>
    <x v="1"/>
    <x v="6"/>
    <x v="3425"/>
    <d v="2014-10-04T14:48:56"/>
    <x v="0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.1454993834771886E-2"/>
    <x v="1"/>
    <x v="6"/>
    <x v="3426"/>
    <d v="2014-09-21T02:00:00"/>
    <x v="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.9333333333333334E-2"/>
    <x v="1"/>
    <x v="6"/>
    <x v="3427"/>
    <d v="2014-07-02T15:29:12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2.4817518248175182E-2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6.1538461538461542E-2"/>
    <x v="1"/>
    <x v="6"/>
    <x v="3429"/>
    <d v="2016-11-02T00:31:01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.3164593111898261E-2"/>
    <x v="1"/>
    <x v="6"/>
    <x v="3430"/>
    <d v="2014-07-30T22:41:41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.0500000000000001E-2"/>
    <x v="1"/>
    <x v="6"/>
    <x v="3431"/>
    <d v="2014-08-18T17:32:33"/>
    <x v="0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.9151846785225718E-2"/>
    <x v="1"/>
    <x v="6"/>
    <x v="3432"/>
    <d v="2016-02-05T22:00:00"/>
    <x v="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7.4540682414698167E-3"/>
    <x v="1"/>
    <x v="6"/>
    <x v="3433"/>
    <d v="2014-06-17T03:00:00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.5916627190904784E-2"/>
    <x v="1"/>
    <x v="6"/>
    <x v="3434"/>
    <d v="2014-07-10T09:07:49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.6964285714285713E-2"/>
    <x v="1"/>
    <x v="6"/>
    <x v="3435"/>
    <d v="2016-08-07T03:00:00"/>
    <x v="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6.987724268177526E-3"/>
    <x v="1"/>
    <x v="6"/>
    <x v="3436"/>
    <d v="2014-08-21T16:28:00"/>
    <x v="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1881188118811881E-2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.3742802303262957E-3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.113764896605492E-2"/>
    <x v="1"/>
    <x v="6"/>
    <x v="3439"/>
    <d v="2016-01-19T04:59:00"/>
    <x v="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1.558662743398493E-2"/>
    <x v="1"/>
    <x v="6"/>
    <x v="3440"/>
    <d v="2014-07-11T16:15:00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.6764132553606238E-2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.2000000000000001E-2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2.4258760107816711E-2"/>
    <x v="1"/>
    <x v="6"/>
    <x v="3443"/>
    <d v="2014-09-09T12:35:46"/>
    <x v="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306805074971165E-2"/>
    <x v="1"/>
    <x v="6"/>
    <x v="3444"/>
    <d v="2016-06-08T13:59:00"/>
    <x v="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.55E-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2.3105360443622922E-2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.2987012987012988E-2"/>
    <x v="1"/>
    <x v="6"/>
    <x v="3447"/>
    <d v="2016-03-18T20:20:12"/>
    <x v="0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.9522776572668113E-2"/>
    <x v="1"/>
    <x v="6"/>
    <x v="3448"/>
    <d v="2014-12-17T02:51:29"/>
    <x v="0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.4652014652014652E-2"/>
    <x v="1"/>
    <x v="6"/>
    <x v="3449"/>
    <d v="2016-07-09T04:00:00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5.131578947368421E-2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2.4316109422492401E-2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2.4151436031331592E-2"/>
    <x v="1"/>
    <x v="6"/>
    <x v="3452"/>
    <d v="2014-07-23T03:59:00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3.6363636363636362E-2"/>
    <x v="1"/>
    <x v="6"/>
    <x v="3453"/>
    <d v="2016-08-13T23:29:16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2.9787234042553193E-2"/>
    <x v="1"/>
    <x v="6"/>
    <x v="3454"/>
    <d v="2014-07-31T16:45:59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6.8554396423248882E-3"/>
    <x v="1"/>
    <x v="6"/>
    <x v="3455"/>
    <d v="2016-10-13T18:00:27"/>
    <x v="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.7879421502003832E-3"/>
    <x v="1"/>
    <x v="6"/>
    <x v="3456"/>
    <d v="2014-08-01T06:59:00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.9614835948644792E-2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2.2203947368421052E-2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5.7052297939778132E-2"/>
    <x v="1"/>
    <x v="6"/>
    <x v="3459"/>
    <d v="2016-05-20T11:31:00"/>
    <x v="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  <x v="3460"/>
    <d v="2014-08-15T12:39:12"/>
    <x v="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7266187050359712E-2"/>
    <x v="1"/>
    <x v="6"/>
    <x v="3461"/>
    <d v="2016-10-29T03:00:00"/>
    <x v="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.3663366336633666E-2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.1027278003482298E-2"/>
    <x v="1"/>
    <x v="6"/>
    <x v="3463"/>
    <d v="2016-10-11T03:59:00"/>
    <x v="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.8177624712187607E-2"/>
    <x v="1"/>
    <x v="6"/>
    <x v="3464"/>
    <d v="2016-08-23T03:07:17"/>
    <x v="0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7475728155339806E-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1.3707865168539326E-2"/>
    <x v="1"/>
    <x v="6"/>
    <x v="3466"/>
    <d v="2016-04-19T23:27:30"/>
    <x v="0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.5511551155115511E-2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.3959599277385448E-3"/>
    <x v="1"/>
    <x v="6"/>
    <x v="3468"/>
    <d v="2016-09-21T03:00:00"/>
    <x v="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.9842519685039368E-2"/>
    <x v="1"/>
    <x v="6"/>
    <x v="3469"/>
    <d v="2016-04-28T15:24:05"/>
    <x v="0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2.4E-2"/>
    <x v="1"/>
    <x v="6"/>
    <x v="3470"/>
    <d v="2016-07-15T21:38:00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2.7958993476234855E-2"/>
    <x v="1"/>
    <x v="6"/>
    <x v="3471"/>
    <d v="2014-08-31T20:00:00"/>
    <x v="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.1268985791278784E-2"/>
    <x v="1"/>
    <x v="6"/>
    <x v="3472"/>
    <d v="2014-11-06T05:59:00"/>
    <x v="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6.7346938775510205E-3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9306930693069307E-2"/>
    <x v="1"/>
    <x v="6"/>
    <x v="3474"/>
    <d v="2016-07-20T12:02:11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0.05"/>
    <x v="1"/>
    <x v="6"/>
    <x v="3475"/>
    <d v="2014-11-03T00:00:00"/>
    <x v="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9230769230769232E-2"/>
    <x v="1"/>
    <x v="6"/>
    <x v="3476"/>
    <d v="2014-10-27T03:00:00"/>
    <x v="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.8786127167630059E-2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2.5254762959680991E-2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2.9197080291970802E-2"/>
    <x v="1"/>
    <x v="6"/>
    <x v="3479"/>
    <d v="2014-06-21T20:31:20"/>
    <x v="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.0747663551401869E-3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7.9966329966329967E-3"/>
    <x v="1"/>
    <x v="6"/>
    <x v="3481"/>
    <d v="2015-01-02T05:56:28"/>
    <x v="0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.9277108433734941E-2"/>
    <x v="1"/>
    <x v="6"/>
    <x v="3482"/>
    <d v="2014-07-06T18:31:06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.4822695035460994E-2"/>
    <x v="1"/>
    <x v="6"/>
    <x v="3483"/>
    <d v="2014-07-03T16:03:01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.5406162464985995E-2"/>
    <x v="1"/>
    <x v="6"/>
    <x v="3484"/>
    <d v="2016-06-15T18:14:59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.8072289156626505E-2"/>
    <x v="1"/>
    <x v="6"/>
    <x v="3485"/>
    <d v="2016-02-02T16:38:00"/>
    <x v="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.2027491408934709E-2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2.5831702544031311E-2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7.9757975797579757E-3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.2777284826974268E-2"/>
    <x v="1"/>
    <x v="6"/>
    <x v="3489"/>
    <d v="2014-05-24T21:00:00"/>
    <x v="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2.1176470588235293E-2"/>
    <x v="1"/>
    <x v="6"/>
    <x v="3490"/>
    <d v="2016-04-13T19:15:24"/>
    <x v="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.2642225031605562E-2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8.7495187764672945E-3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.9333333333333334E-2"/>
    <x v="1"/>
    <x v="6"/>
    <x v="3493"/>
    <d v="2014-08-17T05:11:00"/>
    <x v="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.2500000000000001E-2"/>
    <x v="1"/>
    <x v="6"/>
    <x v="3494"/>
    <d v="2016-11-26T06:00:00"/>
    <x v="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1.347557551937114E-2"/>
    <x v="1"/>
    <x v="6"/>
    <x v="3495"/>
    <d v="2014-11-01T17:18:00"/>
    <x v="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2.0900321543408359E-2"/>
    <x v="1"/>
    <x v="6"/>
    <x v="3496"/>
    <d v="2016-09-11T20:19:26"/>
    <x v="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2.9062870699881376E-2"/>
    <x v="1"/>
    <x v="6"/>
    <x v="3497"/>
    <d v="2016-06-02T22:00:00"/>
    <x v="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2.4852071005917159E-2"/>
    <x v="1"/>
    <x v="6"/>
    <x v="3498"/>
    <d v="2016-05-28T21:44:00"/>
    <x v="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.6587677725118485E-2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3.9510818438381938E-2"/>
    <x v="1"/>
    <x v="6"/>
    <x v="3500"/>
    <d v="2016-03-07T04:59:00"/>
    <x v="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2.781456953642384E-2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7.3529411764705881E-3"/>
    <x v="1"/>
    <x v="6"/>
    <x v="3502"/>
    <d v="2016-03-16T03:59:00"/>
    <x v="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.4131647452584604E-2"/>
    <x v="1"/>
    <x v="6"/>
    <x v="3503"/>
    <d v="2016-07-24T11:28:48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8.0000000000000002E-3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.5034695451040863E-2"/>
    <x v="1"/>
    <x v="6"/>
    <x v="3505"/>
    <d v="2014-05-13T04:00:00"/>
    <x v="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9.5238095238095247E-3"/>
    <x v="1"/>
    <x v="6"/>
    <x v="3506"/>
    <d v="2014-08-23T17:37:20"/>
    <x v="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6.8965517241379309E-3"/>
    <x v="1"/>
    <x v="6"/>
    <x v="3507"/>
    <d v="2016-05-31T22:08:57"/>
    <x v="0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.3333333333333329E-2"/>
    <x v="1"/>
    <x v="6"/>
    <x v="3508"/>
    <d v="2016-05-10T21:00:00"/>
    <x v="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.0344827586206896E-2"/>
    <x v="1"/>
    <x v="6"/>
    <x v="3509"/>
    <d v="2014-11-21T04:55:00"/>
    <x v="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.6574585635359115E-2"/>
    <x v="1"/>
    <x v="6"/>
    <x v="3510"/>
    <d v="2014-07-02T14:54:06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.2516469038208168E-2"/>
    <x v="1"/>
    <x v="6"/>
    <x v="3511"/>
    <d v="2014-11-07T18:30:00"/>
    <x v="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.7000000000000001E-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.3273001508295626E-2"/>
    <x v="1"/>
    <x v="6"/>
    <x v="3513"/>
    <d v="2014-06-04T04:59:00"/>
    <x v="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.8181818181818181E-2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.4935064935064935E-2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4.4000000000000003E-3"/>
    <x v="1"/>
    <x v="6"/>
    <x v="3516"/>
    <d v="2014-09-08T03:00:00"/>
    <x v="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.2499999999999999E-3"/>
    <x v="1"/>
    <x v="6"/>
    <x v="3517"/>
    <d v="2014-07-04T11:00:00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.9991639859695036E-2"/>
    <x v="1"/>
    <x v="6"/>
    <x v="3518"/>
    <d v="2014-10-02T14:21:00"/>
    <x v="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.3813517513566848E-2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.0421836228287842E-2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.1922428330522766E-2"/>
    <x v="1"/>
    <x v="6"/>
    <x v="3521"/>
    <d v="2014-09-29T08:40:20"/>
    <x v="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2.4372759856630826E-2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1.7597888253409591E-2"/>
    <x v="1"/>
    <x v="6"/>
    <x v="3523"/>
    <d v="2016-09-25T23:00:00"/>
    <x v="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7.28633320204805E-3"/>
    <x v="1"/>
    <x v="6"/>
    <x v="3524"/>
    <d v="2014-09-13T04:00:00"/>
    <x v="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3207547169811321E-2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101010101010102E-2"/>
    <x v="1"/>
    <x v="6"/>
    <x v="3526"/>
    <d v="2016-04-28T05:59:00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.225944404846757E-2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2.2168963451168363E-2"/>
    <x v="1"/>
    <x v="6"/>
    <x v="3528"/>
    <d v="2017-01-18T12:01:58"/>
    <x v="0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.7272727272727271E-2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8.0000000000000002E-3"/>
    <x v="1"/>
    <x v="6"/>
    <x v="3530"/>
    <d v="2016-04-10T20:00:00"/>
    <x v="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.0312500000000001E-2"/>
    <x v="1"/>
    <x v="6"/>
    <x v="3531"/>
    <d v="2016-06-30T15:42:14"/>
    <x v="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2.3642732049036778E-2"/>
    <x v="1"/>
    <x v="6"/>
    <x v="3532"/>
    <d v="2014-09-18T03:59:00"/>
    <x v="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.2678288431061807E-2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2.6120358514724711E-2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2.2297624818225885E-2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7.3913043478260873E-2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2.2988505747126436E-2"/>
    <x v="1"/>
    <x v="6"/>
    <x v="3537"/>
    <d v="2014-11-17T07:59:00"/>
    <x v="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.2308291163876998E-2"/>
    <x v="1"/>
    <x v="6"/>
    <x v="3538"/>
    <d v="2016-08-17T10:05:40"/>
    <x v="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.8105849582172703E-2"/>
    <x v="1"/>
    <x v="6"/>
    <x v="3539"/>
    <d v="2016-09-08T18:08:42"/>
    <x v="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.1680216802168022E-2"/>
    <x v="1"/>
    <x v="6"/>
    <x v="3540"/>
    <d v="2016-06-26T00:04:51"/>
    <x v="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2.5396825396825397E-2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.5116485861639694E-2"/>
    <x v="1"/>
    <x v="6"/>
    <x v="3542"/>
    <d v="2014-09-07T14:23:42"/>
    <x v="0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1.8471337579617834E-2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9.5999999999999992E-3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.1872509960159362E-2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.6888888888888887E-2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8.3909273098462279E-3"/>
    <x v="1"/>
    <x v="6"/>
    <x v="3547"/>
    <d v="2016-05-14T03:59:00"/>
    <x v="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6.0747663551401869E-3"/>
    <x v="1"/>
    <x v="6"/>
    <x v="3548"/>
    <d v="2016-03-05T01:00:00"/>
    <x v="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4.1176470588235294E-2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2.4427480916030534E-2"/>
    <x v="1"/>
    <x v="6"/>
    <x v="3550"/>
    <d v="2016-05-02T21:26:38"/>
    <x v="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.6366612111292964E-2"/>
    <x v="1"/>
    <x v="6"/>
    <x v="3551"/>
    <d v="2014-05-22T22:07:00"/>
    <x v="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2.5873221216041398E-2"/>
    <x v="1"/>
    <x v="6"/>
    <x v="3552"/>
    <d v="2014-06-28T14:05:24"/>
    <x v="0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.7792985457656115E-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9.3456131163035111E-3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5.8333333333333336E-3"/>
    <x v="1"/>
    <x v="6"/>
    <x v="3555"/>
    <d v="2016-11-17T11:36:34"/>
    <x v="0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9.0497737556561094E-3"/>
    <x v="1"/>
    <x v="6"/>
    <x v="3556"/>
    <d v="2014-08-17T15:35:24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.5779919229077529E-3"/>
    <x v="1"/>
    <x v="6"/>
    <x v="3557"/>
    <d v="2014-05-05T06:38:31"/>
    <x v="0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4.3650793650793648E-2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2.318840579710145E-2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2.132564841498559E-2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2.1093750000000001E-2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6.6098081023454158E-2"/>
    <x v="1"/>
    <x v="6"/>
    <x v="3562"/>
    <d v="2016-03-13T22:00:00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4.7397857616835716E-2"/>
    <x v="1"/>
    <x v="6"/>
    <x v="3563"/>
    <d v="2016-08-01T19:00:00"/>
    <x v="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.6915422885572139E-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.0212765957446808E-2"/>
    <x v="1"/>
    <x v="6"/>
    <x v="3565"/>
    <d v="2014-12-31T17:50:08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.8138424821002388E-2"/>
    <x v="1"/>
    <x v="6"/>
    <x v="3566"/>
    <d v="2015-01-23T12:11:23"/>
    <x v="0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3.7683823529411763E-2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.7117117117117116E-2"/>
    <x v="1"/>
    <x v="6"/>
    <x v="3568"/>
    <d v="2014-09-17T17:46:34"/>
    <x v="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8.1608280254777069E-3"/>
    <x v="1"/>
    <x v="6"/>
    <x v="3569"/>
    <d v="2015-01-08T16:31:36"/>
    <x v="0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.1368605159597726E-2"/>
    <x v="1"/>
    <x v="6"/>
    <x v="3570"/>
    <d v="2014-12-31T07:00:00"/>
    <x v="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.3653741125068269E-2"/>
    <x v="1"/>
    <x v="6"/>
    <x v="3571"/>
    <d v="2014-10-30T20:36:53"/>
    <x v="0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.7999999999999999E-2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2.5291828793774319E-2"/>
    <x v="1"/>
    <x v="6"/>
    <x v="3573"/>
    <d v="2014-11-08T10:00:46"/>
    <x v="0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7.311129163281885E-3"/>
    <x v="1"/>
    <x v="6"/>
    <x v="3574"/>
    <d v="2014-11-13T23:37:28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.006612059607224E-2"/>
    <x v="1"/>
    <x v="6"/>
    <x v="3575"/>
    <d v="2016-08-11T03:59:00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  <x v="3576"/>
    <d v="2016-12-05T14:10:54"/>
    <x v="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3.4615384615384617E-2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2.4663378216237833E-2"/>
    <x v="1"/>
    <x v="6"/>
    <x v="3578"/>
    <d v="2016-04-30T17:36:17"/>
    <x v="0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.8000000000000001E-2"/>
    <x v="1"/>
    <x v="6"/>
    <x v="3579"/>
    <d v="2016-03-31T17:17:36"/>
    <x v="0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2.6341463414634145E-2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  <x v="3581"/>
    <d v="2014-07-30T11:18:30"/>
    <x v="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.7073170731707318E-2"/>
    <x v="1"/>
    <x v="6"/>
    <x v="3582"/>
    <d v="2016-04-05T02:18:02"/>
    <x v="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7.3732718894009217E-3"/>
    <x v="1"/>
    <x v="6"/>
    <x v="3583"/>
    <d v="2016-04-18T09:13:2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.2323232323232323E-2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5.6790123456790121E-3"/>
    <x v="1"/>
    <x v="6"/>
    <x v="3585"/>
    <d v="2014-12-21T17:11:30"/>
    <x v="0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6.5797489947605706E-3"/>
    <x v="1"/>
    <x v="6"/>
    <x v="3586"/>
    <d v="2016-09-23T16:44:30"/>
    <x v="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4.4233807266982623E-2"/>
    <x v="1"/>
    <x v="6"/>
    <x v="3587"/>
    <d v="2016-06-27T19:00:00"/>
    <x v="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5.4726368159203981E-2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.215686274509804E-2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1.4591245252848292E-2"/>
    <x v="1"/>
    <x v="6"/>
    <x v="3590"/>
    <d v="2014-10-20T08:00:34"/>
    <x v="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4693877551020407E-2"/>
    <x v="1"/>
    <x v="6"/>
    <x v="3591"/>
    <d v="2015-01-24T04:59:00"/>
    <x v="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.37524557956778E-2"/>
    <x v="1"/>
    <x v="6"/>
    <x v="3592"/>
    <d v="2015-02-11T04:59:00"/>
    <x v="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.2955709551069599E-2"/>
    <x v="1"/>
    <x v="6"/>
    <x v="3593"/>
    <d v="2015-01-05T20:26:00"/>
    <x v="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.7866004962779156E-2"/>
    <x v="1"/>
    <x v="6"/>
    <x v="3594"/>
    <d v="2016-09-04T01:36:22"/>
    <x v="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2.0123336579032782E-2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.2658227848101266E-2"/>
    <x v="1"/>
    <x v="6"/>
    <x v="3596"/>
    <d v="2014-08-26T17:09:42"/>
    <x v="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.2865497076023392E-2"/>
    <x v="1"/>
    <x v="6"/>
    <x v="3597"/>
    <d v="2016-03-03T05:59:00"/>
    <x v="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2.4523160762942781E-2"/>
    <x v="1"/>
    <x v="6"/>
    <x v="3598"/>
    <d v="2014-09-03T04:59:00"/>
    <x v="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.6831683168316833E-2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0769230769230771"/>
    <x v="1"/>
    <x v="6"/>
    <x v="3600"/>
    <d v="2016-10-13T20:22:44"/>
    <x v="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2.5395304264494489E-2"/>
    <x v="1"/>
    <x v="6"/>
    <x v="3601"/>
    <d v="2015-01-16T23:58:02"/>
    <x v="0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1.2243878060969516E-2"/>
    <x v="1"/>
    <x v="6"/>
    <x v="3602"/>
    <d v="2016-05-17T21:27:59"/>
    <x v="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2.2265625000000001E-2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2.0384047267355983E-2"/>
    <x v="1"/>
    <x v="6"/>
    <x v="3604"/>
    <d v="2016-04-29T06:59:00"/>
    <x v="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.2608695652173912E-2"/>
    <x v="1"/>
    <x v="6"/>
    <x v="3605"/>
    <d v="2016-02-13T19:02:06"/>
    <x v="0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.6376663254861822E-2"/>
    <x v="1"/>
    <x v="6"/>
    <x v="3606"/>
    <d v="2016-08-14T14:30:57"/>
    <x v="0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.4482758620689655E-2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.3750000000000002E-2"/>
    <x v="1"/>
    <x v="6"/>
    <x v="3608"/>
    <d v="2016-06-17T14:00:00"/>
    <x v="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6.9883527454242932E-3"/>
    <x v="1"/>
    <x v="6"/>
    <x v="3609"/>
    <d v="2016-03-30T22:48:05"/>
    <x v="0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.9100431300061615E-2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4999999999999999E-2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7.8947368421052634E-3"/>
    <x v="1"/>
    <x v="6"/>
    <x v="3612"/>
    <d v="2014-06-09T17:26:51"/>
    <x v="0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.6E-2"/>
    <x v="1"/>
    <x v="6"/>
    <x v="3613"/>
    <d v="2014-06-28T14:09:34"/>
    <x v="0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.8174603174603175E-2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2.6966292134831461E-2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.4423076923076924E-2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5.7954545454545453E-2"/>
    <x v="1"/>
    <x v="6"/>
    <x v="3617"/>
    <d v="2017-02-28T00:00:0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.7722772277227723E-2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.5044247787610619E-2"/>
    <x v="1"/>
    <x v="6"/>
    <x v="3619"/>
    <d v="2016-11-19T22:00:00"/>
    <x v="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.7836124943413308E-2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2.12636695018226E-2"/>
    <x v="1"/>
    <x v="6"/>
    <x v="3621"/>
    <d v="2016-09-30T21:00:00"/>
    <x v="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2.0979230561743872E-2"/>
    <x v="1"/>
    <x v="6"/>
    <x v="3622"/>
    <d v="2014-09-28T03:23:00"/>
    <x v="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1333333333333334E-2"/>
    <x v="1"/>
    <x v="6"/>
    <x v="3623"/>
    <d v="2014-07-26T07:00: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.238881829733164E-2"/>
    <x v="1"/>
    <x v="6"/>
    <x v="3624"/>
    <d v="2016-08-23T18:34:50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2.5324675324675326E-2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1.1784925116621655E-2"/>
    <x v="1"/>
    <x v="6"/>
    <x v="3626"/>
    <d v="2014-08-16T16:00:57"/>
    <x v="0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.4500000000000001E-2"/>
    <x v="1"/>
    <x v="6"/>
    <x v="3627"/>
    <d v="2016-05-21T03:59: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29"/>
    <d v="2016-05-05T17:00:00"/>
    <x v="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30"/>
    <d v="2014-11-29T21:19:50"/>
    <x v="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6.7621776504297997E-3"/>
    <x v="1"/>
    <x v="40"/>
    <x v="3631"/>
    <d v="2014-09-23T03:59:00"/>
    <x v="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  <x v="3632"/>
    <d v="2014-11-23T22:29:09"/>
    <x v="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.7593643586833144E-2"/>
    <x v="1"/>
    <x v="40"/>
    <x v="3633"/>
    <d v="2016-11-19T01:00:00"/>
    <x v="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5.6514913657770803E-3"/>
    <x v="1"/>
    <x v="40"/>
    <x v="3634"/>
    <d v="2017-01-14T03:59:00"/>
    <x v="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7.8369905956112845E-3"/>
    <x v="1"/>
    <x v="40"/>
    <x v="3635"/>
    <d v="2016-04-20T21:11:16"/>
    <x v="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.511879049676026E-2"/>
    <x v="1"/>
    <x v="40"/>
    <x v="3637"/>
    <d v="2015-01-01T16:48:55"/>
    <x v="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9.2592592592592587E-3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39"/>
    <d v="2016-10-07T15:11:00"/>
    <x v="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5.4545454545454543E-2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0.13333333333333333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.4616321559074299E-2"/>
    <x v="1"/>
    <x v="40"/>
    <x v="3644"/>
    <d v="2016-03-08T04:59:00"/>
    <x v="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45"/>
    <d v="2016-11-22T00:17:18"/>
    <x v="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1.6632016632016633E-2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6.6666666666666666E-2"/>
    <x v="1"/>
    <x v="40"/>
    <x v="3647"/>
    <d v="2016-09-30T17:58:47"/>
    <x v="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.8180459741488806E-3"/>
    <x v="1"/>
    <x v="6"/>
    <x v="3648"/>
    <d v="2014-10-05T07:00:45"/>
    <x v="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256410256410256E-2"/>
    <x v="1"/>
    <x v="6"/>
    <x v="3649"/>
    <d v="2014-06-16T17:06:34"/>
    <x v="0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3.4000000000000002E-2"/>
    <x v="1"/>
    <x v="6"/>
    <x v="3650"/>
    <d v="2016-02-02T11:29:44"/>
    <x v="0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7307692307692309E-2"/>
    <x v="1"/>
    <x v="6"/>
    <x v="3651"/>
    <d v="2014-08-10T15:59:00"/>
    <x v="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2.2606382978723406E-2"/>
    <x v="1"/>
    <x v="6"/>
    <x v="3652"/>
    <d v="2016-08-25T03:59:00"/>
    <x v="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.6417910447761194E-2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.4525993883792049E-2"/>
    <x v="1"/>
    <x v="6"/>
    <x v="3654"/>
    <d v="2016-04-03T17:00:00"/>
    <x v="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1.3590228797522794E-2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8.6940086940086939E-3"/>
    <x v="1"/>
    <x v="6"/>
    <x v="3656"/>
    <d v="2017-02-01T22:59:00"/>
    <x v="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9.0293453724604959E-3"/>
    <x v="1"/>
    <x v="6"/>
    <x v="3657"/>
    <d v="2016-06-01T21:42:00"/>
    <x v="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.3245033112582781E-2"/>
    <x v="1"/>
    <x v="6"/>
    <x v="3658"/>
    <d v="2014-07-02T03:59:00"/>
    <x v="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4.2469781117281937E-3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8.7999999999999995E-2"/>
    <x v="1"/>
    <x v="6"/>
    <x v="3660"/>
    <d v="2014-12-23T21:08:45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.0810810810810811E-2"/>
    <x v="1"/>
    <x v="6"/>
    <x v="3661"/>
    <d v="2016-04-10T04:00:00"/>
    <x v="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.9297510475720977E-3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.8461538461538464E-2"/>
    <x v="1"/>
    <x v="6"/>
    <x v="3663"/>
    <d v="2016-12-21T11:50:30"/>
    <x v="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2.1714285714285714E-2"/>
    <x v="1"/>
    <x v="6"/>
    <x v="3664"/>
    <d v="2016-06-16T05:58:09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1.9607843137254902E-2"/>
    <x v="1"/>
    <x v="6"/>
    <x v="3665"/>
    <d v="2015-10-28T19:54:00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.1666666666666669E-2"/>
    <x v="1"/>
    <x v="6"/>
    <x v="3666"/>
    <d v="2014-07-24T07:00:00"/>
    <x v="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.8739237054579642E-2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2.7053140096618359E-2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.2301013024602027E-2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4.9792531120331947E-2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.1331444759206799E-2"/>
    <x v="1"/>
    <x v="6"/>
    <x v="3671"/>
    <d v="2014-07-21T03:59:00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.871306631648063E-2"/>
    <x v="1"/>
    <x v="6"/>
    <x v="3672"/>
    <d v="2014-09-26T22:43:04"/>
    <x v="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.5082508250825083E-2"/>
    <x v="1"/>
    <x v="6"/>
    <x v="3673"/>
    <d v="2014-11-05T12:52:00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.8888888888888888E-3"/>
    <x v="1"/>
    <x v="6"/>
    <x v="3674"/>
    <d v="2016-09-03T20:57:09"/>
    <x v="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4.2857142857142858E-2"/>
    <x v="1"/>
    <x v="6"/>
    <x v="3675"/>
    <d v="2016-05-15T23:00:00"/>
    <x v="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.5533980582524271E-2"/>
    <x v="1"/>
    <x v="6"/>
    <x v="3676"/>
    <d v="2014-09-12T19:34:44"/>
    <x v="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.6115317649916992E-2"/>
    <x v="1"/>
    <x v="6"/>
    <x v="3677"/>
    <d v="2014-07-03T03:59:00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.5121951219512195E-2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.3623978201634877E-2"/>
    <x v="1"/>
    <x v="6"/>
    <x v="3679"/>
    <d v="2014-07-01T04:59:00"/>
    <x v="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.0050251256281407E-2"/>
    <x v="1"/>
    <x v="6"/>
    <x v="3680"/>
    <d v="2016-10-05T10:53:54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.6085790884718499E-2"/>
    <x v="1"/>
    <x v="6"/>
    <x v="3681"/>
    <d v="2016-01-15T15:38:10"/>
    <x v="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.6044061302681992E-2"/>
    <x v="1"/>
    <x v="6"/>
    <x v="3682"/>
    <d v="2014-06-16T06:59:00"/>
    <x v="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.7010309278350514E-2"/>
    <x v="1"/>
    <x v="6"/>
    <x v="3683"/>
    <d v="2016-10-20T02:48:16"/>
    <x v="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2.2051773729626079E-2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.3841059602649008E-2"/>
    <x v="1"/>
    <x v="6"/>
    <x v="3685"/>
    <d v="2014-05-19T21:00:00"/>
    <x v="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.6901408450704224E-2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4.9877799391490844E-3"/>
    <x v="1"/>
    <x v="6"/>
    <x v="3687"/>
    <d v="2014-06-27T05:14:15"/>
    <x v="0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.1908396946564885E-2"/>
    <x v="1"/>
    <x v="6"/>
    <x v="3688"/>
    <d v="2014-08-08T18:53:24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.7464788732394366E-2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7222222222222222E-2"/>
    <x v="1"/>
    <x v="6"/>
    <x v="3690"/>
    <d v="2014-11-27T15:21:23"/>
    <x v="0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5.3532353860581434E-3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3492063492063493E-2"/>
    <x v="1"/>
    <x v="6"/>
    <x v="3692"/>
    <d v="2014-09-19T00:00:00"/>
    <x v="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.255813953488372E-2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.5957446808510637E-2"/>
    <x v="1"/>
    <x v="6"/>
    <x v="3694"/>
    <d v="2016-06-06T02:00:00"/>
    <x v="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8.2397003745318352E-3"/>
    <x v="1"/>
    <x v="6"/>
    <x v="3695"/>
    <d v="2015-01-11T20:53:30"/>
    <x v="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2.5161290322580646E-2"/>
    <x v="1"/>
    <x v="6"/>
    <x v="3696"/>
    <d v="2015-02-13T14:48:36"/>
    <x v="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3888888888888888E-2"/>
    <x v="1"/>
    <x v="6"/>
    <x v="3697"/>
    <d v="2016-05-10T11:10:48"/>
    <x v="0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.4610930148389432E-2"/>
    <x v="1"/>
    <x v="6"/>
    <x v="3698"/>
    <d v="2016-03-02T19:21:27"/>
    <x v="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.5873015873015872E-2"/>
    <x v="1"/>
    <x v="6"/>
    <x v="3699"/>
    <d v="2014-10-15T14:26:56"/>
    <x v="0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2.9702970297029702E-2"/>
    <x v="1"/>
    <x v="6"/>
    <x v="3700"/>
    <d v="2014-09-30T16:00:00"/>
    <x v="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2.5913621262458473E-2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6.4122137404580152E-3"/>
    <x v="1"/>
    <x v="6"/>
    <x v="3702"/>
    <d v="2016-07-10T22:59:00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2.3148148148148147E-2"/>
    <x v="1"/>
    <x v="6"/>
    <x v="3703"/>
    <d v="2016-08-13T06:59:00"/>
    <x v="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6.6013055915503285E-2"/>
    <x v="1"/>
    <x v="6"/>
    <x v="3704"/>
    <d v="2016-05-31T16:33:14"/>
    <x v="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.1965811965811967E-2"/>
    <x v="1"/>
    <x v="6"/>
    <x v="3705"/>
    <d v="2014-06-23T18:00:00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7.1428571428571426E-3"/>
    <x v="1"/>
    <x v="6"/>
    <x v="3706"/>
    <d v="2014-09-12T21:55:49"/>
    <x v="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2365591397849462E-2"/>
    <x v="1"/>
    <x v="6"/>
    <x v="3707"/>
    <d v="2016-07-22T05:26:00"/>
    <x v="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.8571428571428572E-2"/>
    <x v="1"/>
    <x v="6"/>
    <x v="3708"/>
    <d v="2014-07-04T03:24:46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.2332563510392612E-2"/>
    <x v="1"/>
    <x v="6"/>
    <x v="3709"/>
    <d v="2014-06-25T16:59:06"/>
    <x v="0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.4713896457765668E-2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3.6842105263157891E-2"/>
    <x v="1"/>
    <x v="6"/>
    <x v="3711"/>
    <d v="2014-06-15T16:00:00"/>
    <x v="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9.019947961838682E-3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9.3596059113300496E-3"/>
    <x v="1"/>
    <x v="6"/>
    <x v="3713"/>
    <d v="2016-06-04T17:42:46"/>
    <x v="0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9.4772838299951156E-3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7.5208913649025067E-3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.9261637239165328E-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.2258064516129032E-3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3.842940685045948E-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9.5238095238095247E-3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.1597564511452595E-2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8.7301587301587304E-3"/>
    <x v="1"/>
    <x v="6"/>
    <x v="3721"/>
    <d v="2014-11-05T23:28:04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2.0983213429256596E-2"/>
    <x v="1"/>
    <x v="6"/>
    <x v="3722"/>
    <d v="2016-02-11T22:59:00"/>
    <x v="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1.3719512195121951E-2"/>
    <x v="1"/>
    <x v="6"/>
    <x v="3723"/>
    <d v="2014-11-30T19:04:2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.0183465432980687E-2"/>
    <x v="1"/>
    <x v="6"/>
    <x v="3724"/>
    <d v="2016-05-04T23:00:00"/>
    <x v="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.937007874015748E-2"/>
    <x v="1"/>
    <x v="6"/>
    <x v="3725"/>
    <d v="2016-02-18T21:30:00"/>
    <x v="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.5977770059048279E-2"/>
    <x v="1"/>
    <x v="6"/>
    <x v="3726"/>
    <d v="2016-04-29T21:00:00"/>
    <x v="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.6377171215880892E-2"/>
    <x v="1"/>
    <x v="6"/>
    <x v="3727"/>
    <d v="2016-10-20T04:55:00"/>
    <x v="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.664876476906552E-2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.3812154696132596E-2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.935483870967742E-2"/>
    <x v="1"/>
    <x v="6"/>
    <x v="3731"/>
    <d v="2015-01-10T03:23:00"/>
    <x v="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.0534351145038167E-2"/>
    <x v="1"/>
    <x v="6"/>
    <x v="3732"/>
    <d v="2015-01-24T12:00:00"/>
    <x v="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.6393442622950821E-2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0.1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0.1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2.6666666666666668E-2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.2222222222222223E-2"/>
    <x v="1"/>
    <x v="6"/>
    <x v="3738"/>
    <d v="2014-07-15T22:00:00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9.9378881987577643E-3"/>
    <x v="1"/>
    <x v="6"/>
    <x v="3739"/>
    <d v="2016-07-17T10:47:48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.9106145251396648E-2"/>
    <x v="1"/>
    <x v="6"/>
    <x v="3740"/>
    <d v="2014-08-12T01:53:58"/>
    <x v="0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  <x v="3742"/>
    <d v="2014-09-06T05:09:04"/>
    <x v="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  <x v="3745"/>
    <d v="2014-08-10T16:45:02"/>
    <x v="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4.9504950495049506E-3"/>
    <x v="1"/>
    <x v="6"/>
    <x v="3746"/>
    <d v="2016-10-08T09:20:39"/>
    <x v="0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.0046367851622875E-2"/>
    <x v="1"/>
    <x v="40"/>
    <x v="3748"/>
    <d v="2016-02-16T05:59:00"/>
    <x v="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3333333333333334E-2"/>
    <x v="1"/>
    <x v="40"/>
    <x v="3749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4.6457607433217189E-3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8.2956259426847662E-3"/>
    <x v="1"/>
    <x v="40"/>
    <x v="3751"/>
    <d v="2016-04-02T23:51:13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.6548672566371681E-2"/>
    <x v="1"/>
    <x v="40"/>
    <x v="3752"/>
    <d v="2016-10-16T21:00:00"/>
    <x v="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5.8060770272885618E-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8.9999999999999993E-3"/>
    <x v="1"/>
    <x v="40"/>
    <x v="3754"/>
    <d v="2014-07-26T04:59:00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.9270687237026647E-2"/>
    <x v="1"/>
    <x v="40"/>
    <x v="3755"/>
    <d v="2016-04-15T20:48:27"/>
    <x v="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3.7362637362637363E-3"/>
    <x v="1"/>
    <x v="40"/>
    <x v="3756"/>
    <d v="2014-06-11T19:33:18"/>
    <x v="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.3164823591363875E-2"/>
    <x v="1"/>
    <x v="40"/>
    <x v="3757"/>
    <d v="2014-12-01T20:25:15"/>
    <x v="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1.6938110749185668E-2"/>
    <x v="1"/>
    <x v="40"/>
    <x v="3758"/>
    <d v="2014-05-19T05:00:00"/>
    <x v="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1.9955689298988381E-2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1.8017054825303865E-2"/>
    <x v="1"/>
    <x v="40"/>
    <x v="3760"/>
    <d v="2014-05-05T12:36:26"/>
    <x v="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6.0000000000000001E-3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2.1084337349397589E-2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.54E-2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.7999999999999999E-2"/>
    <x v="1"/>
    <x v="40"/>
    <x v="3764"/>
    <d v="2016-05-29T00:36:00"/>
    <x v="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.3472676907579955E-2"/>
    <x v="1"/>
    <x v="40"/>
    <x v="3765"/>
    <d v="2014-07-30T18:38:02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9.3521584489445215E-3"/>
    <x v="1"/>
    <x v="40"/>
    <x v="3766"/>
    <d v="2014-07-03T04:00:45"/>
    <x v="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2.398286937901499E-2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1.3469233252285707E-2"/>
    <x v="1"/>
    <x v="40"/>
    <x v="3768"/>
    <d v="2014-06-12T17:28:10"/>
    <x v="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.3636363636363636E-2"/>
    <x v="1"/>
    <x v="40"/>
    <x v="3769"/>
    <d v="2016-04-15T14:21:19"/>
    <x v="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2.6027397260273973E-2"/>
    <x v="1"/>
    <x v="40"/>
    <x v="3771"/>
    <d v="2016-05-18T00:00:00"/>
    <x v="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.9891107078039931E-3"/>
    <x v="1"/>
    <x v="40"/>
    <x v="3772"/>
    <d v="2016-11-29T06:00:00"/>
    <x v="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.0536044362292052E-2"/>
    <x v="1"/>
    <x v="40"/>
    <x v="3773"/>
    <d v="2016-11-15T02:08:00"/>
    <x v="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6.9825436408977558E-3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.1010893756588966E-2"/>
    <x v="1"/>
    <x v="40"/>
    <x v="3776"/>
    <d v="2014-08-01T01:00:00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2.0600558659217876E-2"/>
    <x v="1"/>
    <x v="40"/>
    <x v="3777"/>
    <d v="2014-09-27T04:00:00"/>
    <x v="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.4280047600158666E-2"/>
    <x v="1"/>
    <x v="40"/>
    <x v="3778"/>
    <d v="2015-02-14T19:39:40"/>
    <x v="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.3732127973328201E-3"/>
    <x v="1"/>
    <x v="40"/>
    <x v="3779"/>
    <d v="2016-03-26T16:39:00"/>
    <x v="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1.0536980749746707E-2"/>
    <x v="1"/>
    <x v="40"/>
    <x v="3781"/>
    <d v="2014-09-08T21:11:25"/>
    <x v="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.3267813267813268E-2"/>
    <x v="1"/>
    <x v="40"/>
    <x v="3782"/>
    <d v="2016-07-24T23:00:00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.5513897866839044E-2"/>
    <x v="1"/>
    <x v="40"/>
    <x v="3783"/>
    <d v="2016-03-15T16:00:00"/>
    <x v="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8.6956521739130436E-3"/>
    <x v="1"/>
    <x v="40"/>
    <x v="3784"/>
    <d v="2016-07-10T23:32:1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9.9502487562189053E-3"/>
    <x v="1"/>
    <x v="40"/>
    <x v="3785"/>
    <d v="2016-08-02T10:03:00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1.0663863021928507E-2"/>
    <x v="1"/>
    <x v="40"/>
    <x v="3786"/>
    <d v="2016-05-27T00:54:35"/>
    <x v="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2.8490028490028491E-2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E-3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3.4482758620689655E-2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5.7142857142857141E-2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5.7471264367816091E-3"/>
    <x v="1"/>
    <x v="40"/>
    <x v="3793"/>
    <d v="2014-12-16T22:32:09"/>
    <x v="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0.2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96"/>
    <d v="2017-01-14T00:42:36"/>
    <x v="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6.8773234200743497E-3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4.8780487804878049E-3"/>
    <x v="1"/>
    <x v="40"/>
    <x v="3798"/>
    <d v="2014-08-10T17:20:48"/>
    <x v="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9.9502487562189053E-3"/>
    <x v="1"/>
    <x v="40"/>
    <x v="3799"/>
    <d v="2016-03-11T22:20:43"/>
    <x v="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.8161180476730987E-2"/>
    <x v="1"/>
    <x v="40"/>
    <x v="3800"/>
    <d v="2015-01-11T04:59:00"/>
    <x v="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.1126760563380281E-2"/>
    <x v="1"/>
    <x v="40"/>
    <x v="3801"/>
    <d v="2015-01-02T16:13:36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.6963528413910092E-2"/>
    <x v="1"/>
    <x v="40"/>
    <x v="3803"/>
    <d v="2016-03-04T23:19:28"/>
    <x v="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0.66666666666666663"/>
    <x v="1"/>
    <x v="40"/>
    <x v="3805"/>
    <d v="2014-09-27T21:17:20"/>
    <x v="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0.2"/>
    <x v="1"/>
    <x v="40"/>
    <x v="3806"/>
    <d v="2014-06-29T06:13:01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.9780219780219779E-2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2.4E-2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.8765432098765432E-2"/>
    <x v="1"/>
    <x v="6"/>
    <x v="3809"/>
    <d v="2014-07-30T23:00:00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.4238773274917854E-2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2.3030303030303029E-2"/>
    <x v="1"/>
    <x v="6"/>
    <x v="3811"/>
    <d v="2016-05-31T11:00:00"/>
    <x v="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5.0205385668644457E-3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.2735909131646848E-2"/>
    <x v="1"/>
    <x v="6"/>
    <x v="3813"/>
    <d v="2016-06-14T21:43:00"/>
    <x v="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.6175071360608945E-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.9999800001999982E-2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2.0686917481563486E-2"/>
    <x v="1"/>
    <x v="6"/>
    <x v="3816"/>
    <d v="2014-07-17T16:33:4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9.324009324009324E-3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.7543859649122806E-2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2.4436090225563908E-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4.6511627906976744E-2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.257174091281771E-2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1.3815669878203964E-2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5471698113207547E-2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.5925925925925925E-2"/>
    <x v="1"/>
    <x v="6"/>
    <x v="3824"/>
    <d v="2016-08-01T13:41:00"/>
    <x v="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9.2961487383798145E-3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.6363636363636362E-2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.4192139737991267E-2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.5999999999999999E-3"/>
    <x v="1"/>
    <x v="6"/>
    <x v="3828"/>
    <d v="2014-12-31T13:39:47"/>
    <x v="0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.5968063872255488E-2"/>
    <x v="1"/>
    <x v="6"/>
    <x v="3829"/>
    <d v="2016-08-31T20:46:11"/>
    <x v="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.3333333333333334E-2"/>
    <x v="1"/>
    <x v="6"/>
    <x v="3830"/>
    <d v="2016-05-27T17:46:51"/>
    <x v="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1.6977608420893776E-2"/>
    <x v="1"/>
    <x v="6"/>
    <x v="3831"/>
    <d v="2014-11-05T21:22:25"/>
    <x v="0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7.1656050955414014E-3"/>
    <x v="1"/>
    <x v="6"/>
    <x v="3832"/>
    <d v="2016-02-20T02:45:35"/>
    <x v="0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.4285714285714285E-2"/>
    <x v="1"/>
    <x v="6"/>
    <x v="3833"/>
    <d v="2014-12-01T19:09:00"/>
    <x v="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.742586365025986E-2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2.5000000000000001E-2"/>
    <x v="1"/>
    <x v="6"/>
    <x v="3835"/>
    <d v="2016-04-21T22:36:48"/>
    <x v="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.5555555555555555E-2"/>
    <x v="1"/>
    <x v="6"/>
    <x v="3836"/>
    <d v="2016-08-03T04:09:00"/>
    <x v="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8.3251714005876595E-3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9.9182734269618353E-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.580246913580247E-2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4.6153846153846156E-2"/>
    <x v="1"/>
    <x v="6"/>
    <x v="3840"/>
    <d v="2016-03-28T15:50:29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3.8990825688073397E-2"/>
    <x v="1"/>
    <x v="6"/>
    <x v="3841"/>
    <d v="2014-07-20T18:51:27"/>
    <x v="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2.0966271649954422E-2"/>
    <x v="1"/>
    <x v="6"/>
    <x v="3842"/>
    <d v="2014-05-11T11:50:52"/>
    <x v="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.7840375586854459E-2"/>
    <x v="1"/>
    <x v="6"/>
    <x v="3843"/>
    <d v="2014-06-01T01:44:24"/>
    <x v="0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1.2297097884899164E-2"/>
    <x v="1"/>
    <x v="6"/>
    <x v="3844"/>
    <d v="2014-06-03T06:59:00"/>
    <x v="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.4251781472684086E-2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4.2328042328042326E-2"/>
    <x v="1"/>
    <x v="6"/>
    <x v="3846"/>
    <d v="2014-10-04T06:59:00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5.3034767236299352E-3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2.0197275716298733E-2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.3251301467108376E-2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0.10526315789473684"/>
    <x v="1"/>
    <x v="6"/>
    <x v="3850"/>
    <d v="2015-01-01T02:59:03"/>
    <x v="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2.8169014084507043E-2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0.1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7.6923076923076927E-2"/>
    <x v="1"/>
    <x v="6"/>
    <x v="3853"/>
    <d v="2014-09-01T20:09:38"/>
    <x v="0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.1185682326621925E-2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0.04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.5384615384615385E-2"/>
    <x v="1"/>
    <x v="6"/>
    <x v="3857"/>
    <d v="2014-08-01T17:12:00"/>
    <x v="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59"/>
    <d v="2014-06-25T21:00:00"/>
    <x v="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.2264150943396227E-2"/>
    <x v="1"/>
    <x v="6"/>
    <x v="3860"/>
    <d v="2014-08-12T15:51:50"/>
    <x v="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  <x v="3861"/>
    <d v="2014-11-12T21:47:00"/>
    <x v="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62"/>
    <d v="2016-09-12T16:59:00"/>
    <x v="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0.05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2.1538461538461538E-2"/>
    <x v="1"/>
    <x v="6"/>
    <x v="3865"/>
    <d v="2014-08-30T05:30:00"/>
    <x v="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0.18181818181818182"/>
    <x v="1"/>
    <x v="6"/>
    <x v="3866"/>
    <d v="2016-03-23T03:29:00"/>
    <x v="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.9920318725099601E-2"/>
    <x v="1"/>
    <x v="6"/>
    <x v="3867"/>
    <d v="2016-06-18T19:32:19"/>
    <x v="0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0.1"/>
    <x v="1"/>
    <x v="40"/>
    <x v="3868"/>
    <d v="2014-09-08T15:50:05"/>
    <x v="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.3185840707964605E-2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6.6666666666666671E-3"/>
    <x v="1"/>
    <x v="40"/>
    <x v="3870"/>
    <d v="2014-07-03T04:07:58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7.4999999999999997E-2"/>
    <x v="1"/>
    <x v="40"/>
    <x v="3871"/>
    <d v="2017-03-29T17:44:10"/>
    <x v="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2.2340942204953862E-2"/>
    <x v="1"/>
    <x v="40"/>
    <x v="3876"/>
    <d v="2016-02-02T14:58:48"/>
    <x v="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.1281224818694601E-2"/>
    <x v="1"/>
    <x v="40"/>
    <x v="3877"/>
    <d v="2016-12-08T16:15:52"/>
    <x v="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0.1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.7346938775510204E-2"/>
    <x v="1"/>
    <x v="40"/>
    <x v="3880"/>
    <d v="2014-07-30T23:00:00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  <x v="3881"/>
    <d v="2017-02-20T00:26:39"/>
    <x v="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5.7142857142857141E-2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.5830258302583026E-2"/>
    <x v="1"/>
    <x v="6"/>
    <x v="3888"/>
    <d v="2017-02-26T13:05:58"/>
    <x v="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7.6271186440677971E-2"/>
    <x v="1"/>
    <x v="6"/>
    <x v="3889"/>
    <d v="2015-01-04T23:26:00"/>
    <x v="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.1695721077654518E-3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2.6923076923076925E-2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7.7958236658932714E-3"/>
    <x v="1"/>
    <x v="6"/>
    <x v="3893"/>
    <d v="2014-07-01T06:00:00"/>
    <x v="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.1153846153846155E-2"/>
    <x v="1"/>
    <x v="6"/>
    <x v="3894"/>
    <d v="2016-12-06T04:59:00"/>
    <x v="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2.3529411764705882E-2"/>
    <x v="1"/>
    <x v="6"/>
    <x v="3896"/>
    <d v="2014-06-17T04:36:18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.2727272727272728E-2"/>
    <x v="1"/>
    <x v="6"/>
    <x v="3897"/>
    <d v="2015-01-08T20:58:03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.9656019656019656E-2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.6E-2"/>
    <x v="1"/>
    <x v="6"/>
    <x v="3899"/>
    <d v="2014-08-12T18:36:01"/>
    <x v="0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3.7037037037037035E-2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0.04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2.1160409556313993E-2"/>
    <x v="1"/>
    <x v="6"/>
    <x v="3902"/>
    <d v="2016-11-14T12:14:02"/>
    <x v="0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0.66666666666666663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4.046242774566474E-2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.5841584158415842E-2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2.6143790849673203E-2"/>
    <x v="1"/>
    <x v="6"/>
    <x v="3907"/>
    <d v="2014-10-26T20:08:00"/>
    <x v="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6.1538461538461542E-2"/>
    <x v="1"/>
    <x v="6"/>
    <x v="3908"/>
    <d v="2014-07-29T03:14:56"/>
    <x v="0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2.9629629629629631E-2"/>
    <x v="1"/>
    <x v="6"/>
    <x v="3909"/>
    <d v="2014-09-11T08:37:22"/>
    <x v="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.6216216216216217E-2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.2028065486134313E-2"/>
    <x v="1"/>
    <x v="6"/>
    <x v="3911"/>
    <d v="2014-11-26T20:29:37"/>
    <x v="0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7.0000000000000001E-3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2.9702970297029702E-2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0.2"/>
    <x v="1"/>
    <x v="6"/>
    <x v="3915"/>
    <d v="2016-06-01T23:38:29"/>
    <x v="0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0.1"/>
    <x v="1"/>
    <x v="6"/>
    <x v="3917"/>
    <d v="2014-09-11T12:39:21"/>
    <x v="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2.5000000000000001E-2"/>
    <x v="1"/>
    <x v="6"/>
    <x v="3918"/>
    <d v="2014-08-04T16:00:00"/>
    <x v="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.3333333333333333E-2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2.2222222222222223E-2"/>
    <x v="1"/>
    <x v="6"/>
    <x v="3920"/>
    <d v="2016-11-13T10:17:40"/>
    <x v="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9.8360655737704916E-2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.2283236994219654E-2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.7467248908296942E-2"/>
    <x v="1"/>
    <x v="6"/>
    <x v="3924"/>
    <d v="2014-06-26T23:02:02"/>
    <x v="0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  <x v="3925"/>
    <d v="2014-07-30T20:53:59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6.6666666666666666E-2"/>
    <x v="1"/>
    <x v="6"/>
    <x v="3926"/>
    <d v="2014-12-27T02:02:28"/>
    <x v="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  <x v="3927"/>
    <d v="2014-08-09T06:25:04"/>
    <x v="0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.0752688172043012E-2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.0905077262693158E-2"/>
    <x v="1"/>
    <x v="6"/>
    <x v="3929"/>
    <d v="2016-09-18T19:51:05"/>
    <x v="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32"/>
    <d v="2016-03-16T03:02:44"/>
    <x v="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.0889292196007259E-2"/>
    <x v="1"/>
    <x v="6"/>
    <x v="3933"/>
    <d v="2016-07-17T00:43:00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.181818181818182E-2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.7490494296577948E-2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4.0241448692152921E-3"/>
    <x v="1"/>
    <x v="6"/>
    <x v="3937"/>
    <d v="2016-07-11T15:09:20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1.2594458438287154E-2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0.2"/>
    <x v="1"/>
    <x v="6"/>
    <x v="3939"/>
    <d v="2014-10-07T04:30:00"/>
    <x v="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0.18181818181818182"/>
    <x v="1"/>
    <x v="6"/>
    <x v="3940"/>
    <d v="2015-01-02T11:49:11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0.04"/>
    <x v="1"/>
    <x v="6"/>
    <x v="3941"/>
    <d v="2014-11-25T01:00:00"/>
    <x v="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7.2951739618406283E-3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0.2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2.564102564102564E-2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.9801980198019802E-2"/>
    <x v="1"/>
    <x v="6"/>
    <x v="3947"/>
    <d v="2016-10-02T03:25:44"/>
    <x v="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2.0291693088142042E-2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0.04"/>
    <x v="1"/>
    <x v="6"/>
    <x v="3950"/>
    <d v="2016-04-08T18:35:00"/>
    <x v="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51"/>
    <d v="2016-05-03T18:49:02"/>
    <x v="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0.04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.8823529411764704E-2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0.14285714285714285"/>
    <x v="1"/>
    <x v="6"/>
    <x v="3957"/>
    <d v="2016-07-08T23:25:54"/>
    <x v="0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2.4960998439937598E-2"/>
    <x v="1"/>
    <x v="6"/>
    <x v="3958"/>
    <d v="2014-08-02T14:00:00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4.1095890410958902E-2"/>
    <x v="1"/>
    <x v="6"/>
    <x v="3959"/>
    <d v="2014-09-28T18:55:56"/>
    <x v="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8.8888888888888892E-2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9.5238095238095233E-2"/>
    <x v="1"/>
    <x v="6"/>
    <x v="3961"/>
    <d v="2014-05-08T21:23:30"/>
    <x v="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6.6666666666666666E-2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2.3809523809523808E-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.4035087719298246E-2"/>
    <x v="1"/>
    <x v="6"/>
    <x v="3965"/>
    <d v="2016-04-14T04:39:40"/>
    <x v="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4.4444444444444446E-2"/>
    <x v="1"/>
    <x v="6"/>
    <x v="3966"/>
    <d v="2014-07-24T02:59:00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.4390243902439025E-2"/>
    <x v="1"/>
    <x v="6"/>
    <x v="3967"/>
    <d v="2017-03-06T06:58:27"/>
    <x v="0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.0872865275142316E-2"/>
    <x v="1"/>
    <x v="6"/>
    <x v="3968"/>
    <d v="2016-05-22T19:34:33"/>
    <x v="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2.843601895734597E-2"/>
    <x v="1"/>
    <x v="6"/>
    <x v="3969"/>
    <d v="2016-08-29T03:55:00"/>
    <x v="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0.18181818181818182"/>
    <x v="1"/>
    <x v="6"/>
    <x v="3970"/>
    <d v="2016-04-17T20:43:31"/>
    <x v="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4.4117647058823532E-2"/>
    <x v="1"/>
    <x v="6"/>
    <x v="3971"/>
    <d v="2014-07-21T12:52:06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3.7914691943127965E-2"/>
    <x v="1"/>
    <x v="6"/>
    <x v="3972"/>
    <d v="2015-02-06T01:37:14"/>
    <x v="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9.475032010243278E-3"/>
    <x v="1"/>
    <x v="6"/>
    <x v="3973"/>
    <d v="2016-05-09T04:00:00"/>
    <x v="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.4375000000000003E-2"/>
    <x v="1"/>
    <x v="6"/>
    <x v="3974"/>
    <d v="2016-06-02T13:07:28"/>
    <x v="0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1.6129032258064516E-2"/>
    <x v="1"/>
    <x v="6"/>
    <x v="3976"/>
    <d v="2014-08-01T07:00:00"/>
    <x v="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4.5977011494252873E-3"/>
    <x v="1"/>
    <x v="6"/>
    <x v="3977"/>
    <d v="2016-07-22T18:55:3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3.7383177570093455E-2"/>
    <x v="1"/>
    <x v="6"/>
    <x v="3978"/>
    <d v="2015-01-31T15:25:53"/>
    <x v="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.4545454545454543E-2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.5555555555555555E-2"/>
    <x v="1"/>
    <x v="6"/>
    <x v="3980"/>
    <d v="2014-07-05T14:22:27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5.7142857142857143E-3"/>
    <x v="1"/>
    <x v="6"/>
    <x v="3981"/>
    <d v="2016-07-17T04:19:09"/>
    <x v="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.9411764705882353E-2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.1864843951508899E-2"/>
    <x v="1"/>
    <x v="6"/>
    <x v="3983"/>
    <d v="2014-05-20T06:59:00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0.10526315789473684"/>
    <x v="1"/>
    <x v="6"/>
    <x v="3984"/>
    <d v="2014-11-08T00:00:00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2.9641185647425898E-2"/>
    <x v="1"/>
    <x v="6"/>
    <x v="3985"/>
    <d v="2016-02-20T21:05:00"/>
    <x v="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.663934426229508E-2"/>
    <x v="1"/>
    <x v="6"/>
    <x v="3986"/>
    <d v="2016-05-06T13:04:00"/>
    <x v="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.6092715231788075E-2"/>
    <x v="1"/>
    <x v="6"/>
    <x v="3987"/>
    <d v="2014-05-16T22:11:30"/>
    <x v="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0.125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4.3478260869565216E-2"/>
    <x v="1"/>
    <x v="6"/>
    <x v="3990"/>
    <d v="2016-03-02T16:08:13"/>
    <x v="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1.6635859519408502E-2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0.33333333333333331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0.2"/>
    <x v="1"/>
    <x v="6"/>
    <x v="3994"/>
    <d v="2014-07-19T09:21:30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5.7142857142857141E-2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3.4205231388329982E-2"/>
    <x v="1"/>
    <x v="6"/>
    <x v="3996"/>
    <d v="2014-11-20T16:04:00"/>
    <x v="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.6783216783216783E-2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.2110726643598616E-2"/>
    <x v="1"/>
    <x v="6"/>
    <x v="3999"/>
    <d v="2014-08-31T19:51:49"/>
    <x v="0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0.1"/>
    <x v="1"/>
    <x v="6"/>
    <x v="4000"/>
    <d v="2016-05-07T14:29:18"/>
    <x v="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.0905077262693158E-2"/>
    <x v="1"/>
    <x v="6"/>
    <x v="4001"/>
    <d v="2017-03-01T19:00:00"/>
    <x v="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0.17391304347826086"/>
    <x v="1"/>
    <x v="6"/>
    <x v="4002"/>
    <d v="2014-09-27T01:02:41"/>
    <x v="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9.9502487562189053E-3"/>
    <x v="1"/>
    <x v="6"/>
    <x v="4003"/>
    <d v="2015-02-15T14:05:47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4004"/>
    <d v="2014-10-08T03:54:17"/>
    <x v="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0.05"/>
    <x v="1"/>
    <x v="6"/>
    <x v="4005"/>
    <d v="2014-10-20T19:23:05"/>
    <x v="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0.5"/>
    <x v="1"/>
    <x v="6"/>
    <x v="4006"/>
    <d v="2016-02-16T18:33:07"/>
    <x v="0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0.2"/>
    <x v="1"/>
    <x v="6"/>
    <x v="4007"/>
    <d v="2014-08-26T16:28:00"/>
    <x v="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6.6666666666666666E-2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0.04"/>
    <x v="1"/>
    <x v="6"/>
    <x v="4009"/>
    <d v="2014-09-09T16:49:20"/>
    <x v="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2.1814006888633754E-2"/>
    <x v="1"/>
    <x v="6"/>
    <x v="4010"/>
    <d v="2014-10-26T18:29:26"/>
    <x v="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0.21052631578947367"/>
    <x v="1"/>
    <x v="6"/>
    <x v="4011"/>
    <d v="2015-01-28T13:04:38"/>
    <x v="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7.6923076923076927E-2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0.1"/>
    <x v="1"/>
    <x v="6"/>
    <x v="4016"/>
    <d v="2014-09-17T20:56:40"/>
    <x v="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.9047619047619049E-2"/>
    <x v="1"/>
    <x v="6"/>
    <x v="4017"/>
    <d v="2014-09-04T16:07:54"/>
    <x v="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.0769230769230771E-2"/>
    <x v="1"/>
    <x v="6"/>
    <x v="4018"/>
    <d v="2016-10-07T21:51:48"/>
    <x v="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0.13793103448275862"/>
    <x v="1"/>
    <x v="6"/>
    <x v="4019"/>
    <d v="2016-04-15T16:28:00"/>
    <x v="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0.0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.6E-2"/>
    <x v="1"/>
    <x v="6"/>
    <x v="4021"/>
    <d v="2014-10-26T21:52:38"/>
    <x v="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.5733567606421212E-2"/>
    <x v="1"/>
    <x v="6"/>
    <x v="4022"/>
    <d v="2015-02-01T02:54:00"/>
    <x v="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0.1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.6E-2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.255813953488372E-2"/>
    <x v="1"/>
    <x v="6"/>
    <x v="4027"/>
    <d v="2017-02-23T01:00:00"/>
    <x v="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.9607843137254902E-2"/>
    <x v="1"/>
    <x v="6"/>
    <x v="4028"/>
    <d v="2014-06-05T22:31:40"/>
    <x v="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.4999999999999999E-2"/>
    <x v="1"/>
    <x v="6"/>
    <x v="4030"/>
    <d v="2016-02-03T18:49:00"/>
    <x v="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1.6949152542372881E-2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1.5304486005350058E-2"/>
    <x v="1"/>
    <x v="6"/>
    <x v="4033"/>
    <d v="2016-10-02T09:00:00"/>
    <x v="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0.01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6.7842605156037995E-3"/>
    <x v="1"/>
    <x v="6"/>
    <x v="4035"/>
    <d v="2014-10-21T21:11:27"/>
    <x v="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6.0219624512929506E-3"/>
    <x v="1"/>
    <x v="6"/>
    <x v="4036"/>
    <d v="2014-07-01T22:30:00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2.5000000000000001E-2"/>
    <x v="1"/>
    <x v="6"/>
    <x v="4037"/>
    <d v="2016-05-24T14:25:00"/>
    <x v="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.3289036544850499E-2"/>
    <x v="1"/>
    <x v="6"/>
    <x v="4038"/>
    <d v="2014-10-17T19:10:10"/>
    <x v="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.6666666666666666E-2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8.0000000000000004E-4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9.5238095238095233E-2"/>
    <x v="1"/>
    <x v="6"/>
    <x v="4041"/>
    <d v="2016-09-06T11:22:34"/>
    <x v="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0.14285714285714285"/>
    <x v="1"/>
    <x v="6"/>
    <x v="4042"/>
    <d v="2015-01-20T19:16:00"/>
    <x v="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.7777777777777778E-2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45"/>
    <d v="2014-08-21T04:49:49"/>
    <x v="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.6086956521739129E-2"/>
    <x v="1"/>
    <x v="6"/>
    <x v="4046"/>
    <d v="2014-10-22T15:36:50"/>
    <x v="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3.6363636363636362E-2"/>
    <x v="1"/>
    <x v="6"/>
    <x v="4047"/>
    <d v="2015-01-11T01:00:00"/>
    <x v="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.0323225591469511E-2"/>
    <x v="1"/>
    <x v="6"/>
    <x v="4048"/>
    <d v="2016-04-11T11:13:07"/>
    <x v="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6.25E-2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50"/>
    <d v="2014-10-23T15:16:31"/>
    <x v="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.1545293072824156E-2"/>
    <x v="1"/>
    <x v="6"/>
    <x v="4052"/>
    <d v="2014-10-13T21:05:16"/>
    <x v="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.8181818181818181E-2"/>
    <x v="1"/>
    <x v="6"/>
    <x v="4053"/>
    <d v="2014-11-15T20:00:00"/>
    <x v="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2.383654937570942E-2"/>
    <x v="1"/>
    <x v="6"/>
    <x v="4055"/>
    <d v="2014-06-19T15:33:51"/>
    <x v="0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.1320754716981131E-2"/>
    <x v="1"/>
    <x v="6"/>
    <x v="4056"/>
    <d v="2016-07-03T19:59:00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7.7419354838709677E-3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.2105263157894736E-2"/>
    <x v="1"/>
    <x v="6"/>
    <x v="4058"/>
    <d v="2016-04-01T03:59:00"/>
    <x v="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2.8000000000000001E-2"/>
    <x v="1"/>
    <x v="6"/>
    <x v="4059"/>
    <d v="2014-09-16T03:00:00"/>
    <x v="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.7543859649122806E-2"/>
    <x v="1"/>
    <x v="6"/>
    <x v="4060"/>
    <d v="2014-06-23T16:00:00"/>
    <x v="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6.1224489795918364E-3"/>
    <x v="1"/>
    <x v="6"/>
    <x v="4062"/>
    <d v="2016-07-02T17:44:28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6.6666666666666666E-2"/>
    <x v="1"/>
    <x v="6"/>
    <x v="4063"/>
    <d v="2014-06-27T16:21:24"/>
    <x v="0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.5584415584415584E-2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0.14814814814814814"/>
    <x v="1"/>
    <x v="6"/>
    <x v="4065"/>
    <d v="2014-08-12T22:50:11"/>
    <x v="0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0.04"/>
    <x v="1"/>
    <x v="6"/>
    <x v="4066"/>
    <d v="2016-05-19T00:56:28"/>
    <x v="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5.5829228243021349E-3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2.8612303290414875E-2"/>
    <x v="1"/>
    <x v="6"/>
    <x v="4068"/>
    <d v="2017-01-13T23:05:00"/>
    <x v="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.0232558139534883E-2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3.6363636363636362E-2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0.5"/>
    <x v="1"/>
    <x v="6"/>
    <x v="4072"/>
    <d v="2014-08-21T18:35:11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5.4054054054054057E-2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2.8571428571428571E-2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.2569444444444444E-2"/>
    <x v="1"/>
    <x v="6"/>
    <x v="4075"/>
    <d v="2014-06-30T17:28:00"/>
    <x v="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4.4943820224719105E-3"/>
    <x v="1"/>
    <x v="6"/>
    <x v="4077"/>
    <d v="2016-12-21T17:03:14"/>
    <x v="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0.2"/>
    <x v="1"/>
    <x v="6"/>
    <x v="4079"/>
    <d v="2016-06-19T22:32:01"/>
    <x v="0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3.4285714285714287E-2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6666666666666663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7.9051383399209481E-3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0.1"/>
    <x v="1"/>
    <x v="6"/>
    <x v="4084"/>
    <d v="2016-10-09T10:28:26"/>
    <x v="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0.1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0.10638297872340426"/>
    <x v="1"/>
    <x v="6"/>
    <x v="4086"/>
    <d v="2015-11-21T04:00:00"/>
    <x v="0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.3888888888888888E-2"/>
    <x v="1"/>
    <x v="6"/>
    <x v="4088"/>
    <d v="2015-01-16T10:26:00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.3333333333333333E-2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9.375E-2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3.9215686274509803E-2"/>
    <x v="1"/>
    <x v="6"/>
    <x v="4091"/>
    <d v="2015-01-16T12:09:11"/>
    <x v="0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0.05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6.6666666666666666E-2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.0958904109589041E-2"/>
    <x v="1"/>
    <x v="6"/>
    <x v="4094"/>
    <d v="2014-10-22T04:59:00"/>
    <x v="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.25E-3"/>
    <x v="1"/>
    <x v="6"/>
    <x v="4095"/>
    <d v="2016-12-19T00:45:50"/>
    <x v="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1.2500000000000001E-2"/>
    <x v="1"/>
    <x v="6"/>
    <x v="4096"/>
    <d v="2017-02-28T08:51:00"/>
    <x v="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0.02"/>
    <x v="1"/>
    <x v="6"/>
    <x v="4099"/>
    <d v="2016-09-02T20:24:33"/>
    <x v="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4.3795620437956206E-2"/>
    <x v="1"/>
    <x v="6"/>
    <x v="4102"/>
    <d v="2016-05-15T20:21:13"/>
    <x v="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2.1840873634945399E-2"/>
    <x v="1"/>
    <x v="6"/>
    <x v="4104"/>
    <d v="2016-10-27T06:40:34"/>
    <x v="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2.6086956521739132E-3"/>
    <x v="1"/>
    <x v="6"/>
    <x v="4105"/>
    <d v="2016-12-26T00:15:09"/>
    <x v="0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9.3484419263456086E-3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9.7560975609756101E-2"/>
    <x v="1"/>
    <x v="6"/>
    <x v="4107"/>
    <d v="2014-09-24T22:00:01"/>
    <x v="0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.6949152542372881E-2"/>
    <x v="1"/>
    <x v="6"/>
    <x v="4108"/>
    <d v="2017-03-03T05:00:00"/>
    <x v="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6.9767441860465115E-2"/>
    <x v="1"/>
    <x v="6"/>
    <x v="4110"/>
    <d v="2016-07-21T15:02:31"/>
    <x v="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6.3829787234042548E-2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112"/>
    <d v="2016-02-28T00:00:00"/>
    <x v="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ED53F-3F54-4E75-89A8-205CE88AB99E}" name="PivotTable1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3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Sum of COUNT STATES" fld="20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DA9DB-5A82-463E-B9C1-3BD5F5FF848A}" name="PivotTable1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2C5A4-1853-42BD-8060-0AB4E1839A06}" name="PivotTable1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3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2">
        <item sd="0"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COUNT STATES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3"/>
  <sheetViews>
    <sheetView topLeftCell="F1" zoomScale="78" zoomScaleNormal="78" workbookViewId="0">
      <selection activeCell="J1" sqref="J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42578125" style="14" bestFit="1" customWidth="1"/>
    <col min="5" max="5" width="16.42578125" style="14" customWidth="1"/>
    <col min="6" max="6" width="21.28515625" customWidth="1"/>
    <col min="7" max="7" width="17.85546875" customWidth="1"/>
    <col min="8" max="8" width="19.85546875" customWidth="1"/>
    <col min="9" max="9" width="19.28515625" style="8" customWidth="1"/>
    <col min="10" max="10" width="17.85546875" style="7" customWidth="1"/>
    <col min="11" max="11" width="15.42578125" customWidth="1"/>
    <col min="12" max="12" width="24.5703125" customWidth="1"/>
    <col min="13" max="13" width="36.42578125" customWidth="1"/>
    <col min="14" max="14" width="34.42578125" customWidth="1"/>
    <col min="15" max="15" width="20.5703125" style="21" customWidth="1"/>
    <col min="16" max="16" width="22.140625" customWidth="1"/>
    <col min="17" max="17" width="12.7109375" customWidth="1"/>
    <col min="18" max="18" width="18" customWidth="1"/>
    <col min="19" max="19" width="27.5703125" customWidth="1"/>
    <col min="20" max="20" width="25" customWidth="1"/>
    <col min="21" max="21" width="19.28515625" customWidth="1"/>
  </cols>
  <sheetData>
    <row r="1" spans="1:21" ht="64.5" customHeight="1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9" t="s">
        <v>8259</v>
      </c>
      <c r="J1" s="15" t="s">
        <v>8260</v>
      </c>
      <c r="K1" s="1" t="s">
        <v>8261</v>
      </c>
      <c r="L1" s="1" t="s">
        <v>8262</v>
      </c>
      <c r="M1" s="1" t="s">
        <v>8263</v>
      </c>
      <c r="N1" s="1" t="s">
        <v>8363</v>
      </c>
      <c r="O1" s="20" t="s">
        <v>8305</v>
      </c>
      <c r="P1" s="1" t="s">
        <v>8306</v>
      </c>
      <c r="Q1" t="s">
        <v>8362</v>
      </c>
      <c r="R1" s="1" t="s">
        <v>8361</v>
      </c>
      <c r="S1" s="1" t="s">
        <v>8365</v>
      </c>
      <c r="T1" s="16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 s="8">
        <v>1437620400</v>
      </c>
      <c r="J2" s="7">
        <v>1434931811</v>
      </c>
      <c r="K2" t="b">
        <v>0</v>
      </c>
      <c r="L2" s="5">
        <v>182</v>
      </c>
      <c r="M2" t="b">
        <v>1</v>
      </c>
      <c r="N2" t="s">
        <v>8264</v>
      </c>
      <c r="O2" s="21">
        <f>IFERROR( E2/D2 * 100,2)</f>
        <v>136.85882352941178</v>
      </c>
      <c r="P2" s="5">
        <f>IFERROR(L2/E2,0)</f>
        <v>1.5645147425427663E-2</v>
      </c>
      <c r="Q2" t="s">
        <v>8311</v>
      </c>
      <c r="R2" t="s">
        <v>8312</v>
      </c>
      <c r="S2" s="12">
        <f>(((J2/60)/60)/24)+DATE(1970,1,1)</f>
        <v>42177.007071759261</v>
      </c>
      <c r="T2" s="12">
        <f>S2</f>
        <v>42177.007071759261</v>
      </c>
      <c r="U2">
        <f t="shared" ref="U2:U65" si="0">COUNT(E2="SUCCESSFUL","FAILED","cancelled","live")</f>
        <v>1</v>
      </c>
    </row>
    <row r="3" spans="1:21" ht="30" x14ac:dyDescent="0.2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 s="8">
        <v>1437620400</v>
      </c>
      <c r="J3" s="7">
        <v>1485872683</v>
      </c>
      <c r="K3" t="b">
        <v>0</v>
      </c>
      <c r="L3">
        <v>79</v>
      </c>
      <c r="M3" t="b">
        <v>1</v>
      </c>
      <c r="N3" t="s">
        <v>8264</v>
      </c>
      <c r="O3" s="21">
        <f t="shared" ref="O3:O66" si="1">IFERROR( E3/D3 * 100,0)</f>
        <v>142.60827250608273</v>
      </c>
      <c r="P3" s="5">
        <f t="shared" ref="P3:P66" si="2">IFERROR(L3/E3,0)</f>
        <v>5.3913874291953868E-3</v>
      </c>
      <c r="Q3" t="s">
        <v>8311</v>
      </c>
      <c r="R3" t="s">
        <v>8312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42208.125</v>
      </c>
      <c r="U3">
        <f t="shared" si="0"/>
        <v>1</v>
      </c>
    </row>
    <row r="4" spans="1:21" ht="45" x14ac:dyDescent="0.2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 s="8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8264</v>
      </c>
      <c r="O4" s="21">
        <f t="shared" si="1"/>
        <v>105</v>
      </c>
      <c r="P4" s="5">
        <f t="shared" si="2"/>
        <v>6.6666666666666666E-2</v>
      </c>
      <c r="Q4" t="s">
        <v>8311</v>
      </c>
      <c r="R4" t="s">
        <v>8312</v>
      </c>
      <c r="S4" s="12">
        <f t="shared" si="3"/>
        <v>42405.702349537038</v>
      </c>
      <c r="T4" s="12">
        <f t="shared" si="4"/>
        <v>42415.702349537038</v>
      </c>
      <c r="U4">
        <f t="shared" si="0"/>
        <v>1</v>
      </c>
    </row>
    <row r="5" spans="1:21" ht="30" x14ac:dyDescent="0.2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 s="8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8264</v>
      </c>
      <c r="O5" s="21">
        <f t="shared" si="1"/>
        <v>103.89999999999999</v>
      </c>
      <c r="P5" s="5">
        <f t="shared" si="2"/>
        <v>1.4436958614051972E-2</v>
      </c>
      <c r="Q5" t="s">
        <v>8311</v>
      </c>
      <c r="R5" t="s">
        <v>8312</v>
      </c>
      <c r="S5" s="12">
        <f t="shared" si="3"/>
        <v>41828.515127314815</v>
      </c>
      <c r="T5" s="12">
        <f t="shared" si="4"/>
        <v>41858.515127314815</v>
      </c>
      <c r="U5">
        <f t="shared" si="0"/>
        <v>1</v>
      </c>
    </row>
    <row r="6" spans="1:21" ht="60" x14ac:dyDescent="0.2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 s="8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8264</v>
      </c>
      <c r="O6" s="21">
        <f t="shared" si="1"/>
        <v>122.99154545454545</v>
      </c>
      <c r="P6" s="5">
        <f t="shared" si="2"/>
        <v>5.2479586549555885E-3</v>
      </c>
      <c r="Q6" t="s">
        <v>8311</v>
      </c>
      <c r="R6" t="s">
        <v>8312</v>
      </c>
      <c r="S6" s="12">
        <f t="shared" si="3"/>
        <v>42327.834247685183</v>
      </c>
      <c r="T6" s="12">
        <f t="shared" si="4"/>
        <v>42357.834247685183</v>
      </c>
      <c r="U6">
        <f t="shared" si="0"/>
        <v>1</v>
      </c>
    </row>
    <row r="7" spans="1:21" ht="45" x14ac:dyDescent="0.2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 s="8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8264</v>
      </c>
      <c r="O7" s="21">
        <f t="shared" si="1"/>
        <v>109.77744436109028</v>
      </c>
      <c r="P7" s="5">
        <f t="shared" si="2"/>
        <v>1.070615034168565E-2</v>
      </c>
      <c r="Q7" t="s">
        <v>8311</v>
      </c>
      <c r="R7" t="s">
        <v>8312</v>
      </c>
      <c r="S7" s="12">
        <f t="shared" si="3"/>
        <v>42563.932951388888</v>
      </c>
      <c r="T7" s="12">
        <f t="shared" si="4"/>
        <v>42580.232638888891</v>
      </c>
      <c r="U7">
        <f t="shared" si="0"/>
        <v>1</v>
      </c>
    </row>
    <row r="8" spans="1:21" ht="60" x14ac:dyDescent="0.2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 s="8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8264</v>
      </c>
      <c r="O8" s="21">
        <f t="shared" si="1"/>
        <v>106.4875</v>
      </c>
      <c r="P8" s="5">
        <f t="shared" si="2"/>
        <v>6.8083108346050003E-3</v>
      </c>
      <c r="Q8" t="s">
        <v>8311</v>
      </c>
      <c r="R8" t="s">
        <v>8312</v>
      </c>
      <c r="S8" s="12">
        <f t="shared" si="3"/>
        <v>41794.072337962964</v>
      </c>
      <c r="T8" s="12">
        <f t="shared" si="4"/>
        <v>41804.072337962964</v>
      </c>
      <c r="U8">
        <f t="shared" si="0"/>
        <v>1</v>
      </c>
    </row>
    <row r="9" spans="1:21" ht="60" x14ac:dyDescent="0.2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 s="8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8264</v>
      </c>
      <c r="O9" s="21">
        <f t="shared" si="1"/>
        <v>101.22222222222221</v>
      </c>
      <c r="P9" s="5">
        <f t="shared" si="2"/>
        <v>6.2568605927552142E-3</v>
      </c>
      <c r="Q9" t="s">
        <v>8311</v>
      </c>
      <c r="R9" t="s">
        <v>8312</v>
      </c>
      <c r="S9" s="12">
        <f t="shared" si="3"/>
        <v>42516.047071759262</v>
      </c>
      <c r="T9" s="12">
        <f t="shared" si="4"/>
        <v>42556.047071759262</v>
      </c>
      <c r="U9">
        <f t="shared" si="0"/>
        <v>1</v>
      </c>
    </row>
    <row r="10" spans="1:21" ht="30" x14ac:dyDescent="0.2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 s="8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8264</v>
      </c>
      <c r="O10" s="21">
        <f t="shared" si="1"/>
        <v>100.04342857142856</v>
      </c>
      <c r="P10" s="5">
        <f t="shared" si="2"/>
        <v>3.4270830953414518E-3</v>
      </c>
      <c r="Q10" t="s">
        <v>8311</v>
      </c>
      <c r="R10" t="s">
        <v>8312</v>
      </c>
      <c r="S10" s="12">
        <f t="shared" si="3"/>
        <v>42468.94458333333</v>
      </c>
      <c r="T10" s="12">
        <f t="shared" si="4"/>
        <v>42475.875</v>
      </c>
      <c r="U10">
        <f t="shared" si="0"/>
        <v>1</v>
      </c>
    </row>
    <row r="11" spans="1:21" ht="45" x14ac:dyDescent="0.2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 s="8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8264</v>
      </c>
      <c r="O11" s="21">
        <f t="shared" si="1"/>
        <v>125.998</v>
      </c>
      <c r="P11" s="5">
        <f t="shared" si="2"/>
        <v>3.1746535659296179E-2</v>
      </c>
      <c r="Q11" t="s">
        <v>8311</v>
      </c>
      <c r="R11" t="s">
        <v>8312</v>
      </c>
      <c r="S11" s="12">
        <f t="shared" si="3"/>
        <v>42447.103518518517</v>
      </c>
      <c r="T11" s="12">
        <f t="shared" si="4"/>
        <v>42477.103518518517</v>
      </c>
      <c r="U11">
        <f t="shared" si="0"/>
        <v>1</v>
      </c>
    </row>
    <row r="12" spans="1:21" ht="60" x14ac:dyDescent="0.2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 s="8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8264</v>
      </c>
      <c r="O12" s="21">
        <f t="shared" si="1"/>
        <v>100.49999999999999</v>
      </c>
      <c r="P12" s="5">
        <f t="shared" si="2"/>
        <v>6.3018242122719736E-3</v>
      </c>
      <c r="Q12" t="s">
        <v>8311</v>
      </c>
      <c r="R12" t="s">
        <v>8312</v>
      </c>
      <c r="S12" s="12">
        <f t="shared" si="3"/>
        <v>41780.068043981482</v>
      </c>
      <c r="T12" s="12">
        <f t="shared" si="4"/>
        <v>41815.068043981482</v>
      </c>
      <c r="U12">
        <f t="shared" si="0"/>
        <v>1</v>
      </c>
    </row>
    <row r="13" spans="1:21" ht="60" x14ac:dyDescent="0.2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 s="8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8264</v>
      </c>
      <c r="O13" s="21">
        <f t="shared" si="1"/>
        <v>120.5</v>
      </c>
      <c r="P13" s="5">
        <f t="shared" si="2"/>
        <v>1.2448132780082987E-2</v>
      </c>
      <c r="Q13" t="s">
        <v>8311</v>
      </c>
      <c r="R13" t="s">
        <v>8312</v>
      </c>
      <c r="S13" s="12">
        <f t="shared" si="3"/>
        <v>42572.778495370367</v>
      </c>
      <c r="T13" s="12">
        <f t="shared" si="4"/>
        <v>42604.125</v>
      </c>
      <c r="U13">
        <f t="shared" si="0"/>
        <v>1</v>
      </c>
    </row>
    <row r="14" spans="1:21" ht="60" x14ac:dyDescent="0.2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 s="8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8264</v>
      </c>
      <c r="O14" s="21">
        <f t="shared" si="1"/>
        <v>165.29333333333335</v>
      </c>
      <c r="P14" s="5">
        <f t="shared" si="2"/>
        <v>1.6677421956925061E-2</v>
      </c>
      <c r="Q14" t="s">
        <v>8311</v>
      </c>
      <c r="R14" t="s">
        <v>8312</v>
      </c>
      <c r="S14" s="12">
        <f t="shared" si="3"/>
        <v>41791.713252314818</v>
      </c>
      <c r="T14" s="12">
        <f t="shared" si="4"/>
        <v>41836.125</v>
      </c>
      <c r="U14">
        <f t="shared" si="0"/>
        <v>1</v>
      </c>
    </row>
    <row r="15" spans="1:21" ht="45" x14ac:dyDescent="0.2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 s="8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8264</v>
      </c>
      <c r="O15" s="21">
        <f t="shared" si="1"/>
        <v>159.97142857142856</v>
      </c>
      <c r="P15" s="5">
        <f t="shared" si="2"/>
        <v>9.1087694231112692E-3</v>
      </c>
      <c r="Q15" t="s">
        <v>8311</v>
      </c>
      <c r="R15" t="s">
        <v>8312</v>
      </c>
      <c r="S15" s="12">
        <f t="shared" si="3"/>
        <v>42508.677187499998</v>
      </c>
      <c r="T15" s="12">
        <f t="shared" si="4"/>
        <v>42544.852083333331</v>
      </c>
      <c r="U15">
        <f t="shared" si="0"/>
        <v>1</v>
      </c>
    </row>
    <row r="16" spans="1:21" ht="30" x14ac:dyDescent="0.2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 s="8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8264</v>
      </c>
      <c r="O16" s="21">
        <f t="shared" si="1"/>
        <v>100.93333333333334</v>
      </c>
      <c r="P16" s="5">
        <f t="shared" si="2"/>
        <v>6.7701453104359313E-3</v>
      </c>
      <c r="Q16" t="s">
        <v>8311</v>
      </c>
      <c r="R16" t="s">
        <v>8312</v>
      </c>
      <c r="S16" s="12">
        <f t="shared" si="3"/>
        <v>41808.02648148148</v>
      </c>
      <c r="T16" s="12">
        <f t="shared" si="4"/>
        <v>41833.582638888889</v>
      </c>
      <c r="U16">
        <f t="shared" si="0"/>
        <v>1</v>
      </c>
    </row>
    <row r="17" spans="1:21" ht="45" x14ac:dyDescent="0.2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 s="8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8264</v>
      </c>
      <c r="O17" s="21">
        <f t="shared" si="1"/>
        <v>106.60000000000001</v>
      </c>
      <c r="P17" s="5">
        <f t="shared" si="2"/>
        <v>4.596622889305816E-2</v>
      </c>
      <c r="Q17" t="s">
        <v>8311</v>
      </c>
      <c r="R17" t="s">
        <v>8312</v>
      </c>
      <c r="S17" s="12">
        <f t="shared" si="3"/>
        <v>42256.391875000001</v>
      </c>
      <c r="T17" s="12">
        <f t="shared" si="4"/>
        <v>42274.843055555553</v>
      </c>
      <c r="U17">
        <f t="shared" si="0"/>
        <v>1</v>
      </c>
    </row>
    <row r="18" spans="1:21" ht="60" x14ac:dyDescent="0.2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 s="8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8264</v>
      </c>
      <c r="O18" s="21">
        <f t="shared" si="1"/>
        <v>100.24166666666667</v>
      </c>
      <c r="P18" s="5">
        <f t="shared" si="2"/>
        <v>5.8192700972649431E-3</v>
      </c>
      <c r="Q18" t="s">
        <v>8311</v>
      </c>
      <c r="R18" t="s">
        <v>8312</v>
      </c>
      <c r="S18" s="12">
        <f t="shared" si="3"/>
        <v>41760.796423611115</v>
      </c>
      <c r="T18" s="12">
        <f t="shared" si="4"/>
        <v>41806.229166666664</v>
      </c>
      <c r="U18">
        <f t="shared" si="0"/>
        <v>1</v>
      </c>
    </row>
    <row r="19" spans="1:21" ht="60" x14ac:dyDescent="0.2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 s="8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8264</v>
      </c>
      <c r="O19" s="21">
        <f t="shared" si="1"/>
        <v>100.66666666666666</v>
      </c>
      <c r="P19" s="5">
        <f t="shared" si="2"/>
        <v>2.3841059602649008E-2</v>
      </c>
      <c r="Q19" t="s">
        <v>8311</v>
      </c>
      <c r="R19" t="s">
        <v>8312</v>
      </c>
      <c r="S19" s="12">
        <f t="shared" si="3"/>
        <v>41917.731736111113</v>
      </c>
      <c r="T19" s="12">
        <f t="shared" si="4"/>
        <v>41947.773402777777</v>
      </c>
      <c r="U19">
        <f t="shared" si="0"/>
        <v>1</v>
      </c>
    </row>
    <row r="20" spans="1:21" ht="45" x14ac:dyDescent="0.2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8264</v>
      </c>
      <c r="O20" s="21">
        <f t="shared" si="1"/>
        <v>106.32110000000002</v>
      </c>
      <c r="P20" s="5">
        <f t="shared" si="2"/>
        <v>1.0722236696196709E-2</v>
      </c>
      <c r="Q20" t="s">
        <v>8311</v>
      </c>
      <c r="R20" t="s">
        <v>8312</v>
      </c>
      <c r="S20" s="12">
        <f t="shared" si="3"/>
        <v>41869.542314814818</v>
      </c>
      <c r="T20" s="12">
        <f t="shared" si="4"/>
        <v>41899.542314814818</v>
      </c>
      <c r="U20">
        <f t="shared" si="0"/>
        <v>1</v>
      </c>
    </row>
    <row r="21" spans="1:21" ht="60" x14ac:dyDescent="0.2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 s="8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8264</v>
      </c>
      <c r="O21" s="21">
        <f t="shared" si="1"/>
        <v>145.29411764705881</v>
      </c>
      <c r="P21" s="5">
        <f t="shared" si="2"/>
        <v>1.7813765182186234E-2</v>
      </c>
      <c r="Q21" t="s">
        <v>8311</v>
      </c>
      <c r="R21" t="s">
        <v>8312</v>
      </c>
      <c r="S21" s="12">
        <f t="shared" si="3"/>
        <v>42175.816365740742</v>
      </c>
      <c r="T21" s="12">
        <f t="shared" si="4"/>
        <v>42205.816365740742</v>
      </c>
      <c r="U21">
        <f t="shared" si="0"/>
        <v>1</v>
      </c>
    </row>
    <row r="22" spans="1:21" ht="45" x14ac:dyDescent="0.2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 s="8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8264</v>
      </c>
      <c r="O22" s="21">
        <f t="shared" si="1"/>
        <v>100.2</v>
      </c>
      <c r="P22" s="5">
        <f t="shared" si="2"/>
        <v>1.2475049900199601E-2</v>
      </c>
      <c r="Q22" t="s">
        <v>8311</v>
      </c>
      <c r="R22" t="s">
        <v>8312</v>
      </c>
      <c r="S22" s="12">
        <f t="shared" si="3"/>
        <v>42200.758240740746</v>
      </c>
      <c r="T22" s="12">
        <f t="shared" si="4"/>
        <v>42260.758240740746</v>
      </c>
      <c r="U22">
        <f t="shared" si="0"/>
        <v>1</v>
      </c>
    </row>
    <row r="23" spans="1:21" ht="45" x14ac:dyDescent="0.2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 s="8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8264</v>
      </c>
      <c r="O23" s="21">
        <f t="shared" si="1"/>
        <v>109.13513513513513</v>
      </c>
      <c r="P23" s="5">
        <f t="shared" si="2"/>
        <v>5.0024764735017331E-3</v>
      </c>
      <c r="Q23" t="s">
        <v>8311</v>
      </c>
      <c r="R23" t="s">
        <v>8312</v>
      </c>
      <c r="S23" s="12">
        <f t="shared" si="3"/>
        <v>41878.627187500002</v>
      </c>
      <c r="T23" s="12">
        <f t="shared" si="4"/>
        <v>41908.627187500002</v>
      </c>
      <c r="U23">
        <f t="shared" si="0"/>
        <v>1</v>
      </c>
    </row>
    <row r="24" spans="1:21" ht="30" x14ac:dyDescent="0.2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 s="8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8264</v>
      </c>
      <c r="O24" s="21">
        <f t="shared" si="1"/>
        <v>117.14285714285715</v>
      </c>
      <c r="P24" s="5">
        <f t="shared" si="2"/>
        <v>1.9512195121951219E-2</v>
      </c>
      <c r="Q24" t="s">
        <v>8311</v>
      </c>
      <c r="R24" t="s">
        <v>8312</v>
      </c>
      <c r="S24" s="12">
        <f t="shared" si="3"/>
        <v>41989.91134259259</v>
      </c>
      <c r="T24" s="12">
        <f t="shared" si="4"/>
        <v>42005.332638888889</v>
      </c>
      <c r="U24">
        <f t="shared" si="0"/>
        <v>1</v>
      </c>
    </row>
    <row r="25" spans="1:21" ht="45" x14ac:dyDescent="0.2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 s="8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8264</v>
      </c>
      <c r="O25" s="21">
        <f t="shared" si="1"/>
        <v>118.5</v>
      </c>
      <c r="P25" s="5">
        <f t="shared" si="2"/>
        <v>9.7046413502109713E-3</v>
      </c>
      <c r="Q25" t="s">
        <v>8311</v>
      </c>
      <c r="R25" t="s">
        <v>8312</v>
      </c>
      <c r="S25" s="12">
        <f t="shared" si="3"/>
        <v>42097.778946759259</v>
      </c>
      <c r="T25" s="12">
        <f t="shared" si="4"/>
        <v>42124.638888888891</v>
      </c>
      <c r="U25">
        <f t="shared" si="0"/>
        <v>1</v>
      </c>
    </row>
    <row r="26" spans="1:21" ht="30" x14ac:dyDescent="0.2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8264</v>
      </c>
      <c r="O26" s="21">
        <f t="shared" si="1"/>
        <v>108.80768571428572</v>
      </c>
      <c r="P26" s="5">
        <f t="shared" si="2"/>
        <v>1.5072464681460264E-2</v>
      </c>
      <c r="Q26" t="s">
        <v>8311</v>
      </c>
      <c r="R26" t="s">
        <v>8312</v>
      </c>
      <c r="S26" s="12">
        <f t="shared" si="3"/>
        <v>42229.820173611108</v>
      </c>
      <c r="T26" s="12">
        <f t="shared" si="4"/>
        <v>42262.818750000006</v>
      </c>
      <c r="U26">
        <f t="shared" si="0"/>
        <v>1</v>
      </c>
    </row>
    <row r="27" spans="1:21" ht="60" x14ac:dyDescent="0.2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 s="8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8264</v>
      </c>
      <c r="O27" s="21">
        <f t="shared" si="1"/>
        <v>133.33333333333331</v>
      </c>
      <c r="P27" s="5">
        <f t="shared" si="2"/>
        <v>1.7500000000000002E-2</v>
      </c>
      <c r="Q27" t="s">
        <v>8311</v>
      </c>
      <c r="R27" t="s">
        <v>8312</v>
      </c>
      <c r="S27" s="12">
        <f t="shared" si="3"/>
        <v>42318.025011574078</v>
      </c>
      <c r="T27" s="12">
        <f t="shared" si="4"/>
        <v>42378.025011574078</v>
      </c>
      <c r="U27">
        <f t="shared" si="0"/>
        <v>1</v>
      </c>
    </row>
    <row r="28" spans="1:21" ht="45" x14ac:dyDescent="0.2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 s="8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8264</v>
      </c>
      <c r="O28" s="21">
        <f t="shared" si="1"/>
        <v>155.20000000000002</v>
      </c>
      <c r="P28" s="5">
        <f t="shared" si="2"/>
        <v>9.7938144329896906E-3</v>
      </c>
      <c r="Q28" t="s">
        <v>8311</v>
      </c>
      <c r="R28" t="s">
        <v>8312</v>
      </c>
      <c r="S28" s="12">
        <f t="shared" si="3"/>
        <v>41828.515555555554</v>
      </c>
      <c r="T28" s="12">
        <f t="shared" si="4"/>
        <v>41868.515555555554</v>
      </c>
      <c r="U28">
        <f t="shared" si="0"/>
        <v>1</v>
      </c>
    </row>
    <row r="29" spans="1:21" ht="45" x14ac:dyDescent="0.2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 s="8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8264</v>
      </c>
      <c r="O29" s="21">
        <f t="shared" si="1"/>
        <v>111.72500000000001</v>
      </c>
      <c r="P29" s="5">
        <f t="shared" si="2"/>
        <v>6.7129111658089059E-3</v>
      </c>
      <c r="Q29" t="s">
        <v>8311</v>
      </c>
      <c r="R29" t="s">
        <v>8312</v>
      </c>
      <c r="S29" s="12">
        <f t="shared" si="3"/>
        <v>41929.164733796293</v>
      </c>
      <c r="T29" s="12">
        <f t="shared" si="4"/>
        <v>41959.206400462965</v>
      </c>
      <c r="U29">
        <f t="shared" si="0"/>
        <v>1</v>
      </c>
    </row>
    <row r="30" spans="1:21" ht="30" x14ac:dyDescent="0.2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 s="8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8264</v>
      </c>
      <c r="O30" s="21">
        <f t="shared" si="1"/>
        <v>100.35000000000001</v>
      </c>
      <c r="P30" s="5">
        <f t="shared" si="2"/>
        <v>5.8960305597076899E-3</v>
      </c>
      <c r="Q30" t="s">
        <v>8311</v>
      </c>
      <c r="R30" t="s">
        <v>8312</v>
      </c>
      <c r="S30" s="12">
        <f t="shared" si="3"/>
        <v>42324.96393518518</v>
      </c>
      <c r="T30" s="12">
        <f t="shared" si="4"/>
        <v>42354.96393518518</v>
      </c>
      <c r="U30">
        <f t="shared" si="0"/>
        <v>1</v>
      </c>
    </row>
    <row r="31" spans="1:21" ht="60" x14ac:dyDescent="0.2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 s="8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8264</v>
      </c>
      <c r="O31" s="21">
        <f t="shared" si="1"/>
        <v>123.33333333333334</v>
      </c>
      <c r="P31" s="5">
        <f t="shared" si="2"/>
        <v>3.1621621621621625E-2</v>
      </c>
      <c r="Q31" t="s">
        <v>8311</v>
      </c>
      <c r="R31" t="s">
        <v>8312</v>
      </c>
      <c r="S31" s="12">
        <f t="shared" si="3"/>
        <v>41812.67324074074</v>
      </c>
      <c r="T31" s="12">
        <f t="shared" si="4"/>
        <v>41842.67324074074</v>
      </c>
      <c r="U31">
        <f t="shared" si="0"/>
        <v>1</v>
      </c>
    </row>
    <row r="32" spans="1:21" ht="45" x14ac:dyDescent="0.2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 s="8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8264</v>
      </c>
      <c r="O32" s="21">
        <f t="shared" si="1"/>
        <v>101.29975</v>
      </c>
      <c r="P32" s="5">
        <f t="shared" si="2"/>
        <v>1.3079992793664348E-2</v>
      </c>
      <c r="Q32" t="s">
        <v>8311</v>
      </c>
      <c r="R32" t="s">
        <v>8312</v>
      </c>
      <c r="S32" s="12">
        <f t="shared" si="3"/>
        <v>41842.292997685188</v>
      </c>
      <c r="T32" s="12">
        <f t="shared" si="4"/>
        <v>41872.292997685188</v>
      </c>
      <c r="U32">
        <f t="shared" si="0"/>
        <v>1</v>
      </c>
    </row>
    <row r="33" spans="1:21" ht="45" x14ac:dyDescent="0.2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 s="8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8264</v>
      </c>
      <c r="O33" s="21">
        <f t="shared" si="1"/>
        <v>100</v>
      </c>
      <c r="P33" s="5">
        <f t="shared" si="2"/>
        <v>7.6923076923076927E-2</v>
      </c>
      <c r="Q33" t="s">
        <v>8311</v>
      </c>
      <c r="R33" t="s">
        <v>8312</v>
      </c>
      <c r="S33" s="12">
        <f t="shared" si="3"/>
        <v>42376.79206018518</v>
      </c>
      <c r="T33" s="12">
        <f t="shared" si="4"/>
        <v>42394.79206018518</v>
      </c>
      <c r="U33">
        <f t="shared" si="0"/>
        <v>1</v>
      </c>
    </row>
    <row r="34" spans="1:21" ht="60" x14ac:dyDescent="0.2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 s="8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8264</v>
      </c>
      <c r="O34" s="21">
        <f t="shared" si="1"/>
        <v>100.24604569420035</v>
      </c>
      <c r="P34" s="5">
        <f t="shared" si="2"/>
        <v>3.1206171107994391E-3</v>
      </c>
      <c r="Q34" t="s">
        <v>8311</v>
      </c>
      <c r="R34" t="s">
        <v>8312</v>
      </c>
      <c r="S34" s="12">
        <f t="shared" si="3"/>
        <v>42461.627511574072</v>
      </c>
      <c r="T34" s="12">
        <f t="shared" si="4"/>
        <v>42503.165972222225</v>
      </c>
      <c r="U34">
        <f t="shared" si="0"/>
        <v>1</v>
      </c>
    </row>
    <row r="35" spans="1:21" ht="60" x14ac:dyDescent="0.2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 s="8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8264</v>
      </c>
      <c r="O35" s="21">
        <f t="shared" si="1"/>
        <v>102.0952380952381</v>
      </c>
      <c r="P35" s="5">
        <f t="shared" si="2"/>
        <v>1.1940298507462687E-2</v>
      </c>
      <c r="Q35" t="s">
        <v>8311</v>
      </c>
      <c r="R35" t="s">
        <v>8312</v>
      </c>
      <c r="S35" s="12">
        <f t="shared" si="3"/>
        <v>42286.660891203705</v>
      </c>
      <c r="T35" s="12">
        <f t="shared" si="4"/>
        <v>42316.702557870376</v>
      </c>
      <c r="U35">
        <f t="shared" si="0"/>
        <v>1</v>
      </c>
    </row>
    <row r="36" spans="1:21" ht="60" x14ac:dyDescent="0.2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 s="8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8264</v>
      </c>
      <c r="O36" s="21">
        <f t="shared" si="1"/>
        <v>130.46153846153845</v>
      </c>
      <c r="P36" s="5">
        <f t="shared" si="2"/>
        <v>2.0047169811320754E-2</v>
      </c>
      <c r="Q36" t="s">
        <v>8311</v>
      </c>
      <c r="R36" t="s">
        <v>8312</v>
      </c>
      <c r="S36" s="12">
        <f t="shared" si="3"/>
        <v>41841.321770833332</v>
      </c>
      <c r="T36" s="12">
        <f t="shared" si="4"/>
        <v>41856.321770833332</v>
      </c>
      <c r="U36">
        <f t="shared" si="0"/>
        <v>1</v>
      </c>
    </row>
    <row r="37" spans="1:21" ht="45" x14ac:dyDescent="0.2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 s="8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8264</v>
      </c>
      <c r="O37" s="21">
        <f t="shared" si="1"/>
        <v>166.5</v>
      </c>
      <c r="P37" s="5">
        <f t="shared" si="2"/>
        <v>1.6816816816816817E-2</v>
      </c>
      <c r="Q37" t="s">
        <v>8311</v>
      </c>
      <c r="R37" t="s">
        <v>8312</v>
      </c>
      <c r="S37" s="12">
        <f t="shared" si="3"/>
        <v>42098.291828703703</v>
      </c>
      <c r="T37" s="12">
        <f t="shared" si="4"/>
        <v>42122</v>
      </c>
      <c r="U37">
        <f t="shared" si="0"/>
        <v>1</v>
      </c>
    </row>
    <row r="38" spans="1:21" ht="30" x14ac:dyDescent="0.2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 s="8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8264</v>
      </c>
      <c r="O38" s="21">
        <f t="shared" si="1"/>
        <v>142.15</v>
      </c>
      <c r="P38" s="5">
        <f t="shared" si="2"/>
        <v>5.1588697385391022E-3</v>
      </c>
      <c r="Q38" t="s">
        <v>8311</v>
      </c>
      <c r="R38" t="s">
        <v>8312</v>
      </c>
      <c r="S38" s="12">
        <f t="shared" si="3"/>
        <v>42068.307002314818</v>
      </c>
      <c r="T38" s="12">
        <f t="shared" si="4"/>
        <v>42098.265335648146</v>
      </c>
      <c r="U38">
        <f t="shared" si="0"/>
        <v>1</v>
      </c>
    </row>
    <row r="39" spans="1:21" ht="60" x14ac:dyDescent="0.2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 s="8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8264</v>
      </c>
      <c r="O39" s="21">
        <f t="shared" si="1"/>
        <v>183.44090909090909</v>
      </c>
      <c r="P39" s="5">
        <f t="shared" si="2"/>
        <v>6.2690487399955398E-3</v>
      </c>
      <c r="Q39" t="s">
        <v>8311</v>
      </c>
      <c r="R39" t="s">
        <v>8312</v>
      </c>
      <c r="S39" s="12">
        <f t="shared" si="3"/>
        <v>42032.693043981482</v>
      </c>
      <c r="T39" s="12">
        <f t="shared" si="4"/>
        <v>42062.693043981482</v>
      </c>
      <c r="U39">
        <f t="shared" si="0"/>
        <v>1</v>
      </c>
    </row>
    <row r="40" spans="1:21" ht="45" x14ac:dyDescent="0.2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 s="8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8264</v>
      </c>
      <c r="O40" s="21">
        <f t="shared" si="1"/>
        <v>110.04</v>
      </c>
      <c r="P40" s="5">
        <f t="shared" si="2"/>
        <v>2.3991275899672846E-2</v>
      </c>
      <c r="Q40" t="s">
        <v>8311</v>
      </c>
      <c r="R40" t="s">
        <v>8312</v>
      </c>
      <c r="S40" s="12">
        <f t="shared" si="3"/>
        <v>41375.057222222218</v>
      </c>
      <c r="T40" s="12">
        <f t="shared" si="4"/>
        <v>41405.057222222218</v>
      </c>
      <c r="U40">
        <f t="shared" si="0"/>
        <v>1</v>
      </c>
    </row>
    <row r="41" spans="1:21" ht="60" x14ac:dyDescent="0.2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 s="8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8264</v>
      </c>
      <c r="O41" s="21">
        <f t="shared" si="1"/>
        <v>130.98000000000002</v>
      </c>
      <c r="P41" s="5">
        <f t="shared" si="2"/>
        <v>6.6269659489998469E-3</v>
      </c>
      <c r="Q41" t="s">
        <v>8311</v>
      </c>
      <c r="R41" t="s">
        <v>8312</v>
      </c>
      <c r="S41" s="12">
        <f t="shared" si="3"/>
        <v>41754.047083333331</v>
      </c>
      <c r="T41" s="12">
        <f t="shared" si="4"/>
        <v>41784.957638888889</v>
      </c>
      <c r="U41">
        <f t="shared" si="0"/>
        <v>1</v>
      </c>
    </row>
    <row r="42" spans="1:21" ht="60" x14ac:dyDescent="0.2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 s="8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8264</v>
      </c>
      <c r="O42" s="21">
        <f t="shared" si="1"/>
        <v>101.35000000000001</v>
      </c>
      <c r="P42" s="5">
        <f t="shared" si="2"/>
        <v>7.8934385791810564E-3</v>
      </c>
      <c r="Q42" t="s">
        <v>8311</v>
      </c>
      <c r="R42" t="s">
        <v>8312</v>
      </c>
      <c r="S42" s="12">
        <f t="shared" si="3"/>
        <v>41789.21398148148</v>
      </c>
      <c r="T42" s="12">
        <f t="shared" si="4"/>
        <v>41809.166666666664</v>
      </c>
      <c r="U42">
        <f t="shared" si="0"/>
        <v>1</v>
      </c>
    </row>
    <row r="43" spans="1:21" ht="60" x14ac:dyDescent="0.2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 s="8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8264</v>
      </c>
      <c r="O43" s="21">
        <f t="shared" si="1"/>
        <v>100</v>
      </c>
      <c r="P43" s="5">
        <f t="shared" si="2"/>
        <v>9.4999999999999998E-3</v>
      </c>
      <c r="Q43" t="s">
        <v>8311</v>
      </c>
      <c r="R43" t="s">
        <v>8312</v>
      </c>
      <c r="S43" s="12">
        <f t="shared" si="3"/>
        <v>41887.568912037037</v>
      </c>
      <c r="T43" s="12">
        <f t="shared" si="4"/>
        <v>41917.568912037037</v>
      </c>
      <c r="U43">
        <f t="shared" si="0"/>
        <v>1</v>
      </c>
    </row>
    <row r="44" spans="1:21" ht="60" x14ac:dyDescent="0.2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 s="8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8264</v>
      </c>
      <c r="O44" s="21">
        <f t="shared" si="1"/>
        <v>141.85714285714286</v>
      </c>
      <c r="P44" s="5">
        <f t="shared" si="2"/>
        <v>8.5095669687814696E-3</v>
      </c>
      <c r="Q44" t="s">
        <v>8311</v>
      </c>
      <c r="R44" t="s">
        <v>8312</v>
      </c>
      <c r="S44" s="12">
        <f t="shared" si="3"/>
        <v>41971.639189814814</v>
      </c>
      <c r="T44" s="12">
        <f t="shared" si="4"/>
        <v>42001.639189814814</v>
      </c>
      <c r="U44">
        <f t="shared" si="0"/>
        <v>1</v>
      </c>
    </row>
    <row r="45" spans="1:21" ht="60" x14ac:dyDescent="0.2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 s="8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8264</v>
      </c>
      <c r="O45" s="21">
        <f t="shared" si="1"/>
        <v>308.65999999999997</v>
      </c>
      <c r="P45" s="5">
        <f t="shared" si="2"/>
        <v>8.5207023909803659E-3</v>
      </c>
      <c r="Q45" t="s">
        <v>8311</v>
      </c>
      <c r="R45" t="s">
        <v>8312</v>
      </c>
      <c r="S45" s="12">
        <f t="shared" si="3"/>
        <v>41802.790347222224</v>
      </c>
      <c r="T45" s="12">
        <f t="shared" si="4"/>
        <v>41833</v>
      </c>
      <c r="U45">
        <f t="shared" si="0"/>
        <v>1</v>
      </c>
    </row>
    <row r="46" spans="1:21" ht="60" x14ac:dyDescent="0.2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 s="8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8264</v>
      </c>
      <c r="O46" s="21">
        <f t="shared" si="1"/>
        <v>100</v>
      </c>
      <c r="P46" s="5">
        <f t="shared" si="2"/>
        <v>7.4999999999999997E-3</v>
      </c>
      <c r="Q46" t="s">
        <v>8311</v>
      </c>
      <c r="R46" t="s">
        <v>8312</v>
      </c>
      <c r="S46" s="12">
        <f t="shared" si="3"/>
        <v>41874.098807870374</v>
      </c>
      <c r="T46" s="12">
        <f t="shared" si="4"/>
        <v>41919.098807870374</v>
      </c>
      <c r="U46">
        <f t="shared" si="0"/>
        <v>1</v>
      </c>
    </row>
    <row r="47" spans="1:21" ht="45" x14ac:dyDescent="0.2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 s="8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8264</v>
      </c>
      <c r="O47" s="21">
        <f t="shared" si="1"/>
        <v>120</v>
      </c>
      <c r="P47" s="5">
        <f t="shared" si="2"/>
        <v>1.0166666666666666E-2</v>
      </c>
      <c r="Q47" t="s">
        <v>8311</v>
      </c>
      <c r="R47" t="s">
        <v>8312</v>
      </c>
      <c r="S47" s="12">
        <f t="shared" si="3"/>
        <v>42457.623923611114</v>
      </c>
      <c r="T47" s="12">
        <f t="shared" si="4"/>
        <v>42487.623923611114</v>
      </c>
      <c r="U47">
        <f t="shared" si="0"/>
        <v>1</v>
      </c>
    </row>
    <row r="48" spans="1:21" ht="45" x14ac:dyDescent="0.2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 s="8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8264</v>
      </c>
      <c r="O48" s="21">
        <f t="shared" si="1"/>
        <v>104.16666666666667</v>
      </c>
      <c r="P48" s="5">
        <f t="shared" si="2"/>
        <v>5.1428571428571426E-3</v>
      </c>
      <c r="Q48" t="s">
        <v>8311</v>
      </c>
      <c r="R48" t="s">
        <v>8312</v>
      </c>
      <c r="S48" s="12">
        <f t="shared" si="3"/>
        <v>42323.964976851858</v>
      </c>
      <c r="T48" s="12">
        <f t="shared" si="4"/>
        <v>42353.964976851858</v>
      </c>
      <c r="U48">
        <f t="shared" si="0"/>
        <v>1</v>
      </c>
    </row>
    <row r="49" spans="1:21" ht="60" x14ac:dyDescent="0.2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 s="8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8264</v>
      </c>
      <c r="O49" s="21">
        <f t="shared" si="1"/>
        <v>107.61100000000002</v>
      </c>
      <c r="P49" s="5">
        <f t="shared" si="2"/>
        <v>1.3009822415924022E-2</v>
      </c>
      <c r="Q49" t="s">
        <v>8311</v>
      </c>
      <c r="R49" t="s">
        <v>8312</v>
      </c>
      <c r="S49" s="12">
        <f t="shared" si="3"/>
        <v>41932.819525462961</v>
      </c>
      <c r="T49" s="12">
        <f t="shared" si="4"/>
        <v>41992.861192129625</v>
      </c>
      <c r="U49">
        <f t="shared" si="0"/>
        <v>1</v>
      </c>
    </row>
    <row r="50" spans="1:21" ht="60" x14ac:dyDescent="0.2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 s="8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8264</v>
      </c>
      <c r="O50" s="21">
        <f t="shared" si="1"/>
        <v>107.94999999999999</v>
      </c>
      <c r="P50" s="5">
        <f t="shared" si="2"/>
        <v>1.7600741083835109E-2</v>
      </c>
      <c r="Q50" t="s">
        <v>8311</v>
      </c>
      <c r="R50" t="s">
        <v>8312</v>
      </c>
      <c r="S50" s="12">
        <f t="shared" si="3"/>
        <v>42033.516898148147</v>
      </c>
      <c r="T50" s="12">
        <f t="shared" si="4"/>
        <v>42064.5</v>
      </c>
      <c r="U50">
        <f t="shared" si="0"/>
        <v>1</v>
      </c>
    </row>
    <row r="51" spans="1:21" ht="30" x14ac:dyDescent="0.2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 s="8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8264</v>
      </c>
      <c r="O51" s="21">
        <f t="shared" si="1"/>
        <v>100</v>
      </c>
      <c r="P51" s="5">
        <f t="shared" si="2"/>
        <v>7.2500000000000004E-3</v>
      </c>
      <c r="Q51" t="s">
        <v>8311</v>
      </c>
      <c r="R51" t="s">
        <v>8312</v>
      </c>
      <c r="S51" s="12">
        <f t="shared" si="3"/>
        <v>42271.176446759258</v>
      </c>
      <c r="T51" s="12">
        <f t="shared" si="4"/>
        <v>42301.176446759258</v>
      </c>
      <c r="U51">
        <f t="shared" si="0"/>
        <v>1</v>
      </c>
    </row>
    <row r="52" spans="1:21" ht="45" x14ac:dyDescent="0.2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 s="8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8264</v>
      </c>
      <c r="O52" s="21">
        <f t="shared" si="1"/>
        <v>100</v>
      </c>
      <c r="P52" s="5">
        <f t="shared" si="2"/>
        <v>3.6666666666666667E-2</v>
      </c>
      <c r="Q52" t="s">
        <v>8311</v>
      </c>
      <c r="R52" t="s">
        <v>8312</v>
      </c>
      <c r="S52" s="12">
        <f t="shared" si="3"/>
        <v>41995.752986111111</v>
      </c>
      <c r="T52" s="12">
        <f t="shared" si="4"/>
        <v>42034.708333333328</v>
      </c>
      <c r="U52">
        <f t="shared" si="0"/>
        <v>1</v>
      </c>
    </row>
    <row r="53" spans="1:21" ht="60" x14ac:dyDescent="0.2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 s="8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8264</v>
      </c>
      <c r="O53" s="21">
        <f t="shared" si="1"/>
        <v>128.0181818181818</v>
      </c>
      <c r="P53" s="5">
        <f t="shared" si="2"/>
        <v>8.450504189745774E-3</v>
      </c>
      <c r="Q53" t="s">
        <v>8311</v>
      </c>
      <c r="R53" t="s">
        <v>8312</v>
      </c>
      <c r="S53" s="12">
        <f t="shared" si="3"/>
        <v>42196.928668981483</v>
      </c>
      <c r="T53" s="12">
        <f t="shared" si="4"/>
        <v>42226.928668981483</v>
      </c>
      <c r="U53">
        <f t="shared" si="0"/>
        <v>1</v>
      </c>
    </row>
    <row r="54" spans="1:21" ht="45" x14ac:dyDescent="0.2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 s="8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8264</v>
      </c>
      <c r="O54" s="21">
        <f t="shared" si="1"/>
        <v>116.21</v>
      </c>
      <c r="P54" s="5">
        <f t="shared" si="2"/>
        <v>4.4746579468204111E-3</v>
      </c>
      <c r="Q54" t="s">
        <v>8311</v>
      </c>
      <c r="R54" t="s">
        <v>8312</v>
      </c>
      <c r="S54" s="12">
        <f t="shared" si="3"/>
        <v>41807.701921296299</v>
      </c>
      <c r="T54" s="12">
        <f t="shared" si="4"/>
        <v>41837.701921296299</v>
      </c>
      <c r="U54">
        <f t="shared" si="0"/>
        <v>1</v>
      </c>
    </row>
    <row r="55" spans="1:21" ht="30" x14ac:dyDescent="0.2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 s="8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8264</v>
      </c>
      <c r="O55" s="21">
        <f t="shared" si="1"/>
        <v>109.63333333333334</v>
      </c>
      <c r="P55" s="5">
        <f t="shared" si="2"/>
        <v>3.5573122529644272E-2</v>
      </c>
      <c r="Q55" t="s">
        <v>8311</v>
      </c>
      <c r="R55" t="s">
        <v>8312</v>
      </c>
      <c r="S55" s="12">
        <f t="shared" si="3"/>
        <v>41719.549131944441</v>
      </c>
      <c r="T55" s="12">
        <f t="shared" si="4"/>
        <v>41733.916666666664</v>
      </c>
      <c r="U55">
        <f t="shared" si="0"/>
        <v>1</v>
      </c>
    </row>
    <row r="56" spans="1:21" ht="60" x14ac:dyDescent="0.2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 s="8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8264</v>
      </c>
      <c r="O56" s="21">
        <f t="shared" si="1"/>
        <v>101</v>
      </c>
      <c r="P56" s="5">
        <f t="shared" si="2"/>
        <v>5.1485148514851488E-3</v>
      </c>
      <c r="Q56" t="s">
        <v>8311</v>
      </c>
      <c r="R56" t="s">
        <v>8312</v>
      </c>
      <c r="S56" s="12">
        <f t="shared" si="3"/>
        <v>42333.713206018518</v>
      </c>
      <c r="T56" s="12">
        <f t="shared" si="4"/>
        <v>42363.713206018518</v>
      </c>
      <c r="U56">
        <f t="shared" si="0"/>
        <v>1</v>
      </c>
    </row>
    <row r="57" spans="1:21" ht="45" x14ac:dyDescent="0.2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 s="8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8264</v>
      </c>
      <c r="O57" s="21">
        <f t="shared" si="1"/>
        <v>128.95348837209301</v>
      </c>
      <c r="P57" s="5">
        <f t="shared" si="2"/>
        <v>7.7547339945897202E-3</v>
      </c>
      <c r="Q57" t="s">
        <v>8311</v>
      </c>
      <c r="R57" t="s">
        <v>8312</v>
      </c>
      <c r="S57" s="12">
        <f t="shared" si="3"/>
        <v>42496.968935185185</v>
      </c>
      <c r="T57" s="12">
        <f t="shared" si="4"/>
        <v>42517.968935185185</v>
      </c>
      <c r="U57">
        <f t="shared" si="0"/>
        <v>1</v>
      </c>
    </row>
    <row r="58" spans="1:21" ht="45" x14ac:dyDescent="0.2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 s="8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8264</v>
      </c>
      <c r="O58" s="21">
        <f t="shared" si="1"/>
        <v>107.26249999999999</v>
      </c>
      <c r="P58" s="5">
        <f t="shared" si="2"/>
        <v>2.0277356951404264E-2</v>
      </c>
      <c r="Q58" t="s">
        <v>8311</v>
      </c>
      <c r="R58" t="s">
        <v>8312</v>
      </c>
      <c r="S58" s="12">
        <f t="shared" si="3"/>
        <v>42149.548888888887</v>
      </c>
      <c r="T58" s="12">
        <f t="shared" si="4"/>
        <v>42163.666666666672</v>
      </c>
      <c r="U58">
        <f t="shared" si="0"/>
        <v>1</v>
      </c>
    </row>
    <row r="59" spans="1:21" ht="60" x14ac:dyDescent="0.2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 s="8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8264</v>
      </c>
      <c r="O59" s="21">
        <f t="shared" si="1"/>
        <v>101.89999999999999</v>
      </c>
      <c r="P59" s="5">
        <f t="shared" si="2"/>
        <v>4.5142296368989206E-3</v>
      </c>
      <c r="Q59" t="s">
        <v>8311</v>
      </c>
      <c r="R59" t="s">
        <v>8312</v>
      </c>
      <c r="S59" s="12">
        <f t="shared" si="3"/>
        <v>42089.83289351852</v>
      </c>
      <c r="T59" s="12">
        <f t="shared" si="4"/>
        <v>42119.83289351852</v>
      </c>
      <c r="U59">
        <f t="shared" si="0"/>
        <v>1</v>
      </c>
    </row>
    <row r="60" spans="1:21" ht="45" x14ac:dyDescent="0.2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 s="8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8264</v>
      </c>
      <c r="O60" s="21">
        <f t="shared" si="1"/>
        <v>102.91</v>
      </c>
      <c r="P60" s="5">
        <f t="shared" si="2"/>
        <v>7.287921484792537E-3</v>
      </c>
      <c r="Q60" t="s">
        <v>8311</v>
      </c>
      <c r="R60" t="s">
        <v>8312</v>
      </c>
      <c r="S60" s="12">
        <f t="shared" si="3"/>
        <v>41932.745046296295</v>
      </c>
      <c r="T60" s="12">
        <f t="shared" si="4"/>
        <v>41962.786712962959</v>
      </c>
      <c r="U60">
        <f t="shared" si="0"/>
        <v>1</v>
      </c>
    </row>
    <row r="61" spans="1:21" ht="60" x14ac:dyDescent="0.2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8264</v>
      </c>
      <c r="O61" s="21">
        <f t="shared" si="1"/>
        <v>100.12570000000001</v>
      </c>
      <c r="P61" s="5">
        <f t="shared" si="2"/>
        <v>1.6479285538078636E-3</v>
      </c>
      <c r="Q61" t="s">
        <v>8311</v>
      </c>
      <c r="R61" t="s">
        <v>8312</v>
      </c>
      <c r="S61" s="12">
        <f t="shared" si="3"/>
        <v>42230.23583333334</v>
      </c>
      <c r="T61" s="12">
        <f t="shared" si="4"/>
        <v>42261.875</v>
      </c>
      <c r="U61">
        <f t="shared" si="0"/>
        <v>1</v>
      </c>
    </row>
    <row r="62" spans="1:21" ht="45" x14ac:dyDescent="0.2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 s="8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8265</v>
      </c>
      <c r="O62" s="21">
        <f t="shared" si="1"/>
        <v>103.29622222222221</v>
      </c>
      <c r="P62" s="5">
        <f t="shared" si="2"/>
        <v>2.3234150759520088E-2</v>
      </c>
      <c r="Q62" t="s">
        <v>8311</v>
      </c>
      <c r="R62" t="s">
        <v>8313</v>
      </c>
      <c r="S62" s="12">
        <f t="shared" si="3"/>
        <v>41701.901817129627</v>
      </c>
      <c r="T62" s="12">
        <f t="shared" si="4"/>
        <v>41721</v>
      </c>
      <c r="U62">
        <f t="shared" si="0"/>
        <v>1</v>
      </c>
    </row>
    <row r="63" spans="1:21" ht="60" x14ac:dyDescent="0.2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 s="8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8265</v>
      </c>
      <c r="O63" s="21">
        <f t="shared" si="1"/>
        <v>148.30000000000001</v>
      </c>
      <c r="P63" s="5">
        <f t="shared" si="2"/>
        <v>3.1018206338503033E-3</v>
      </c>
      <c r="Q63" t="s">
        <v>8311</v>
      </c>
      <c r="R63" t="s">
        <v>8313</v>
      </c>
      <c r="S63" s="12">
        <f t="shared" si="3"/>
        <v>41409.814317129632</v>
      </c>
      <c r="T63" s="12">
        <f t="shared" si="4"/>
        <v>41431.814317129632</v>
      </c>
      <c r="U63">
        <f t="shared" si="0"/>
        <v>1</v>
      </c>
    </row>
    <row r="64" spans="1:21" ht="60" x14ac:dyDescent="0.2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 s="8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8265</v>
      </c>
      <c r="O64" s="21">
        <f t="shared" si="1"/>
        <v>154.73333333333332</v>
      </c>
      <c r="P64" s="5">
        <f t="shared" si="2"/>
        <v>1.034037052994399E-2</v>
      </c>
      <c r="Q64" t="s">
        <v>8311</v>
      </c>
      <c r="R64" t="s">
        <v>8313</v>
      </c>
      <c r="S64" s="12">
        <f t="shared" si="3"/>
        <v>41311.799513888887</v>
      </c>
      <c r="T64" s="12">
        <f t="shared" si="4"/>
        <v>41336.799513888887</v>
      </c>
      <c r="U64">
        <f t="shared" si="0"/>
        <v>1</v>
      </c>
    </row>
    <row r="65" spans="1:21" ht="45" x14ac:dyDescent="0.2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 s="8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8265</v>
      </c>
      <c r="O65" s="21">
        <f t="shared" si="1"/>
        <v>113.51849999999999</v>
      </c>
      <c r="P65" s="5">
        <f t="shared" si="2"/>
        <v>2.8189237877526571E-2</v>
      </c>
      <c r="Q65" t="s">
        <v>8311</v>
      </c>
      <c r="R65" t="s">
        <v>8313</v>
      </c>
      <c r="S65" s="12">
        <f t="shared" si="3"/>
        <v>41612.912187499998</v>
      </c>
      <c r="T65" s="12">
        <f t="shared" si="4"/>
        <v>41636.207638888889</v>
      </c>
      <c r="U65">
        <f t="shared" si="0"/>
        <v>1</v>
      </c>
    </row>
    <row r="66" spans="1:21" ht="60" x14ac:dyDescent="0.2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 s="8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8265</v>
      </c>
      <c r="O66" s="21">
        <f t="shared" si="1"/>
        <v>173.33333333333334</v>
      </c>
      <c r="P66" s="5">
        <f t="shared" si="2"/>
        <v>1.1538461538461539E-2</v>
      </c>
      <c r="Q66" t="s">
        <v>8311</v>
      </c>
      <c r="R66" t="s">
        <v>8313</v>
      </c>
      <c r="S66" s="12">
        <f t="shared" si="3"/>
        <v>41433.01829861111</v>
      </c>
      <c r="T66" s="12">
        <f t="shared" si="4"/>
        <v>41463.01829861111</v>
      </c>
      <c r="U66">
        <f t="shared" ref="U66:U129" si="5">COUNT(E66="SUCCESSFUL","FAILED","cancelled","live")</f>
        <v>1</v>
      </c>
    </row>
    <row r="67" spans="1:21" ht="45" x14ac:dyDescent="0.2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 s="8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8265</v>
      </c>
      <c r="O67" s="21">
        <f t="shared" ref="O67:O130" si="6">IFERROR( E67/D67 * 100,0)</f>
        <v>107.52857142857141</v>
      </c>
      <c r="P67" s="5">
        <f t="shared" ref="P67:P130" si="7">IFERROR(L67/E67,0)</f>
        <v>7.5727381426863296E-3</v>
      </c>
      <c r="Q67" t="s">
        <v>8311</v>
      </c>
      <c r="R67" t="s">
        <v>8313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>
        <f t="shared" si="5"/>
        <v>1</v>
      </c>
    </row>
    <row r="68" spans="1:21" ht="30" x14ac:dyDescent="0.2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 s="8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8265</v>
      </c>
      <c r="O68" s="21">
        <f t="shared" si="6"/>
        <v>118.6</v>
      </c>
      <c r="P68" s="5">
        <f t="shared" si="7"/>
        <v>1.0961214165261383E-2</v>
      </c>
      <c r="Q68" t="s">
        <v>8311</v>
      </c>
      <c r="R68" t="s">
        <v>8313</v>
      </c>
      <c r="S68" s="12">
        <f t="shared" si="8"/>
        <v>42539.849768518514</v>
      </c>
      <c r="T68" s="12">
        <f t="shared" si="9"/>
        <v>42569.849768518514</v>
      </c>
      <c r="U68">
        <f t="shared" si="5"/>
        <v>1</v>
      </c>
    </row>
    <row r="69" spans="1:21" ht="45" x14ac:dyDescent="0.2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 s="8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8265</v>
      </c>
      <c r="O69" s="21">
        <f t="shared" si="6"/>
        <v>116.25000000000001</v>
      </c>
      <c r="P69" s="5">
        <f t="shared" si="7"/>
        <v>8.6021505376344086E-3</v>
      </c>
      <c r="Q69" t="s">
        <v>8311</v>
      </c>
      <c r="R69" t="s">
        <v>8313</v>
      </c>
      <c r="S69" s="12">
        <f t="shared" si="8"/>
        <v>41075.583379629628</v>
      </c>
      <c r="T69" s="12">
        <f t="shared" si="9"/>
        <v>41105.583379629628</v>
      </c>
      <c r="U69">
        <f t="shared" si="5"/>
        <v>1</v>
      </c>
    </row>
    <row r="70" spans="1:21" ht="60" x14ac:dyDescent="0.2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 s="8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8265</v>
      </c>
      <c r="O70" s="21">
        <f t="shared" si="6"/>
        <v>127.16666666666667</v>
      </c>
      <c r="P70" s="5">
        <f t="shared" si="7"/>
        <v>4.7182175622542594E-2</v>
      </c>
      <c r="Q70" t="s">
        <v>8311</v>
      </c>
      <c r="R70" t="s">
        <v>8313</v>
      </c>
      <c r="S70" s="12">
        <f t="shared" si="8"/>
        <v>41663.569340277776</v>
      </c>
      <c r="T70" s="12">
        <f t="shared" si="9"/>
        <v>41693.569340277776</v>
      </c>
      <c r="U70">
        <f t="shared" si="5"/>
        <v>1</v>
      </c>
    </row>
    <row r="71" spans="1:21" ht="60" x14ac:dyDescent="0.2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8265</v>
      </c>
      <c r="O71" s="21">
        <f t="shared" si="6"/>
        <v>110.9423</v>
      </c>
      <c r="P71" s="5">
        <f t="shared" si="7"/>
        <v>1.6044376220792252E-2</v>
      </c>
      <c r="Q71" t="s">
        <v>8311</v>
      </c>
      <c r="R71" t="s">
        <v>8313</v>
      </c>
      <c r="S71" s="12">
        <f t="shared" si="8"/>
        <v>40786.187789351854</v>
      </c>
      <c r="T71" s="12">
        <f t="shared" si="9"/>
        <v>40818.290972222225</v>
      </c>
      <c r="U71">
        <f t="shared" si="5"/>
        <v>1</v>
      </c>
    </row>
    <row r="72" spans="1:21" ht="60" x14ac:dyDescent="0.2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 s="8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8265</v>
      </c>
      <c r="O72" s="21">
        <f t="shared" si="6"/>
        <v>127.2</v>
      </c>
      <c r="P72" s="5">
        <f t="shared" si="7"/>
        <v>2.6729559748427674E-2</v>
      </c>
      <c r="Q72" t="s">
        <v>8311</v>
      </c>
      <c r="R72" t="s">
        <v>8313</v>
      </c>
      <c r="S72" s="12">
        <f t="shared" si="8"/>
        <v>40730.896354166667</v>
      </c>
      <c r="T72" s="12">
        <f t="shared" si="9"/>
        <v>40790.896354166667</v>
      </c>
      <c r="U72">
        <f t="shared" si="5"/>
        <v>1</v>
      </c>
    </row>
    <row r="73" spans="1:21" ht="45" x14ac:dyDescent="0.2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 s="8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8265</v>
      </c>
      <c r="O73" s="21">
        <f t="shared" si="6"/>
        <v>123.94444444444443</v>
      </c>
      <c r="P73" s="5">
        <f t="shared" si="7"/>
        <v>1.4343343792021516E-2</v>
      </c>
      <c r="Q73" t="s">
        <v>8311</v>
      </c>
      <c r="R73" t="s">
        <v>8313</v>
      </c>
      <c r="S73" s="12">
        <f t="shared" si="8"/>
        <v>40997.271493055552</v>
      </c>
      <c r="T73" s="12">
        <f t="shared" si="9"/>
        <v>41057.271493055552</v>
      </c>
      <c r="U73">
        <f t="shared" si="5"/>
        <v>1</v>
      </c>
    </row>
    <row r="74" spans="1:21" ht="60" x14ac:dyDescent="0.2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 s="8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8265</v>
      </c>
      <c r="O74" s="21">
        <f t="shared" si="6"/>
        <v>108.40909090909091</v>
      </c>
      <c r="P74" s="5">
        <f t="shared" si="7"/>
        <v>1.7190775681341718E-2</v>
      </c>
      <c r="Q74" t="s">
        <v>8311</v>
      </c>
      <c r="R74" t="s">
        <v>8313</v>
      </c>
      <c r="S74" s="12">
        <f t="shared" si="8"/>
        <v>41208.010196759256</v>
      </c>
      <c r="T74" s="12">
        <f t="shared" si="9"/>
        <v>41228</v>
      </c>
      <c r="U74">
        <f t="shared" si="5"/>
        <v>1</v>
      </c>
    </row>
    <row r="75" spans="1:21" ht="60" x14ac:dyDescent="0.2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 s="8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8265</v>
      </c>
      <c r="O75" s="21">
        <f t="shared" si="6"/>
        <v>100</v>
      </c>
      <c r="P75" s="5">
        <f t="shared" si="7"/>
        <v>0.02</v>
      </c>
      <c r="Q75" t="s">
        <v>8311</v>
      </c>
      <c r="R75" t="s">
        <v>8313</v>
      </c>
      <c r="S75" s="12">
        <f t="shared" si="8"/>
        <v>40587.75675925926</v>
      </c>
      <c r="T75" s="12">
        <f t="shared" si="9"/>
        <v>40666.165972222225</v>
      </c>
      <c r="U75">
        <f t="shared" si="5"/>
        <v>1</v>
      </c>
    </row>
    <row r="76" spans="1:21" ht="60" x14ac:dyDescent="0.2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 s="8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8265</v>
      </c>
      <c r="O76" s="21">
        <f t="shared" si="6"/>
        <v>112.93199999999999</v>
      </c>
      <c r="P76" s="5">
        <f t="shared" si="7"/>
        <v>5.1358339531753623E-2</v>
      </c>
      <c r="Q76" t="s">
        <v>8311</v>
      </c>
      <c r="R76" t="s">
        <v>8313</v>
      </c>
      <c r="S76" s="12">
        <f t="shared" si="8"/>
        <v>42360.487210648149</v>
      </c>
      <c r="T76" s="12">
        <f t="shared" si="9"/>
        <v>42390.487210648149</v>
      </c>
      <c r="U76">
        <f t="shared" si="5"/>
        <v>1</v>
      </c>
    </row>
    <row r="77" spans="1:21" ht="45" x14ac:dyDescent="0.2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 s="8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8265</v>
      </c>
      <c r="O77" s="21">
        <f t="shared" si="6"/>
        <v>115.42857142857143</v>
      </c>
      <c r="P77" s="5">
        <f t="shared" si="7"/>
        <v>1.1633663366336634E-2</v>
      </c>
      <c r="Q77" t="s">
        <v>8311</v>
      </c>
      <c r="R77" t="s">
        <v>8313</v>
      </c>
      <c r="S77" s="12">
        <f t="shared" si="8"/>
        <v>41357.209166666667</v>
      </c>
      <c r="T77" s="12">
        <f t="shared" si="9"/>
        <v>41387.209166666667</v>
      </c>
      <c r="U77">
        <f t="shared" si="5"/>
        <v>1</v>
      </c>
    </row>
    <row r="78" spans="1:21" ht="60" x14ac:dyDescent="0.2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 s="8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8265</v>
      </c>
      <c r="O78" s="21">
        <f t="shared" si="6"/>
        <v>153.33333333333334</v>
      </c>
      <c r="P78" s="5">
        <f t="shared" si="7"/>
        <v>3.2608695652173912E-2</v>
      </c>
      <c r="Q78" t="s">
        <v>8311</v>
      </c>
      <c r="R78" t="s">
        <v>8313</v>
      </c>
      <c r="S78" s="12">
        <f t="shared" si="8"/>
        <v>40844.691643518519</v>
      </c>
      <c r="T78" s="12">
        <f t="shared" si="9"/>
        <v>40904.733310185184</v>
      </c>
      <c r="U78">
        <f t="shared" si="5"/>
        <v>1</v>
      </c>
    </row>
    <row r="79" spans="1:21" ht="45" x14ac:dyDescent="0.2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 s="8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8265</v>
      </c>
      <c r="O79" s="21">
        <f t="shared" si="6"/>
        <v>392.5</v>
      </c>
      <c r="P79" s="5">
        <f t="shared" si="7"/>
        <v>1.6560509554140127E-2</v>
      </c>
      <c r="Q79" t="s">
        <v>8311</v>
      </c>
      <c r="R79" t="s">
        <v>8313</v>
      </c>
      <c r="S79" s="12">
        <f t="shared" si="8"/>
        <v>40997.144872685189</v>
      </c>
      <c r="T79" s="12">
        <f t="shared" si="9"/>
        <v>41050.124305555553</v>
      </c>
      <c r="U79">
        <f t="shared" si="5"/>
        <v>1</v>
      </c>
    </row>
    <row r="80" spans="1:21" ht="105" x14ac:dyDescent="0.2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 s="8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8265</v>
      </c>
      <c r="O80" s="21">
        <f t="shared" si="6"/>
        <v>2702</v>
      </c>
      <c r="P80" s="5">
        <f t="shared" si="7"/>
        <v>2.5906735751295335E-2</v>
      </c>
      <c r="Q80" t="s">
        <v>8311</v>
      </c>
      <c r="R80" t="s">
        <v>8313</v>
      </c>
      <c r="S80" s="12">
        <f t="shared" si="8"/>
        <v>42604.730567129634</v>
      </c>
      <c r="T80" s="12">
        <f t="shared" si="9"/>
        <v>42614.730567129634</v>
      </c>
      <c r="U80">
        <f t="shared" si="5"/>
        <v>1</v>
      </c>
    </row>
    <row r="81" spans="1:21" ht="45" x14ac:dyDescent="0.2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 s="8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8265</v>
      </c>
      <c r="O81" s="21">
        <f t="shared" si="6"/>
        <v>127</v>
      </c>
      <c r="P81" s="5">
        <f t="shared" si="7"/>
        <v>2.4833434282253181E-2</v>
      </c>
      <c r="Q81" t="s">
        <v>8311</v>
      </c>
      <c r="R81" t="s">
        <v>8313</v>
      </c>
      <c r="S81" s="12">
        <f t="shared" si="8"/>
        <v>41724.776539351849</v>
      </c>
      <c r="T81" s="12">
        <f t="shared" si="9"/>
        <v>41754.776539351849</v>
      </c>
      <c r="U81">
        <f t="shared" si="5"/>
        <v>1</v>
      </c>
    </row>
    <row r="82" spans="1:21" ht="45" x14ac:dyDescent="0.2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 s="8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8265</v>
      </c>
      <c r="O82" s="21">
        <f t="shared" si="6"/>
        <v>107.25</v>
      </c>
      <c r="P82" s="5">
        <f t="shared" si="7"/>
        <v>3.6519036519036519E-3</v>
      </c>
      <c r="Q82" t="s">
        <v>8311</v>
      </c>
      <c r="R82" t="s">
        <v>8313</v>
      </c>
      <c r="S82" s="12">
        <f t="shared" si="8"/>
        <v>41583.083981481483</v>
      </c>
      <c r="T82" s="12">
        <f t="shared" si="9"/>
        <v>41618.083981481483</v>
      </c>
      <c r="U82">
        <f t="shared" si="5"/>
        <v>1</v>
      </c>
    </row>
    <row r="83" spans="1:21" ht="60" x14ac:dyDescent="0.2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 s="8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8265</v>
      </c>
      <c r="O83" s="21">
        <f t="shared" si="6"/>
        <v>198</v>
      </c>
      <c r="P83" s="5">
        <f t="shared" si="7"/>
        <v>1.8855218855218854E-2</v>
      </c>
      <c r="Q83" t="s">
        <v>8311</v>
      </c>
      <c r="R83" t="s">
        <v>8313</v>
      </c>
      <c r="S83" s="12">
        <f t="shared" si="8"/>
        <v>41100.158877314818</v>
      </c>
      <c r="T83" s="12">
        <f t="shared" si="9"/>
        <v>41104.126388888886</v>
      </c>
      <c r="U83">
        <f t="shared" si="5"/>
        <v>1</v>
      </c>
    </row>
    <row r="84" spans="1:21" ht="60" x14ac:dyDescent="0.2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 s="8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8265</v>
      </c>
      <c r="O84" s="21">
        <f t="shared" si="6"/>
        <v>100.01249999999999</v>
      </c>
      <c r="P84" s="5">
        <f t="shared" si="7"/>
        <v>2.4996875390576177E-2</v>
      </c>
      <c r="Q84" t="s">
        <v>8311</v>
      </c>
      <c r="R84" t="s">
        <v>8313</v>
      </c>
      <c r="S84" s="12">
        <f t="shared" si="8"/>
        <v>40795.820150462961</v>
      </c>
      <c r="T84" s="12">
        <f t="shared" si="9"/>
        <v>40825.820150462961</v>
      </c>
      <c r="U84">
        <f t="shared" si="5"/>
        <v>1</v>
      </c>
    </row>
    <row r="85" spans="1:21" ht="60" x14ac:dyDescent="0.2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 s="8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8265</v>
      </c>
      <c r="O85" s="21">
        <f t="shared" si="6"/>
        <v>102.49999999999999</v>
      </c>
      <c r="P85" s="5">
        <f t="shared" si="7"/>
        <v>6.3414634146341464E-2</v>
      </c>
      <c r="Q85" t="s">
        <v>8311</v>
      </c>
      <c r="R85" t="s">
        <v>8313</v>
      </c>
      <c r="S85" s="12">
        <f t="shared" si="8"/>
        <v>42042.615613425922</v>
      </c>
      <c r="T85" s="12">
        <f t="shared" si="9"/>
        <v>42057.479166666672</v>
      </c>
      <c r="U85">
        <f t="shared" si="5"/>
        <v>1</v>
      </c>
    </row>
    <row r="86" spans="1:21" ht="45" x14ac:dyDescent="0.2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 s="8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8265</v>
      </c>
      <c r="O86" s="21">
        <f t="shared" si="6"/>
        <v>100</v>
      </c>
      <c r="P86" s="5">
        <f t="shared" si="7"/>
        <v>1.4E-2</v>
      </c>
      <c r="Q86" t="s">
        <v>8311</v>
      </c>
      <c r="R86" t="s">
        <v>8313</v>
      </c>
      <c r="S86" s="12">
        <f t="shared" si="8"/>
        <v>40648.757939814815</v>
      </c>
      <c r="T86" s="12">
        <f t="shared" si="9"/>
        <v>40678.757939814815</v>
      </c>
      <c r="U86">
        <f t="shared" si="5"/>
        <v>1</v>
      </c>
    </row>
    <row r="87" spans="1:21" ht="60" x14ac:dyDescent="0.2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 s="8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8265</v>
      </c>
      <c r="O87" s="21">
        <f t="shared" si="6"/>
        <v>125.49999999999999</v>
      </c>
      <c r="P87" s="5">
        <f t="shared" si="7"/>
        <v>1.3944223107569721E-2</v>
      </c>
      <c r="Q87" t="s">
        <v>8311</v>
      </c>
      <c r="R87" t="s">
        <v>8313</v>
      </c>
      <c r="S87" s="12">
        <f t="shared" si="8"/>
        <v>40779.125428240739</v>
      </c>
      <c r="T87" s="12">
        <f t="shared" si="9"/>
        <v>40809.125428240739</v>
      </c>
      <c r="U87">
        <f t="shared" si="5"/>
        <v>1</v>
      </c>
    </row>
    <row r="88" spans="1:21" ht="75" x14ac:dyDescent="0.2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 s="8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8265</v>
      </c>
      <c r="O88" s="21">
        <f t="shared" si="6"/>
        <v>106.46666666666667</v>
      </c>
      <c r="P88" s="5">
        <f t="shared" si="7"/>
        <v>2.6612398246712585E-3</v>
      </c>
      <c r="Q88" t="s">
        <v>8311</v>
      </c>
      <c r="R88" t="s">
        <v>8313</v>
      </c>
      <c r="S88" s="12">
        <f t="shared" si="8"/>
        <v>42291.556076388893</v>
      </c>
      <c r="T88" s="12">
        <f t="shared" si="9"/>
        <v>42365.59774305555</v>
      </c>
      <c r="U88">
        <f t="shared" si="5"/>
        <v>1</v>
      </c>
    </row>
    <row r="89" spans="1:21" ht="45" x14ac:dyDescent="0.2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 s="8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8265</v>
      </c>
      <c r="O89" s="21">
        <f t="shared" si="6"/>
        <v>104.60000000000001</v>
      </c>
      <c r="P89" s="5">
        <f t="shared" si="7"/>
        <v>9.5602294455066923E-3</v>
      </c>
      <c r="Q89" t="s">
        <v>8311</v>
      </c>
      <c r="R89" t="s">
        <v>8313</v>
      </c>
      <c r="S89" s="12">
        <f t="shared" si="8"/>
        <v>40322.53938657407</v>
      </c>
      <c r="T89" s="12">
        <f t="shared" si="9"/>
        <v>40332.070138888892</v>
      </c>
      <c r="U89">
        <f t="shared" si="5"/>
        <v>1</v>
      </c>
    </row>
    <row r="90" spans="1:21" ht="60" x14ac:dyDescent="0.2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 s="8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8265</v>
      </c>
      <c r="O90" s="21">
        <f t="shared" si="6"/>
        <v>102.85714285714285</v>
      </c>
      <c r="P90" s="5">
        <f t="shared" si="7"/>
        <v>1.6666666666666666E-2</v>
      </c>
      <c r="Q90" t="s">
        <v>8311</v>
      </c>
      <c r="R90" t="s">
        <v>8313</v>
      </c>
      <c r="S90" s="12">
        <f t="shared" si="8"/>
        <v>41786.65892361111</v>
      </c>
      <c r="T90" s="12">
        <f t="shared" si="9"/>
        <v>41812.65892361111</v>
      </c>
      <c r="U90">
        <f t="shared" si="5"/>
        <v>1</v>
      </c>
    </row>
    <row r="91" spans="1:21" ht="45" x14ac:dyDescent="0.2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 s="8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8265</v>
      </c>
      <c r="O91" s="21">
        <f t="shared" si="6"/>
        <v>115.06666666666668</v>
      </c>
      <c r="P91" s="5">
        <f t="shared" si="7"/>
        <v>8.1112398609501733E-3</v>
      </c>
      <c r="Q91" t="s">
        <v>8311</v>
      </c>
      <c r="R91" t="s">
        <v>8313</v>
      </c>
      <c r="S91" s="12">
        <f t="shared" si="8"/>
        <v>41402.752222222225</v>
      </c>
      <c r="T91" s="12">
        <f t="shared" si="9"/>
        <v>41427.752222222225</v>
      </c>
      <c r="U91">
        <f t="shared" si="5"/>
        <v>1</v>
      </c>
    </row>
    <row r="92" spans="1:21" ht="30" x14ac:dyDescent="0.2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 s="8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8265</v>
      </c>
      <c r="O92" s="21">
        <f t="shared" si="6"/>
        <v>100.4</v>
      </c>
      <c r="P92" s="5">
        <f t="shared" si="7"/>
        <v>3.1872509960159362E-2</v>
      </c>
      <c r="Q92" t="s">
        <v>8311</v>
      </c>
      <c r="R92" t="s">
        <v>8313</v>
      </c>
      <c r="S92" s="12">
        <f t="shared" si="8"/>
        <v>40706.297442129631</v>
      </c>
      <c r="T92" s="12">
        <f t="shared" si="9"/>
        <v>40736.297442129631</v>
      </c>
      <c r="U92">
        <f t="shared" si="5"/>
        <v>1</v>
      </c>
    </row>
    <row r="93" spans="1:21" ht="45" x14ac:dyDescent="0.2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 s="8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8265</v>
      </c>
      <c r="O93" s="21">
        <f t="shared" si="6"/>
        <v>120</v>
      </c>
      <c r="P93" s="5">
        <f t="shared" si="7"/>
        <v>1.2777777777777779E-2</v>
      </c>
      <c r="Q93" t="s">
        <v>8311</v>
      </c>
      <c r="R93" t="s">
        <v>8313</v>
      </c>
      <c r="S93" s="12">
        <f t="shared" si="8"/>
        <v>40619.402361111112</v>
      </c>
      <c r="T93" s="12">
        <f t="shared" si="9"/>
        <v>40680.402361111112</v>
      </c>
      <c r="U93">
        <f t="shared" si="5"/>
        <v>1</v>
      </c>
    </row>
    <row r="94" spans="1:21" ht="60" x14ac:dyDescent="0.2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 s="8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8265</v>
      </c>
      <c r="O94" s="21">
        <f t="shared" si="6"/>
        <v>105.2</v>
      </c>
      <c r="P94" s="5">
        <f t="shared" si="7"/>
        <v>8.1749049429657803E-3</v>
      </c>
      <c r="Q94" t="s">
        <v>8311</v>
      </c>
      <c r="R94" t="s">
        <v>8313</v>
      </c>
      <c r="S94" s="12">
        <f t="shared" si="8"/>
        <v>42721.198877314819</v>
      </c>
      <c r="T94" s="12">
        <f t="shared" si="9"/>
        <v>42767.333333333328</v>
      </c>
      <c r="U94">
        <f t="shared" si="5"/>
        <v>1</v>
      </c>
    </row>
    <row r="95" spans="1:21" ht="60" x14ac:dyDescent="0.2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 s="8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8265</v>
      </c>
      <c r="O95" s="21">
        <f t="shared" si="6"/>
        <v>110.60000000000001</v>
      </c>
      <c r="P95" s="5">
        <f t="shared" si="7"/>
        <v>1.3562386980108499E-2</v>
      </c>
      <c r="Q95" t="s">
        <v>8311</v>
      </c>
      <c r="R95" t="s">
        <v>8313</v>
      </c>
      <c r="S95" s="12">
        <f t="shared" si="8"/>
        <v>41065.858067129629</v>
      </c>
      <c r="T95" s="12">
        <f t="shared" si="9"/>
        <v>41093.875</v>
      </c>
      <c r="U95">
        <f t="shared" si="5"/>
        <v>1</v>
      </c>
    </row>
    <row r="96" spans="1:21" ht="45" x14ac:dyDescent="0.2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 s="8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8265</v>
      </c>
      <c r="O96" s="21">
        <f t="shared" si="6"/>
        <v>104</v>
      </c>
      <c r="P96" s="5">
        <f t="shared" si="7"/>
        <v>4.6153846153846156E-2</v>
      </c>
      <c r="Q96" t="s">
        <v>8311</v>
      </c>
      <c r="R96" t="s">
        <v>8313</v>
      </c>
      <c r="S96" s="12">
        <f t="shared" si="8"/>
        <v>41716.717847222222</v>
      </c>
      <c r="T96" s="12">
        <f t="shared" si="9"/>
        <v>41736.717847222222</v>
      </c>
      <c r="U96">
        <f t="shared" si="5"/>
        <v>1</v>
      </c>
    </row>
    <row r="97" spans="1:21" ht="60" x14ac:dyDescent="0.2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 s="8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8265</v>
      </c>
      <c r="O97" s="21">
        <f t="shared" si="6"/>
        <v>131.42857142857142</v>
      </c>
      <c r="P97" s="5">
        <f t="shared" si="7"/>
        <v>4.5652173913043478E-2</v>
      </c>
      <c r="Q97" t="s">
        <v>8311</v>
      </c>
      <c r="R97" t="s">
        <v>8313</v>
      </c>
      <c r="S97" s="12">
        <f t="shared" si="8"/>
        <v>40935.005104166667</v>
      </c>
      <c r="T97" s="12">
        <f t="shared" si="9"/>
        <v>40965.005104166667</v>
      </c>
      <c r="U97">
        <f t="shared" si="5"/>
        <v>1</v>
      </c>
    </row>
    <row r="98" spans="1:21" ht="60" x14ac:dyDescent="0.2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 s="8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8265</v>
      </c>
      <c r="O98" s="21">
        <f t="shared" si="6"/>
        <v>114.66666666666667</v>
      </c>
      <c r="P98" s="5">
        <f t="shared" si="7"/>
        <v>1.9767441860465116E-2</v>
      </c>
      <c r="Q98" t="s">
        <v>8311</v>
      </c>
      <c r="R98" t="s">
        <v>8313</v>
      </c>
      <c r="S98" s="12">
        <f t="shared" si="8"/>
        <v>40324.662511574075</v>
      </c>
      <c r="T98" s="12">
        <f t="shared" si="9"/>
        <v>40391.125</v>
      </c>
      <c r="U98">
        <f t="shared" si="5"/>
        <v>1</v>
      </c>
    </row>
    <row r="99" spans="1:21" ht="45" x14ac:dyDescent="0.2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 s="8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8265</v>
      </c>
      <c r="O99" s="21">
        <f t="shared" si="6"/>
        <v>106.25</v>
      </c>
      <c r="P99" s="5">
        <f t="shared" si="7"/>
        <v>1.8823529411764704E-2</v>
      </c>
      <c r="Q99" t="s">
        <v>8311</v>
      </c>
      <c r="R99" t="s">
        <v>8313</v>
      </c>
      <c r="S99" s="12">
        <f t="shared" si="8"/>
        <v>40706.135208333333</v>
      </c>
      <c r="T99" s="12">
        <f t="shared" si="9"/>
        <v>40736.135208333333</v>
      </c>
      <c r="U99">
        <f t="shared" si="5"/>
        <v>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8265</v>
      </c>
      <c r="O100" s="21">
        <f t="shared" si="6"/>
        <v>106.25</v>
      </c>
      <c r="P100" s="5">
        <f t="shared" si="7"/>
        <v>1.7647058823529412E-2</v>
      </c>
      <c r="Q100" t="s">
        <v>8311</v>
      </c>
      <c r="R100" t="s">
        <v>8313</v>
      </c>
      <c r="S100" s="12">
        <f t="shared" si="8"/>
        <v>41214.79483796296</v>
      </c>
      <c r="T100" s="12">
        <f t="shared" si="9"/>
        <v>41250.979166666664</v>
      </c>
      <c r="U100">
        <f t="shared" si="5"/>
        <v>1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8265</v>
      </c>
      <c r="O101" s="21">
        <f t="shared" si="6"/>
        <v>106.01933333333334</v>
      </c>
      <c r="P101" s="5">
        <f t="shared" si="7"/>
        <v>2.4523828987165864E-2</v>
      </c>
      <c r="Q101" t="s">
        <v>8311</v>
      </c>
      <c r="R101" t="s">
        <v>8313</v>
      </c>
      <c r="S101" s="12">
        <f t="shared" si="8"/>
        <v>41631.902766203704</v>
      </c>
      <c r="T101" s="12">
        <f t="shared" si="9"/>
        <v>41661.902766203704</v>
      </c>
      <c r="U101">
        <f t="shared" si="5"/>
        <v>1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8265</v>
      </c>
      <c r="O102" s="21">
        <f t="shared" si="6"/>
        <v>100</v>
      </c>
      <c r="P102" s="5">
        <f t="shared" si="7"/>
        <v>5.1999999999999998E-3</v>
      </c>
      <c r="Q102" t="s">
        <v>8311</v>
      </c>
      <c r="R102" t="s">
        <v>8313</v>
      </c>
      <c r="S102" s="12">
        <f t="shared" si="8"/>
        <v>41197.753310185188</v>
      </c>
      <c r="T102" s="12">
        <f t="shared" si="9"/>
        <v>41217.794976851852</v>
      </c>
      <c r="U102">
        <f t="shared" si="5"/>
        <v>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8265</v>
      </c>
      <c r="O103" s="21">
        <f t="shared" si="6"/>
        <v>100</v>
      </c>
      <c r="P103" s="5">
        <f t="shared" si="7"/>
        <v>0.01</v>
      </c>
      <c r="Q103" t="s">
        <v>8311</v>
      </c>
      <c r="R103" t="s">
        <v>8313</v>
      </c>
      <c r="S103" s="12">
        <f t="shared" si="8"/>
        <v>41274.776736111111</v>
      </c>
      <c r="T103" s="12">
        <f t="shared" si="9"/>
        <v>41298.776736111111</v>
      </c>
      <c r="U103">
        <f t="shared" si="5"/>
        <v>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8265</v>
      </c>
      <c r="O104" s="21">
        <f t="shared" si="6"/>
        <v>127.75000000000001</v>
      </c>
      <c r="P104" s="5">
        <f t="shared" si="7"/>
        <v>8.4801043705153289E-3</v>
      </c>
      <c r="Q104" t="s">
        <v>8311</v>
      </c>
      <c r="R104" t="s">
        <v>8313</v>
      </c>
      <c r="S104" s="12">
        <f t="shared" si="8"/>
        <v>40505.131168981483</v>
      </c>
      <c r="T104" s="12">
        <f t="shared" si="9"/>
        <v>40535.131168981483</v>
      </c>
      <c r="U104">
        <f t="shared" si="5"/>
        <v>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8265</v>
      </c>
      <c r="O105" s="21">
        <f t="shared" si="6"/>
        <v>105.15384615384616</v>
      </c>
      <c r="P105" s="5">
        <f t="shared" si="7"/>
        <v>3.5844915874177027E-2</v>
      </c>
      <c r="Q105" t="s">
        <v>8311</v>
      </c>
      <c r="R105" t="s">
        <v>8313</v>
      </c>
      <c r="S105" s="12">
        <f t="shared" si="8"/>
        <v>41682.805902777778</v>
      </c>
      <c r="T105" s="12">
        <f t="shared" si="9"/>
        <v>41705.805902777778</v>
      </c>
      <c r="U105">
        <f t="shared" si="5"/>
        <v>1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8265</v>
      </c>
      <c r="O106" s="21">
        <f t="shared" si="6"/>
        <v>120</v>
      </c>
      <c r="P106" s="5">
        <f t="shared" si="7"/>
        <v>1.6666666666666666E-2</v>
      </c>
      <c r="Q106" t="s">
        <v>8311</v>
      </c>
      <c r="R106" t="s">
        <v>8313</v>
      </c>
      <c r="S106" s="12">
        <f t="shared" si="8"/>
        <v>40612.695208333331</v>
      </c>
      <c r="T106" s="12">
        <f t="shared" si="9"/>
        <v>40636.041666666664</v>
      </c>
      <c r="U106">
        <f t="shared" si="5"/>
        <v>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8265</v>
      </c>
      <c r="O107" s="21">
        <f t="shared" si="6"/>
        <v>107.40909090909089</v>
      </c>
      <c r="P107" s="5">
        <f t="shared" si="7"/>
        <v>2.5391451544646636E-2</v>
      </c>
      <c r="Q107" t="s">
        <v>8311</v>
      </c>
      <c r="R107" t="s">
        <v>8313</v>
      </c>
      <c r="S107" s="12">
        <f t="shared" si="8"/>
        <v>42485.724768518514</v>
      </c>
      <c r="T107" s="12">
        <f t="shared" si="9"/>
        <v>42504</v>
      </c>
      <c r="U107">
        <f t="shared" si="5"/>
        <v>1</v>
      </c>
    </row>
    <row r="108" spans="1:21" x14ac:dyDescent="0.2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8265</v>
      </c>
      <c r="O108" s="21">
        <f t="shared" si="6"/>
        <v>100.49999999999999</v>
      </c>
      <c r="P108" s="5">
        <f t="shared" si="7"/>
        <v>5.3731343283582086E-3</v>
      </c>
      <c r="Q108" t="s">
        <v>8311</v>
      </c>
      <c r="R108" t="s">
        <v>8313</v>
      </c>
      <c r="S108" s="12">
        <f t="shared" si="8"/>
        <v>40987.776631944449</v>
      </c>
      <c r="T108" s="12">
        <f t="shared" si="9"/>
        <v>41001.776631944449</v>
      </c>
      <c r="U108">
        <f t="shared" si="5"/>
        <v>1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8265</v>
      </c>
      <c r="O109" s="21">
        <f t="shared" si="6"/>
        <v>102.46666666666667</v>
      </c>
      <c r="P109" s="5">
        <f t="shared" si="7"/>
        <v>8.9785296031229672E-3</v>
      </c>
      <c r="Q109" t="s">
        <v>8311</v>
      </c>
      <c r="R109" t="s">
        <v>8313</v>
      </c>
      <c r="S109" s="12">
        <f t="shared" si="8"/>
        <v>40635.982488425929</v>
      </c>
      <c r="T109" s="12">
        <f t="shared" si="9"/>
        <v>40657.982488425929</v>
      </c>
      <c r="U109">
        <f t="shared" si="5"/>
        <v>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8265</v>
      </c>
      <c r="O110" s="21">
        <f t="shared" si="6"/>
        <v>246.66666666666669</v>
      </c>
      <c r="P110" s="5">
        <f t="shared" si="7"/>
        <v>1.2702702702702703E-2</v>
      </c>
      <c r="Q110" t="s">
        <v>8311</v>
      </c>
      <c r="R110" t="s">
        <v>8313</v>
      </c>
      <c r="S110" s="12">
        <f t="shared" si="8"/>
        <v>41365.613078703704</v>
      </c>
      <c r="T110" s="12">
        <f t="shared" si="9"/>
        <v>41425.613078703704</v>
      </c>
      <c r="U110">
        <f t="shared" si="5"/>
        <v>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8265</v>
      </c>
      <c r="O111" s="21">
        <f t="shared" si="6"/>
        <v>219.49999999999997</v>
      </c>
      <c r="P111" s="5">
        <f t="shared" si="7"/>
        <v>2.1412300683371299E-2</v>
      </c>
      <c r="Q111" t="s">
        <v>8311</v>
      </c>
      <c r="R111" t="s">
        <v>8313</v>
      </c>
      <c r="S111" s="12">
        <f t="shared" si="8"/>
        <v>40570.025810185187</v>
      </c>
      <c r="T111" s="12">
        <f t="shared" si="9"/>
        <v>40600.025810185187</v>
      </c>
      <c r="U111">
        <f t="shared" si="5"/>
        <v>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8265</v>
      </c>
      <c r="O112" s="21">
        <f t="shared" si="6"/>
        <v>130.76923076923077</v>
      </c>
      <c r="P112" s="5">
        <f t="shared" si="7"/>
        <v>1.5294117647058824E-2</v>
      </c>
      <c r="Q112" t="s">
        <v>8311</v>
      </c>
      <c r="R112" t="s">
        <v>8313</v>
      </c>
      <c r="S112" s="12">
        <f t="shared" si="8"/>
        <v>41557.949687500004</v>
      </c>
      <c r="T112" s="12">
        <f t="shared" si="9"/>
        <v>41592.249305555553</v>
      </c>
      <c r="U112">
        <f t="shared" si="5"/>
        <v>1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8265</v>
      </c>
      <c r="O113" s="21">
        <f t="shared" si="6"/>
        <v>154.57142857142858</v>
      </c>
      <c r="P113" s="5">
        <f t="shared" si="7"/>
        <v>9.7966728280961188E-3</v>
      </c>
      <c r="Q113" t="s">
        <v>8311</v>
      </c>
      <c r="R113" t="s">
        <v>8313</v>
      </c>
      <c r="S113" s="12">
        <f t="shared" si="8"/>
        <v>42125.333182870367</v>
      </c>
      <c r="T113" s="12">
        <f t="shared" si="9"/>
        <v>42155.333182870367</v>
      </c>
      <c r="U113">
        <f t="shared" si="5"/>
        <v>1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8265</v>
      </c>
      <c r="O114" s="21">
        <f t="shared" si="6"/>
        <v>104</v>
      </c>
      <c r="P114" s="5">
        <f t="shared" si="7"/>
        <v>1.5576923076923077E-2</v>
      </c>
      <c r="Q114" t="s">
        <v>8311</v>
      </c>
      <c r="R114" t="s">
        <v>8313</v>
      </c>
      <c r="S114" s="12">
        <f t="shared" si="8"/>
        <v>41718.043032407404</v>
      </c>
      <c r="T114" s="12">
        <f t="shared" si="9"/>
        <v>41742.083333333336</v>
      </c>
      <c r="U114">
        <f t="shared" si="5"/>
        <v>1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8265</v>
      </c>
      <c r="O115" s="21">
        <f t="shared" si="6"/>
        <v>141</v>
      </c>
      <c r="P115" s="5">
        <f t="shared" si="7"/>
        <v>1.1063829787234043E-2</v>
      </c>
      <c r="Q115" t="s">
        <v>8311</v>
      </c>
      <c r="R115" t="s">
        <v>8313</v>
      </c>
      <c r="S115" s="12">
        <f t="shared" si="8"/>
        <v>40753.758425925924</v>
      </c>
      <c r="T115" s="12">
        <f t="shared" si="9"/>
        <v>40761.625</v>
      </c>
      <c r="U115">
        <f t="shared" si="5"/>
        <v>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8265</v>
      </c>
      <c r="O116" s="21">
        <f t="shared" si="6"/>
        <v>103.33333333333334</v>
      </c>
      <c r="P116" s="5">
        <f t="shared" si="7"/>
        <v>1.1290322580645161E-2</v>
      </c>
      <c r="Q116" t="s">
        <v>8311</v>
      </c>
      <c r="R116" t="s">
        <v>8313</v>
      </c>
      <c r="S116" s="12">
        <f t="shared" si="8"/>
        <v>40861.27416666667</v>
      </c>
      <c r="T116" s="12">
        <f t="shared" si="9"/>
        <v>40921.27416666667</v>
      </c>
      <c r="U116">
        <f t="shared" si="5"/>
        <v>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8265</v>
      </c>
      <c r="O117" s="21">
        <f t="shared" si="6"/>
        <v>140.44444444444443</v>
      </c>
      <c r="P117" s="5">
        <f t="shared" si="7"/>
        <v>3.4810126582278479E-2</v>
      </c>
      <c r="Q117" t="s">
        <v>8311</v>
      </c>
      <c r="R117" t="s">
        <v>8313</v>
      </c>
      <c r="S117" s="12">
        <f t="shared" si="8"/>
        <v>40918.738935185182</v>
      </c>
      <c r="T117" s="12">
        <f t="shared" si="9"/>
        <v>40943.738935185182</v>
      </c>
      <c r="U117">
        <f t="shared" si="5"/>
        <v>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8265</v>
      </c>
      <c r="O118" s="21">
        <f t="shared" si="6"/>
        <v>113.65714285714286</v>
      </c>
      <c r="P118" s="5">
        <f t="shared" si="7"/>
        <v>1.4328808446455505E-2</v>
      </c>
      <c r="Q118" t="s">
        <v>8311</v>
      </c>
      <c r="R118" t="s">
        <v>8313</v>
      </c>
      <c r="S118" s="12">
        <f t="shared" si="8"/>
        <v>40595.497164351851</v>
      </c>
      <c r="T118" s="12">
        <f t="shared" si="9"/>
        <v>40641.455497685187</v>
      </c>
      <c r="U118">
        <f t="shared" si="5"/>
        <v>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8265</v>
      </c>
      <c r="O119" s="21">
        <f t="shared" si="6"/>
        <v>100.49377777777779</v>
      </c>
      <c r="P119" s="5">
        <f t="shared" si="7"/>
        <v>5.9705189044318941E-3</v>
      </c>
      <c r="Q119" t="s">
        <v>8311</v>
      </c>
      <c r="R119" t="s">
        <v>8313</v>
      </c>
      <c r="S119" s="12">
        <f t="shared" si="8"/>
        <v>40248.834999999999</v>
      </c>
      <c r="T119" s="12">
        <f t="shared" si="9"/>
        <v>40338.791666666664</v>
      </c>
      <c r="U119">
        <f t="shared" si="5"/>
        <v>1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8265</v>
      </c>
      <c r="O120" s="21">
        <f t="shared" si="6"/>
        <v>113.03159999999998</v>
      </c>
      <c r="P120" s="5">
        <f t="shared" si="7"/>
        <v>6.9007251069612393E-3</v>
      </c>
      <c r="Q120" t="s">
        <v>8311</v>
      </c>
      <c r="R120" t="s">
        <v>8313</v>
      </c>
      <c r="S120" s="12">
        <f t="shared" si="8"/>
        <v>40723.053657407407</v>
      </c>
      <c r="T120" s="12">
        <f t="shared" si="9"/>
        <v>40753.053657407407</v>
      </c>
      <c r="U120">
        <f t="shared" si="5"/>
        <v>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8265</v>
      </c>
      <c r="O121" s="21">
        <f t="shared" si="6"/>
        <v>104.55692307692308</v>
      </c>
      <c r="P121" s="5">
        <f t="shared" si="7"/>
        <v>1.0888437656337365E-2</v>
      </c>
      <c r="Q121" t="s">
        <v>8311</v>
      </c>
      <c r="R121" t="s">
        <v>8313</v>
      </c>
      <c r="S121" s="12">
        <f t="shared" si="8"/>
        <v>40739.069282407407</v>
      </c>
      <c r="T121" s="12">
        <f t="shared" si="9"/>
        <v>40768.958333333336</v>
      </c>
      <c r="U121">
        <f t="shared" si="5"/>
        <v>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8220</v>
      </c>
      <c r="G122" t="s">
        <v>8231</v>
      </c>
      <c r="H122" t="s">
        <v>8252</v>
      </c>
      <c r="I122" s="8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8266</v>
      </c>
      <c r="O122" s="21">
        <f t="shared" si="6"/>
        <v>1.4285714285714287E-2</v>
      </c>
      <c r="P122" s="5">
        <f t="shared" si="7"/>
        <v>0.1</v>
      </c>
      <c r="Q122" t="s">
        <v>8311</v>
      </c>
      <c r="R122" t="s">
        <v>8314</v>
      </c>
      <c r="S122" s="12">
        <f t="shared" si="8"/>
        <v>42616.049849537041</v>
      </c>
      <c r="T122" s="12">
        <f t="shared" si="9"/>
        <v>42646.049849537041</v>
      </c>
      <c r="U122">
        <f t="shared" si="5"/>
        <v>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8220</v>
      </c>
      <c r="G123" t="s">
        <v>8224</v>
      </c>
      <c r="H123" t="s">
        <v>8246</v>
      </c>
      <c r="I123" s="8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8266</v>
      </c>
      <c r="O123" s="21">
        <f t="shared" si="6"/>
        <v>3.3333333333333333E-2</v>
      </c>
      <c r="P123" s="5">
        <f t="shared" si="7"/>
        <v>1</v>
      </c>
      <c r="Q123" t="s">
        <v>8311</v>
      </c>
      <c r="R123" t="s">
        <v>8314</v>
      </c>
      <c r="S123" s="12">
        <f t="shared" si="8"/>
        <v>42096.704976851848</v>
      </c>
      <c r="T123" s="12">
        <f t="shared" si="9"/>
        <v>42112.427777777775</v>
      </c>
      <c r="U123">
        <f t="shared" si="5"/>
        <v>1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8220</v>
      </c>
      <c r="G124" t="s">
        <v>8224</v>
      </c>
      <c r="H124" t="s">
        <v>8246</v>
      </c>
      <c r="I124" s="8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8266</v>
      </c>
      <c r="O124" s="21">
        <f t="shared" si="6"/>
        <v>0</v>
      </c>
      <c r="P124" s="5">
        <f t="shared" si="7"/>
        <v>0</v>
      </c>
      <c r="Q124" t="s">
        <v>8311</v>
      </c>
      <c r="R124" t="s">
        <v>8314</v>
      </c>
      <c r="S124" s="12">
        <f t="shared" si="8"/>
        <v>42593.431793981479</v>
      </c>
      <c r="T124" s="12">
        <f t="shared" si="9"/>
        <v>42653.431793981479</v>
      </c>
      <c r="U124">
        <f t="shared" si="5"/>
        <v>1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8266</v>
      </c>
      <c r="O125" s="21">
        <f t="shared" si="6"/>
        <v>0.27454545454545454</v>
      </c>
      <c r="P125" s="5">
        <f t="shared" si="7"/>
        <v>3.9735099337748346E-2</v>
      </c>
      <c r="Q125" t="s">
        <v>8311</v>
      </c>
      <c r="R125" t="s">
        <v>8314</v>
      </c>
      <c r="S125" s="12">
        <f t="shared" si="8"/>
        <v>41904.781990740739</v>
      </c>
      <c r="T125" s="12">
        <f t="shared" si="9"/>
        <v>41940.916666666664</v>
      </c>
      <c r="U125">
        <f t="shared" si="5"/>
        <v>1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8220</v>
      </c>
      <c r="G126" t="s">
        <v>8224</v>
      </c>
      <c r="H126" t="s">
        <v>8246</v>
      </c>
      <c r="I126" s="8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8266</v>
      </c>
      <c r="O126" s="21">
        <f t="shared" si="6"/>
        <v>0</v>
      </c>
      <c r="P126" s="5">
        <f t="shared" si="7"/>
        <v>0</v>
      </c>
      <c r="Q126" t="s">
        <v>8311</v>
      </c>
      <c r="R126" t="s">
        <v>8314</v>
      </c>
      <c r="S126" s="12">
        <f t="shared" si="8"/>
        <v>42114.928726851853</v>
      </c>
      <c r="T126" s="12">
        <f t="shared" si="9"/>
        <v>42139.928726851853</v>
      </c>
      <c r="U126">
        <f t="shared" si="5"/>
        <v>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8220</v>
      </c>
      <c r="G127" t="s">
        <v>8229</v>
      </c>
      <c r="H127" t="s">
        <v>8251</v>
      </c>
      <c r="I127" s="8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8266</v>
      </c>
      <c r="O127" s="21">
        <f t="shared" si="6"/>
        <v>14.000000000000002</v>
      </c>
      <c r="P127" s="5">
        <f t="shared" si="7"/>
        <v>8.5714285714285715E-2</v>
      </c>
      <c r="Q127" t="s">
        <v>8311</v>
      </c>
      <c r="R127" t="s">
        <v>8314</v>
      </c>
      <c r="S127" s="12">
        <f t="shared" si="8"/>
        <v>42709.993981481486</v>
      </c>
      <c r="T127" s="12">
        <f t="shared" si="9"/>
        <v>42769.993981481486</v>
      </c>
      <c r="U127">
        <f t="shared" si="5"/>
        <v>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8266</v>
      </c>
      <c r="O128" s="21">
        <f t="shared" si="6"/>
        <v>5.548</v>
      </c>
      <c r="P128" s="5">
        <f t="shared" si="7"/>
        <v>9.372746935832732E-3</v>
      </c>
      <c r="Q128" t="s">
        <v>8311</v>
      </c>
      <c r="R128" t="s">
        <v>8314</v>
      </c>
      <c r="S128" s="12">
        <f t="shared" si="8"/>
        <v>42135.589548611111</v>
      </c>
      <c r="T128" s="12">
        <f t="shared" si="9"/>
        <v>42166.083333333328</v>
      </c>
      <c r="U128">
        <f t="shared" si="5"/>
        <v>1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8266</v>
      </c>
      <c r="O129" s="21">
        <f t="shared" si="6"/>
        <v>2.375</v>
      </c>
      <c r="P129" s="5">
        <f t="shared" si="7"/>
        <v>2.1052631578947368E-2</v>
      </c>
      <c r="Q129" t="s">
        <v>8311</v>
      </c>
      <c r="R129" t="s">
        <v>8314</v>
      </c>
      <c r="S129" s="12">
        <f t="shared" si="8"/>
        <v>42067.62431712963</v>
      </c>
      <c r="T129" s="12">
        <f t="shared" si="9"/>
        <v>42097.582650462966</v>
      </c>
      <c r="U129">
        <f t="shared" si="5"/>
        <v>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8266</v>
      </c>
      <c r="O130" s="21">
        <f t="shared" si="6"/>
        <v>1.867</v>
      </c>
      <c r="P130" s="5">
        <f t="shared" si="7"/>
        <v>3.2137118371719335E-3</v>
      </c>
      <c r="Q130" t="s">
        <v>8311</v>
      </c>
      <c r="R130" t="s">
        <v>8314</v>
      </c>
      <c r="S130" s="12">
        <f t="shared" si="8"/>
        <v>42628.22792824074</v>
      </c>
      <c r="T130" s="12">
        <f t="shared" si="9"/>
        <v>42663.22792824074</v>
      </c>
      <c r="U130">
        <f t="shared" ref="U130:U193" si="10">COUNT(E130="SUCCESSFUL","FAILED","cancelled","live")</f>
        <v>1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8220</v>
      </c>
      <c r="G131" t="s">
        <v>8224</v>
      </c>
      <c r="H131" t="s">
        <v>8246</v>
      </c>
      <c r="I131" s="8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8266</v>
      </c>
      <c r="O131" s="21">
        <f t="shared" ref="O131:O194" si="11">IFERROR( E131/D131 * 100,0)</f>
        <v>0</v>
      </c>
      <c r="P131" s="5">
        <f t="shared" ref="P131:P194" si="12">IFERROR(L131/E131,0)</f>
        <v>0</v>
      </c>
      <c r="Q131" t="s">
        <v>8311</v>
      </c>
      <c r="R131" t="s">
        <v>8314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10"/>
        <v>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8220</v>
      </c>
      <c r="G132" t="s">
        <v>8225</v>
      </c>
      <c r="H132" t="s">
        <v>8247</v>
      </c>
      <c r="I132" s="8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8266</v>
      </c>
      <c r="O132" s="21">
        <f t="shared" si="11"/>
        <v>0</v>
      </c>
      <c r="P132" s="5">
        <f t="shared" si="12"/>
        <v>0</v>
      </c>
      <c r="Q132" t="s">
        <v>8311</v>
      </c>
      <c r="R132" t="s">
        <v>8314</v>
      </c>
      <c r="S132" s="12">
        <f t="shared" si="13"/>
        <v>41778.915416666663</v>
      </c>
      <c r="T132" s="12">
        <f t="shared" si="14"/>
        <v>41806.844444444447</v>
      </c>
      <c r="U132">
        <f t="shared" si="10"/>
        <v>1</v>
      </c>
    </row>
    <row r="133" spans="1:21" x14ac:dyDescent="0.2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8220</v>
      </c>
      <c r="G133" t="s">
        <v>8224</v>
      </c>
      <c r="H133" t="s">
        <v>8246</v>
      </c>
      <c r="I133" s="8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8266</v>
      </c>
      <c r="O133" s="21">
        <f t="shared" si="11"/>
        <v>0</v>
      </c>
      <c r="P133" s="5">
        <f t="shared" si="12"/>
        <v>0</v>
      </c>
      <c r="Q133" t="s">
        <v>8311</v>
      </c>
      <c r="R133" t="s">
        <v>8314</v>
      </c>
      <c r="S133" s="12">
        <f t="shared" si="13"/>
        <v>42541.837511574078</v>
      </c>
      <c r="T133" s="12">
        <f t="shared" si="14"/>
        <v>42557</v>
      </c>
      <c r="U133">
        <f t="shared" si="10"/>
        <v>1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8266</v>
      </c>
      <c r="O134" s="21">
        <f t="shared" si="11"/>
        <v>9.5687499999999996</v>
      </c>
      <c r="P134" s="5">
        <f t="shared" si="12"/>
        <v>1.0581319399085565E-2</v>
      </c>
      <c r="Q134" t="s">
        <v>8311</v>
      </c>
      <c r="R134" t="s">
        <v>8314</v>
      </c>
      <c r="S134" s="12">
        <f t="shared" si="13"/>
        <v>41905.812581018516</v>
      </c>
      <c r="T134" s="12">
        <f t="shared" si="14"/>
        <v>41950.854247685187</v>
      </c>
      <c r="U134">
        <f t="shared" si="10"/>
        <v>1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8220</v>
      </c>
      <c r="G135" t="s">
        <v>8224</v>
      </c>
      <c r="H135" t="s">
        <v>8246</v>
      </c>
      <c r="I135" s="8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8266</v>
      </c>
      <c r="O135" s="21">
        <f t="shared" si="11"/>
        <v>0</v>
      </c>
      <c r="P135" s="5">
        <f t="shared" si="12"/>
        <v>0</v>
      </c>
      <c r="Q135" t="s">
        <v>8311</v>
      </c>
      <c r="R135" t="s">
        <v>8314</v>
      </c>
      <c r="S135" s="12">
        <f t="shared" si="13"/>
        <v>42491.80768518518</v>
      </c>
      <c r="T135" s="12">
        <f t="shared" si="14"/>
        <v>42521.729861111111</v>
      </c>
      <c r="U135">
        <f t="shared" si="10"/>
        <v>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8220</v>
      </c>
      <c r="G136" t="s">
        <v>8224</v>
      </c>
      <c r="H136" t="s">
        <v>8246</v>
      </c>
      <c r="I136" s="8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8266</v>
      </c>
      <c r="O136" s="21">
        <f t="shared" si="11"/>
        <v>0</v>
      </c>
      <c r="P136" s="5">
        <f t="shared" si="12"/>
        <v>0</v>
      </c>
      <c r="Q136" t="s">
        <v>8311</v>
      </c>
      <c r="R136" t="s">
        <v>8314</v>
      </c>
      <c r="S136" s="12">
        <f t="shared" si="13"/>
        <v>42221.909930555557</v>
      </c>
      <c r="T136" s="12">
        <f t="shared" si="14"/>
        <v>42251.708333333328</v>
      </c>
      <c r="U136">
        <f t="shared" si="10"/>
        <v>1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8266</v>
      </c>
      <c r="O137" s="21">
        <f t="shared" si="11"/>
        <v>13.433333333333334</v>
      </c>
      <c r="P137" s="5">
        <f t="shared" si="12"/>
        <v>1.2406947890818859E-2</v>
      </c>
      <c r="Q137" t="s">
        <v>8311</v>
      </c>
      <c r="R137" t="s">
        <v>8314</v>
      </c>
      <c r="S137" s="12">
        <f t="shared" si="13"/>
        <v>41788.381909722222</v>
      </c>
      <c r="T137" s="12">
        <f t="shared" si="14"/>
        <v>41821.791666666664</v>
      </c>
      <c r="U137">
        <f t="shared" si="10"/>
        <v>1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8220</v>
      </c>
      <c r="G138" t="s">
        <v>8224</v>
      </c>
      <c r="H138" t="s">
        <v>8246</v>
      </c>
      <c r="I138" s="8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8266</v>
      </c>
      <c r="O138" s="21">
        <f t="shared" si="11"/>
        <v>0</v>
      </c>
      <c r="P138" s="5">
        <f t="shared" si="12"/>
        <v>0</v>
      </c>
      <c r="Q138" t="s">
        <v>8311</v>
      </c>
      <c r="R138" t="s">
        <v>8314</v>
      </c>
      <c r="S138" s="12">
        <f t="shared" si="13"/>
        <v>42096.410115740742</v>
      </c>
      <c r="T138" s="12">
        <f t="shared" si="14"/>
        <v>42140.427777777775</v>
      </c>
      <c r="U138">
        <f t="shared" si="10"/>
        <v>1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8220</v>
      </c>
      <c r="G139" t="s">
        <v>8232</v>
      </c>
      <c r="H139" t="s">
        <v>8253</v>
      </c>
      <c r="I139" s="8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8266</v>
      </c>
      <c r="O139" s="21">
        <f t="shared" si="11"/>
        <v>0</v>
      </c>
      <c r="P139" s="5">
        <f t="shared" si="12"/>
        <v>0</v>
      </c>
      <c r="Q139" t="s">
        <v>8311</v>
      </c>
      <c r="R139" t="s">
        <v>8314</v>
      </c>
      <c r="S139" s="12">
        <f t="shared" si="13"/>
        <v>42239.573993055557</v>
      </c>
      <c r="T139" s="12">
        <f t="shared" si="14"/>
        <v>42289.573993055557</v>
      </c>
      <c r="U139">
        <f t="shared" si="10"/>
        <v>1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8266</v>
      </c>
      <c r="O140" s="21">
        <f t="shared" si="11"/>
        <v>3.1413333333333333</v>
      </c>
      <c r="P140" s="5">
        <f t="shared" si="12"/>
        <v>1.2308998302207131E-2</v>
      </c>
      <c r="Q140" t="s">
        <v>8311</v>
      </c>
      <c r="R140" t="s">
        <v>8314</v>
      </c>
      <c r="S140" s="12">
        <f t="shared" si="13"/>
        <v>42186.257418981477</v>
      </c>
      <c r="T140" s="12">
        <f t="shared" si="14"/>
        <v>42217.207638888889</v>
      </c>
      <c r="U140">
        <f t="shared" si="10"/>
        <v>1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8266</v>
      </c>
      <c r="O141" s="21">
        <f t="shared" si="11"/>
        <v>100</v>
      </c>
      <c r="P141" s="5">
        <f t="shared" si="12"/>
        <v>2E-3</v>
      </c>
      <c r="Q141" t="s">
        <v>8311</v>
      </c>
      <c r="R141" t="s">
        <v>8314</v>
      </c>
      <c r="S141" s="12">
        <f t="shared" si="13"/>
        <v>42187.920972222222</v>
      </c>
      <c r="T141" s="12">
        <f t="shared" si="14"/>
        <v>42197.920972222222</v>
      </c>
      <c r="U141">
        <f t="shared" si="10"/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8220</v>
      </c>
      <c r="G142" t="s">
        <v>8224</v>
      </c>
      <c r="H142" t="s">
        <v>8246</v>
      </c>
      <c r="I142" s="8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8266</v>
      </c>
      <c r="O142" s="21">
        <f t="shared" si="11"/>
        <v>0</v>
      </c>
      <c r="P142" s="5">
        <f t="shared" si="12"/>
        <v>0</v>
      </c>
      <c r="Q142" t="s">
        <v>8311</v>
      </c>
      <c r="R142" t="s">
        <v>8314</v>
      </c>
      <c r="S142" s="12">
        <f t="shared" si="13"/>
        <v>42053.198287037041</v>
      </c>
      <c r="T142" s="12">
        <f t="shared" si="14"/>
        <v>42083.15662037037</v>
      </c>
      <c r="U142">
        <f t="shared" si="10"/>
        <v>1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8266</v>
      </c>
      <c r="O143" s="21">
        <f t="shared" si="11"/>
        <v>10.775</v>
      </c>
      <c r="P143" s="5">
        <f t="shared" si="12"/>
        <v>2.1655065738592421E-2</v>
      </c>
      <c r="Q143" t="s">
        <v>8311</v>
      </c>
      <c r="R143" t="s">
        <v>8314</v>
      </c>
      <c r="S143" s="12">
        <f t="shared" si="13"/>
        <v>42110.153043981481</v>
      </c>
      <c r="T143" s="12">
        <f t="shared" si="14"/>
        <v>42155.153043981481</v>
      </c>
      <c r="U143">
        <f t="shared" si="10"/>
        <v>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8266</v>
      </c>
      <c r="O144" s="21">
        <f t="shared" si="11"/>
        <v>0.33333333333333337</v>
      </c>
      <c r="P144" s="5">
        <f t="shared" si="12"/>
        <v>0.1</v>
      </c>
      <c r="Q144" t="s">
        <v>8311</v>
      </c>
      <c r="R144" t="s">
        <v>8314</v>
      </c>
      <c r="S144" s="12">
        <f t="shared" si="13"/>
        <v>41938.893263888887</v>
      </c>
      <c r="T144" s="12">
        <f t="shared" si="14"/>
        <v>41959.934930555552</v>
      </c>
      <c r="U144">
        <f t="shared" si="10"/>
        <v>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8220</v>
      </c>
      <c r="G145" t="s">
        <v>8226</v>
      </c>
      <c r="H145" t="s">
        <v>8248</v>
      </c>
      <c r="I145" s="8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8266</v>
      </c>
      <c r="O145" s="21">
        <f t="shared" si="11"/>
        <v>0</v>
      </c>
      <c r="P145" s="5">
        <f t="shared" si="12"/>
        <v>0</v>
      </c>
      <c r="Q145" t="s">
        <v>8311</v>
      </c>
      <c r="R145" t="s">
        <v>8314</v>
      </c>
      <c r="S145" s="12">
        <f t="shared" si="13"/>
        <v>42559.064143518524</v>
      </c>
      <c r="T145" s="12">
        <f t="shared" si="14"/>
        <v>42616.246527777781</v>
      </c>
      <c r="U145">
        <f t="shared" si="10"/>
        <v>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8266</v>
      </c>
      <c r="O146" s="21">
        <f t="shared" si="11"/>
        <v>27.6</v>
      </c>
      <c r="P146" s="5">
        <f t="shared" si="12"/>
        <v>1.7874396135265702E-2</v>
      </c>
      <c r="Q146" t="s">
        <v>8311</v>
      </c>
      <c r="R146" t="s">
        <v>8314</v>
      </c>
      <c r="S146" s="12">
        <f t="shared" si="13"/>
        <v>42047.762407407412</v>
      </c>
      <c r="T146" s="12">
        <f t="shared" si="14"/>
        <v>42107.72074074074</v>
      </c>
      <c r="U146">
        <f t="shared" si="10"/>
        <v>1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8266</v>
      </c>
      <c r="O147" s="21">
        <f t="shared" si="11"/>
        <v>7.5111111111111111</v>
      </c>
      <c r="P147" s="5">
        <f t="shared" si="12"/>
        <v>2.6627218934911243E-2</v>
      </c>
      <c r="Q147" t="s">
        <v>8311</v>
      </c>
      <c r="R147" t="s">
        <v>8314</v>
      </c>
      <c r="S147" s="12">
        <f t="shared" si="13"/>
        <v>42200.542268518519</v>
      </c>
      <c r="T147" s="12">
        <f t="shared" si="14"/>
        <v>42227.542268518519</v>
      </c>
      <c r="U147">
        <f t="shared" si="10"/>
        <v>1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8266</v>
      </c>
      <c r="O148" s="21">
        <f t="shared" si="11"/>
        <v>0.57499999999999996</v>
      </c>
      <c r="P148" s="5">
        <f t="shared" si="12"/>
        <v>2.6086956521739129E-2</v>
      </c>
      <c r="Q148" t="s">
        <v>8311</v>
      </c>
      <c r="R148" t="s">
        <v>8314</v>
      </c>
      <c r="S148" s="12">
        <f t="shared" si="13"/>
        <v>42693.016180555554</v>
      </c>
      <c r="T148" s="12">
        <f t="shared" si="14"/>
        <v>42753.016180555554</v>
      </c>
      <c r="U148">
        <f t="shared" si="10"/>
        <v>1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8220</v>
      </c>
      <c r="G149" t="s">
        <v>8225</v>
      </c>
      <c r="H149" t="s">
        <v>8247</v>
      </c>
      <c r="I149" s="8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8266</v>
      </c>
      <c r="O149" s="21">
        <f t="shared" si="11"/>
        <v>0</v>
      </c>
      <c r="P149" s="5">
        <f t="shared" si="12"/>
        <v>0</v>
      </c>
      <c r="Q149" t="s">
        <v>8311</v>
      </c>
      <c r="R149" t="s">
        <v>8314</v>
      </c>
      <c r="S149" s="12">
        <f t="shared" si="13"/>
        <v>41969.767824074079</v>
      </c>
      <c r="T149" s="12">
        <f t="shared" si="14"/>
        <v>42012.762499999997</v>
      </c>
      <c r="U149">
        <f t="shared" si="10"/>
        <v>1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8220</v>
      </c>
      <c r="G150" t="s">
        <v>8224</v>
      </c>
      <c r="H150" t="s">
        <v>8246</v>
      </c>
      <c r="I150" s="8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8266</v>
      </c>
      <c r="O150" s="21">
        <f t="shared" si="11"/>
        <v>0.08</v>
      </c>
      <c r="P150" s="5">
        <f t="shared" si="12"/>
        <v>0.05</v>
      </c>
      <c r="Q150" t="s">
        <v>8311</v>
      </c>
      <c r="R150" t="s">
        <v>8314</v>
      </c>
      <c r="S150" s="12">
        <f t="shared" si="13"/>
        <v>42397.281666666662</v>
      </c>
      <c r="T150" s="12">
        <f t="shared" si="14"/>
        <v>42427.281666666662</v>
      </c>
      <c r="U150">
        <f t="shared" si="10"/>
        <v>1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8220</v>
      </c>
      <c r="G151" t="s">
        <v>8224</v>
      </c>
      <c r="H151" t="s">
        <v>8246</v>
      </c>
      <c r="I151" s="8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8266</v>
      </c>
      <c r="O151" s="21">
        <f t="shared" si="11"/>
        <v>0.91999999999999993</v>
      </c>
      <c r="P151" s="5">
        <f t="shared" si="12"/>
        <v>6.5217391304347824E-2</v>
      </c>
      <c r="Q151" t="s">
        <v>8311</v>
      </c>
      <c r="R151" t="s">
        <v>8314</v>
      </c>
      <c r="S151" s="12">
        <f t="shared" si="13"/>
        <v>41968.172106481477</v>
      </c>
      <c r="T151" s="12">
        <f t="shared" si="14"/>
        <v>41998.333333333328</v>
      </c>
      <c r="U151">
        <f t="shared" si="10"/>
        <v>1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8266</v>
      </c>
      <c r="O152" s="21">
        <f t="shared" si="11"/>
        <v>23.163076923076922</v>
      </c>
      <c r="P152" s="5">
        <f t="shared" si="12"/>
        <v>2.2250265674814028E-3</v>
      </c>
      <c r="Q152" t="s">
        <v>8311</v>
      </c>
      <c r="R152" t="s">
        <v>8314</v>
      </c>
      <c r="S152" s="12">
        <f t="shared" si="13"/>
        <v>42090.161828703705</v>
      </c>
      <c r="T152" s="12">
        <f t="shared" si="14"/>
        <v>42150.161828703705</v>
      </c>
      <c r="U152">
        <f t="shared" si="10"/>
        <v>1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8266</v>
      </c>
      <c r="O153" s="21">
        <f t="shared" si="11"/>
        <v>5.5999999999999994E-2</v>
      </c>
      <c r="P153" s="5">
        <f t="shared" si="12"/>
        <v>3.5714285714285712E-2</v>
      </c>
      <c r="Q153" t="s">
        <v>8311</v>
      </c>
      <c r="R153" t="s">
        <v>8314</v>
      </c>
      <c r="S153" s="12">
        <f t="shared" si="13"/>
        <v>42113.550821759258</v>
      </c>
      <c r="T153" s="12">
        <f t="shared" si="14"/>
        <v>42173.550821759258</v>
      </c>
      <c r="U153">
        <f t="shared" si="10"/>
        <v>1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8266</v>
      </c>
      <c r="O154" s="21">
        <f t="shared" si="11"/>
        <v>7.8947368421052634E-3</v>
      </c>
      <c r="P154" s="5">
        <f t="shared" si="12"/>
        <v>6.6666666666666666E-2</v>
      </c>
      <c r="Q154" t="s">
        <v>8311</v>
      </c>
      <c r="R154" t="s">
        <v>8314</v>
      </c>
      <c r="S154" s="12">
        <f t="shared" si="13"/>
        <v>41875.077546296299</v>
      </c>
      <c r="T154" s="12">
        <f t="shared" si="14"/>
        <v>41905.077546296299</v>
      </c>
      <c r="U154">
        <f t="shared" si="10"/>
        <v>1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8266</v>
      </c>
      <c r="O155" s="21">
        <f t="shared" si="11"/>
        <v>0.71799999999999997</v>
      </c>
      <c r="P155" s="5">
        <f t="shared" si="12"/>
        <v>2.7855153203342618E-2</v>
      </c>
      <c r="Q155" t="s">
        <v>8311</v>
      </c>
      <c r="R155" t="s">
        <v>8314</v>
      </c>
      <c r="S155" s="12">
        <f t="shared" si="13"/>
        <v>41933.586157407408</v>
      </c>
      <c r="T155" s="12">
        <f t="shared" si="14"/>
        <v>41975.627824074079</v>
      </c>
      <c r="U155">
        <f t="shared" si="10"/>
        <v>1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8220</v>
      </c>
      <c r="G156" t="s">
        <v>8224</v>
      </c>
      <c r="H156" t="s">
        <v>8246</v>
      </c>
      <c r="I156" s="8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8266</v>
      </c>
      <c r="O156" s="21">
        <f t="shared" si="11"/>
        <v>2.666666666666667</v>
      </c>
      <c r="P156" s="5">
        <f t="shared" si="12"/>
        <v>7.4999999999999997E-2</v>
      </c>
      <c r="Q156" t="s">
        <v>8311</v>
      </c>
      <c r="R156" t="s">
        <v>8314</v>
      </c>
      <c r="S156" s="12">
        <f t="shared" si="13"/>
        <v>42115.547395833331</v>
      </c>
      <c r="T156" s="12">
        <f t="shared" si="14"/>
        <v>42158.547395833331</v>
      </c>
      <c r="U156">
        <f t="shared" si="10"/>
        <v>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8220</v>
      </c>
      <c r="G157" t="s">
        <v>8224</v>
      </c>
      <c r="H157" t="s">
        <v>8246</v>
      </c>
      <c r="I157" s="8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8266</v>
      </c>
      <c r="O157" s="21">
        <f t="shared" si="11"/>
        <v>6.0000000000000001E-3</v>
      </c>
      <c r="P157" s="5">
        <f t="shared" si="12"/>
        <v>4.9382716049382713E-2</v>
      </c>
      <c r="Q157" t="s">
        <v>8311</v>
      </c>
      <c r="R157" t="s">
        <v>8314</v>
      </c>
      <c r="S157" s="12">
        <f t="shared" si="13"/>
        <v>42168.559432870374</v>
      </c>
      <c r="T157" s="12">
        <f t="shared" si="14"/>
        <v>42208.559432870374</v>
      </c>
      <c r="U157">
        <f t="shared" si="10"/>
        <v>1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8266</v>
      </c>
      <c r="O158" s="21">
        <f t="shared" si="11"/>
        <v>5.0999999999999996</v>
      </c>
      <c r="P158" s="5">
        <f t="shared" si="12"/>
        <v>8.4033613445378148E-3</v>
      </c>
      <c r="Q158" t="s">
        <v>8311</v>
      </c>
      <c r="R158" t="s">
        <v>8314</v>
      </c>
      <c r="S158" s="12">
        <f t="shared" si="13"/>
        <v>41794.124953703707</v>
      </c>
      <c r="T158" s="12">
        <f t="shared" si="14"/>
        <v>41854.124953703707</v>
      </c>
      <c r="U158">
        <f t="shared" si="10"/>
        <v>1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8220</v>
      </c>
      <c r="G159" t="s">
        <v>8224</v>
      </c>
      <c r="H159" t="s">
        <v>8246</v>
      </c>
      <c r="I159" s="8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8266</v>
      </c>
      <c r="O159" s="21">
        <f t="shared" si="11"/>
        <v>0.26711185308848079</v>
      </c>
      <c r="P159" s="5">
        <f t="shared" si="12"/>
        <v>0.25</v>
      </c>
      <c r="Q159" t="s">
        <v>8311</v>
      </c>
      <c r="R159" t="s">
        <v>8314</v>
      </c>
      <c r="S159" s="12">
        <f t="shared" si="13"/>
        <v>42396.911712962959</v>
      </c>
      <c r="T159" s="12">
        <f t="shared" si="14"/>
        <v>42426.911712962959</v>
      </c>
      <c r="U159">
        <f t="shared" si="10"/>
        <v>1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8220</v>
      </c>
      <c r="G160" t="s">
        <v>8224</v>
      </c>
      <c r="H160" t="s">
        <v>8246</v>
      </c>
      <c r="I160" s="8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8266</v>
      </c>
      <c r="O160" s="21">
        <f t="shared" si="11"/>
        <v>0</v>
      </c>
      <c r="P160" s="5">
        <f t="shared" si="12"/>
        <v>0</v>
      </c>
      <c r="Q160" t="s">
        <v>8311</v>
      </c>
      <c r="R160" t="s">
        <v>8314</v>
      </c>
      <c r="S160" s="12">
        <f t="shared" si="13"/>
        <v>41904.07671296296</v>
      </c>
      <c r="T160" s="12">
        <f t="shared" si="14"/>
        <v>41934.07671296296</v>
      </c>
      <c r="U160">
        <f t="shared" si="10"/>
        <v>1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8220</v>
      </c>
      <c r="G161" t="s">
        <v>8224</v>
      </c>
      <c r="H161" t="s">
        <v>8246</v>
      </c>
      <c r="I161" s="8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8266</v>
      </c>
      <c r="O161" s="21">
        <f t="shared" si="11"/>
        <v>2E-3</v>
      </c>
      <c r="P161" s="5">
        <f t="shared" si="12"/>
        <v>0.1</v>
      </c>
      <c r="Q161" t="s">
        <v>8311</v>
      </c>
      <c r="R161" t="s">
        <v>8314</v>
      </c>
      <c r="S161" s="12">
        <f t="shared" si="13"/>
        <v>42514.434548611112</v>
      </c>
      <c r="T161" s="12">
        <f t="shared" si="14"/>
        <v>42554.434548611112</v>
      </c>
      <c r="U161">
        <f t="shared" si="10"/>
        <v>1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8221</v>
      </c>
      <c r="G162" t="s">
        <v>8224</v>
      </c>
      <c r="H162" t="s">
        <v>8246</v>
      </c>
      <c r="I162" s="8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8267</v>
      </c>
      <c r="O162" s="21">
        <f t="shared" si="11"/>
        <v>0</v>
      </c>
      <c r="P162" s="5">
        <f t="shared" si="12"/>
        <v>0</v>
      </c>
      <c r="Q162" t="s">
        <v>8311</v>
      </c>
      <c r="R162" t="s">
        <v>8315</v>
      </c>
      <c r="S162" s="12">
        <f t="shared" si="13"/>
        <v>42171.913090277783</v>
      </c>
      <c r="T162" s="12">
        <f t="shared" si="14"/>
        <v>42231.913090277783</v>
      </c>
      <c r="U162">
        <f t="shared" si="10"/>
        <v>1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8221</v>
      </c>
      <c r="G163" t="s">
        <v>8224</v>
      </c>
      <c r="H163" t="s">
        <v>8246</v>
      </c>
      <c r="I163" s="8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8267</v>
      </c>
      <c r="O163" s="21">
        <f t="shared" si="11"/>
        <v>0.01</v>
      </c>
      <c r="P163" s="5">
        <f t="shared" si="12"/>
        <v>0.2</v>
      </c>
      <c r="Q163" t="s">
        <v>8311</v>
      </c>
      <c r="R163" t="s">
        <v>8315</v>
      </c>
      <c r="S163" s="12">
        <f t="shared" si="13"/>
        <v>41792.687442129631</v>
      </c>
      <c r="T163" s="12">
        <f t="shared" si="14"/>
        <v>41822.687442129631</v>
      </c>
      <c r="U163">
        <f t="shared" si="10"/>
        <v>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8267</v>
      </c>
      <c r="O164" s="21">
        <f t="shared" si="11"/>
        <v>15.535714285714286</v>
      </c>
      <c r="P164" s="5">
        <f t="shared" si="12"/>
        <v>2.2988505747126436E-2</v>
      </c>
      <c r="Q164" t="s">
        <v>8311</v>
      </c>
      <c r="R164" t="s">
        <v>8315</v>
      </c>
      <c r="S164" s="12">
        <f t="shared" si="13"/>
        <v>41835.126805555556</v>
      </c>
      <c r="T164" s="12">
        <f t="shared" si="14"/>
        <v>41867.987500000003</v>
      </c>
      <c r="U164">
        <f t="shared" si="10"/>
        <v>1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8221</v>
      </c>
      <c r="G165" t="s">
        <v>8224</v>
      </c>
      <c r="H165" t="s">
        <v>8246</v>
      </c>
      <c r="I165" s="8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8267</v>
      </c>
      <c r="O165" s="21">
        <f t="shared" si="11"/>
        <v>0</v>
      </c>
      <c r="P165" s="5">
        <f t="shared" si="12"/>
        <v>0</v>
      </c>
      <c r="Q165" t="s">
        <v>8311</v>
      </c>
      <c r="R165" t="s">
        <v>8315</v>
      </c>
      <c r="S165" s="12">
        <f t="shared" si="13"/>
        <v>42243.961273148147</v>
      </c>
      <c r="T165" s="12">
        <f t="shared" si="14"/>
        <v>42278</v>
      </c>
      <c r="U165">
        <f t="shared" si="10"/>
        <v>1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8267</v>
      </c>
      <c r="O166" s="21">
        <f t="shared" si="11"/>
        <v>0.53333333333333333</v>
      </c>
      <c r="P166" s="5">
        <f t="shared" si="12"/>
        <v>1.0937499999999999E-2</v>
      </c>
      <c r="Q166" t="s">
        <v>8311</v>
      </c>
      <c r="R166" t="s">
        <v>8315</v>
      </c>
      <c r="S166" s="12">
        <f t="shared" si="13"/>
        <v>41841.762743055559</v>
      </c>
      <c r="T166" s="12">
        <f t="shared" si="14"/>
        <v>41901.762743055559</v>
      </c>
      <c r="U166">
        <f t="shared" si="10"/>
        <v>1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8221</v>
      </c>
      <c r="G167" t="s">
        <v>8225</v>
      </c>
      <c r="H167" t="s">
        <v>8247</v>
      </c>
      <c r="I167" s="8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8267</v>
      </c>
      <c r="O167" s="21">
        <f t="shared" si="11"/>
        <v>0</v>
      </c>
      <c r="P167" s="5">
        <f t="shared" si="12"/>
        <v>0</v>
      </c>
      <c r="Q167" t="s">
        <v>8311</v>
      </c>
      <c r="R167" t="s">
        <v>8315</v>
      </c>
      <c r="S167" s="12">
        <f t="shared" si="13"/>
        <v>42351.658842592587</v>
      </c>
      <c r="T167" s="12">
        <f t="shared" si="14"/>
        <v>42381.658842592587</v>
      </c>
      <c r="U167">
        <f t="shared" si="10"/>
        <v>1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8267</v>
      </c>
      <c r="O168" s="21">
        <f t="shared" si="11"/>
        <v>60</v>
      </c>
      <c r="P168" s="5">
        <f t="shared" si="12"/>
        <v>3.3333333333333332E-4</v>
      </c>
      <c r="Q168" t="s">
        <v>8311</v>
      </c>
      <c r="R168" t="s">
        <v>8315</v>
      </c>
      <c r="S168" s="12">
        <f t="shared" si="13"/>
        <v>42721.075949074075</v>
      </c>
      <c r="T168" s="12">
        <f t="shared" si="14"/>
        <v>42751.075949074075</v>
      </c>
      <c r="U168">
        <f t="shared" si="10"/>
        <v>1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8221</v>
      </c>
      <c r="G169" t="s">
        <v>8224</v>
      </c>
      <c r="H169" t="s">
        <v>8246</v>
      </c>
      <c r="I169" s="8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8267</v>
      </c>
      <c r="O169" s="21">
        <f t="shared" si="11"/>
        <v>0.01</v>
      </c>
      <c r="P169" s="5">
        <f t="shared" si="12"/>
        <v>0.18181818181818182</v>
      </c>
      <c r="Q169" t="s">
        <v>8311</v>
      </c>
      <c r="R169" t="s">
        <v>8315</v>
      </c>
      <c r="S169" s="12">
        <f t="shared" si="13"/>
        <v>42160.927488425921</v>
      </c>
      <c r="T169" s="12">
        <f t="shared" si="14"/>
        <v>42220.927488425921</v>
      </c>
      <c r="U169">
        <f t="shared" si="10"/>
        <v>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8267</v>
      </c>
      <c r="O170" s="21">
        <f t="shared" si="11"/>
        <v>4.0625</v>
      </c>
      <c r="P170" s="5">
        <f t="shared" si="12"/>
        <v>9.2307692307692316E-3</v>
      </c>
      <c r="Q170" t="s">
        <v>8311</v>
      </c>
      <c r="R170" t="s">
        <v>8315</v>
      </c>
      <c r="S170" s="12">
        <f t="shared" si="13"/>
        <v>42052.83530092593</v>
      </c>
      <c r="T170" s="12">
        <f t="shared" si="14"/>
        <v>42082.793634259258</v>
      </c>
      <c r="U170">
        <f t="shared" si="10"/>
        <v>1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8267</v>
      </c>
      <c r="O171" s="21">
        <f t="shared" si="11"/>
        <v>22.400000000000002</v>
      </c>
      <c r="P171" s="5">
        <f t="shared" si="12"/>
        <v>1.7857142857142856E-2</v>
      </c>
      <c r="Q171" t="s">
        <v>8311</v>
      </c>
      <c r="R171" t="s">
        <v>8315</v>
      </c>
      <c r="S171" s="12">
        <f t="shared" si="13"/>
        <v>41900.505312499998</v>
      </c>
      <c r="T171" s="12">
        <f t="shared" si="14"/>
        <v>41930.505312499998</v>
      </c>
      <c r="U171">
        <f t="shared" si="10"/>
        <v>1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8267</v>
      </c>
      <c r="O172" s="21">
        <f t="shared" si="11"/>
        <v>3.25</v>
      </c>
      <c r="P172" s="5">
        <f t="shared" si="12"/>
        <v>3.0769230769230771E-2</v>
      </c>
      <c r="Q172" t="s">
        <v>8311</v>
      </c>
      <c r="R172" t="s">
        <v>8315</v>
      </c>
      <c r="S172" s="12">
        <f t="shared" si="13"/>
        <v>42216.977812500001</v>
      </c>
      <c r="T172" s="12">
        <f t="shared" si="14"/>
        <v>42246.227777777778</v>
      </c>
      <c r="U172">
        <f t="shared" si="10"/>
        <v>1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8221</v>
      </c>
      <c r="G173" t="s">
        <v>8224</v>
      </c>
      <c r="H173" t="s">
        <v>8246</v>
      </c>
      <c r="I173" s="8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8267</v>
      </c>
      <c r="O173" s="21">
        <f t="shared" si="11"/>
        <v>2E-3</v>
      </c>
      <c r="P173" s="5">
        <f t="shared" si="12"/>
        <v>1</v>
      </c>
      <c r="Q173" t="s">
        <v>8311</v>
      </c>
      <c r="R173" t="s">
        <v>8315</v>
      </c>
      <c r="S173" s="12">
        <f t="shared" si="13"/>
        <v>42534.180717592593</v>
      </c>
      <c r="T173" s="12">
        <f t="shared" si="14"/>
        <v>42594.180717592593</v>
      </c>
      <c r="U173">
        <f t="shared" si="10"/>
        <v>1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8221</v>
      </c>
      <c r="G174" t="s">
        <v>8224</v>
      </c>
      <c r="H174" t="s">
        <v>8246</v>
      </c>
      <c r="I174" s="8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8267</v>
      </c>
      <c r="O174" s="21">
        <f t="shared" si="11"/>
        <v>0</v>
      </c>
      <c r="P174" s="5">
        <f t="shared" si="12"/>
        <v>0</v>
      </c>
      <c r="Q174" t="s">
        <v>8311</v>
      </c>
      <c r="R174" t="s">
        <v>8315</v>
      </c>
      <c r="S174" s="12">
        <f t="shared" si="13"/>
        <v>42047.394942129627</v>
      </c>
      <c r="T174" s="12">
        <f t="shared" si="14"/>
        <v>42082.353275462956</v>
      </c>
      <c r="U174">
        <f t="shared" si="10"/>
        <v>1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8221</v>
      </c>
      <c r="G175" t="s">
        <v>8225</v>
      </c>
      <c r="H175" t="s">
        <v>8247</v>
      </c>
      <c r="I175" s="8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8267</v>
      </c>
      <c r="O175" s="21">
        <f t="shared" si="11"/>
        <v>0</v>
      </c>
      <c r="P175" s="5">
        <f t="shared" si="12"/>
        <v>0</v>
      </c>
      <c r="Q175" t="s">
        <v>8311</v>
      </c>
      <c r="R175" t="s">
        <v>8315</v>
      </c>
      <c r="S175" s="12">
        <f t="shared" si="13"/>
        <v>42033.573009259257</v>
      </c>
      <c r="T175" s="12">
        <f t="shared" si="14"/>
        <v>42063.573009259257</v>
      </c>
      <c r="U175">
        <f t="shared" si="10"/>
        <v>1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8221</v>
      </c>
      <c r="G176" t="s">
        <v>8233</v>
      </c>
      <c r="H176" t="s">
        <v>8249</v>
      </c>
      <c r="I176" s="8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8267</v>
      </c>
      <c r="O176" s="21">
        <f t="shared" si="11"/>
        <v>0</v>
      </c>
      <c r="P176" s="5">
        <f t="shared" si="12"/>
        <v>0</v>
      </c>
      <c r="Q176" t="s">
        <v>8311</v>
      </c>
      <c r="R176" t="s">
        <v>8315</v>
      </c>
      <c r="S176" s="12">
        <f t="shared" si="13"/>
        <v>42072.758981481486</v>
      </c>
      <c r="T176" s="12">
        <f t="shared" si="14"/>
        <v>42132.758981481486</v>
      </c>
      <c r="U176">
        <f t="shared" si="10"/>
        <v>1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8267</v>
      </c>
      <c r="O177" s="21">
        <f t="shared" si="11"/>
        <v>6.4850000000000003</v>
      </c>
      <c r="P177" s="5">
        <f t="shared" si="12"/>
        <v>2.0046260601387818E-2</v>
      </c>
      <c r="Q177" t="s">
        <v>8311</v>
      </c>
      <c r="R177" t="s">
        <v>8315</v>
      </c>
      <c r="S177" s="12">
        <f t="shared" si="13"/>
        <v>41855.777905092589</v>
      </c>
      <c r="T177" s="12">
        <f t="shared" si="14"/>
        <v>41880.777905092589</v>
      </c>
      <c r="U177">
        <f t="shared" si="10"/>
        <v>1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8221</v>
      </c>
      <c r="G178" t="s">
        <v>8224</v>
      </c>
      <c r="H178" t="s">
        <v>8246</v>
      </c>
      <c r="I178" s="8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8267</v>
      </c>
      <c r="O178" s="21">
        <f t="shared" si="11"/>
        <v>0</v>
      </c>
      <c r="P178" s="5">
        <f t="shared" si="12"/>
        <v>0</v>
      </c>
      <c r="Q178" t="s">
        <v>8311</v>
      </c>
      <c r="R178" t="s">
        <v>8315</v>
      </c>
      <c r="S178" s="12">
        <f t="shared" si="13"/>
        <v>42191.824062500003</v>
      </c>
      <c r="T178" s="12">
        <f t="shared" si="14"/>
        <v>42221.824062500003</v>
      </c>
      <c r="U178">
        <f t="shared" si="10"/>
        <v>1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8267</v>
      </c>
      <c r="O179" s="21">
        <f t="shared" si="11"/>
        <v>40</v>
      </c>
      <c r="P179" s="5">
        <f t="shared" si="12"/>
        <v>3.888888888888889E-2</v>
      </c>
      <c r="Q179" t="s">
        <v>8311</v>
      </c>
      <c r="R179" t="s">
        <v>8315</v>
      </c>
      <c r="S179" s="12">
        <f t="shared" si="13"/>
        <v>42070.047754629632</v>
      </c>
      <c r="T179" s="12">
        <f t="shared" si="14"/>
        <v>42087.00608796296</v>
      </c>
      <c r="U179">
        <f t="shared" si="10"/>
        <v>1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8221</v>
      </c>
      <c r="G180" t="s">
        <v>8227</v>
      </c>
      <c r="H180" t="s">
        <v>8249</v>
      </c>
      <c r="I180" s="8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8267</v>
      </c>
      <c r="O180" s="21">
        <f t="shared" si="11"/>
        <v>0</v>
      </c>
      <c r="P180" s="5">
        <f t="shared" si="12"/>
        <v>0</v>
      </c>
      <c r="Q180" t="s">
        <v>8311</v>
      </c>
      <c r="R180" t="s">
        <v>8315</v>
      </c>
      <c r="S180" s="12">
        <f t="shared" si="13"/>
        <v>42304.955381944441</v>
      </c>
      <c r="T180" s="12">
        <f t="shared" si="14"/>
        <v>42334.997048611112</v>
      </c>
      <c r="U180">
        <f t="shared" si="10"/>
        <v>1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8267</v>
      </c>
      <c r="O181" s="21">
        <f t="shared" si="11"/>
        <v>20</v>
      </c>
      <c r="P181" s="5">
        <f t="shared" si="12"/>
        <v>0.01</v>
      </c>
      <c r="Q181" t="s">
        <v>8311</v>
      </c>
      <c r="R181" t="s">
        <v>8315</v>
      </c>
      <c r="S181" s="12">
        <f t="shared" si="13"/>
        <v>42403.080497685187</v>
      </c>
      <c r="T181" s="12">
        <f t="shared" si="14"/>
        <v>42433.080497685187</v>
      </c>
      <c r="U181">
        <f t="shared" si="10"/>
        <v>1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8267</v>
      </c>
      <c r="O182" s="21">
        <f t="shared" si="11"/>
        <v>33.416666666666664</v>
      </c>
      <c r="P182" s="5">
        <f t="shared" si="12"/>
        <v>3.2418952618453865E-2</v>
      </c>
      <c r="Q182" t="s">
        <v>8311</v>
      </c>
      <c r="R182" t="s">
        <v>8315</v>
      </c>
      <c r="S182" s="12">
        <f t="shared" si="13"/>
        <v>42067.991238425922</v>
      </c>
      <c r="T182" s="12">
        <f t="shared" si="14"/>
        <v>42107.791666666672</v>
      </c>
      <c r="U182">
        <f t="shared" si="10"/>
        <v>1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8267</v>
      </c>
      <c r="O183" s="21">
        <f t="shared" si="11"/>
        <v>21.092608822670172</v>
      </c>
      <c r="P183" s="5">
        <f t="shared" si="12"/>
        <v>5.5401662049861496E-3</v>
      </c>
      <c r="Q183" t="s">
        <v>8311</v>
      </c>
      <c r="R183" t="s">
        <v>8315</v>
      </c>
      <c r="S183" s="12">
        <f t="shared" si="13"/>
        <v>42147.741840277777</v>
      </c>
      <c r="T183" s="12">
        <f t="shared" si="14"/>
        <v>42177.741840277777</v>
      </c>
      <c r="U183">
        <f t="shared" si="10"/>
        <v>1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8221</v>
      </c>
      <c r="G184" t="s">
        <v>8224</v>
      </c>
      <c r="H184" t="s">
        <v>8246</v>
      </c>
      <c r="I184" s="8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8267</v>
      </c>
      <c r="O184" s="21">
        <f t="shared" si="11"/>
        <v>0</v>
      </c>
      <c r="P184" s="5">
        <f t="shared" si="12"/>
        <v>0</v>
      </c>
      <c r="Q184" t="s">
        <v>8311</v>
      </c>
      <c r="R184" t="s">
        <v>8315</v>
      </c>
      <c r="S184" s="12">
        <f t="shared" si="13"/>
        <v>42712.011944444443</v>
      </c>
      <c r="T184" s="12">
        <f t="shared" si="14"/>
        <v>42742.011944444443</v>
      </c>
      <c r="U184">
        <f t="shared" si="10"/>
        <v>1</v>
      </c>
    </row>
    <row r="185" spans="1:21" x14ac:dyDescent="0.2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8267</v>
      </c>
      <c r="O185" s="21">
        <f t="shared" si="11"/>
        <v>35.856000000000002</v>
      </c>
      <c r="P185" s="5">
        <f t="shared" si="12"/>
        <v>2.6773761713520749E-3</v>
      </c>
      <c r="Q185" t="s">
        <v>8311</v>
      </c>
      <c r="R185" t="s">
        <v>8315</v>
      </c>
      <c r="S185" s="12">
        <f t="shared" si="13"/>
        <v>41939.810300925928</v>
      </c>
      <c r="T185" s="12">
        <f t="shared" si="14"/>
        <v>41969.851967592593</v>
      </c>
      <c r="U185">
        <f t="shared" si="10"/>
        <v>1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8221</v>
      </c>
      <c r="G186" t="s">
        <v>8229</v>
      </c>
      <c r="H186" t="s">
        <v>8251</v>
      </c>
      <c r="I186" s="8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8267</v>
      </c>
      <c r="O186" s="21">
        <f t="shared" si="11"/>
        <v>3.4000000000000004</v>
      </c>
      <c r="P186" s="5">
        <f t="shared" si="12"/>
        <v>3.9215686274509803E-2</v>
      </c>
      <c r="Q186" t="s">
        <v>8311</v>
      </c>
      <c r="R186" t="s">
        <v>8315</v>
      </c>
      <c r="S186" s="12">
        <f t="shared" si="13"/>
        <v>41825.791226851856</v>
      </c>
      <c r="T186" s="12">
        <f t="shared" si="14"/>
        <v>41883.165972222225</v>
      </c>
      <c r="U186">
        <f t="shared" si="10"/>
        <v>1</v>
      </c>
    </row>
    <row r="187" spans="1:21" x14ac:dyDescent="0.2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8267</v>
      </c>
      <c r="O187" s="21">
        <f t="shared" si="11"/>
        <v>5.5</v>
      </c>
      <c r="P187" s="5">
        <f t="shared" si="12"/>
        <v>4.5454545454545452E-3</v>
      </c>
      <c r="Q187" t="s">
        <v>8311</v>
      </c>
      <c r="R187" t="s">
        <v>8315</v>
      </c>
      <c r="S187" s="12">
        <f t="shared" si="13"/>
        <v>42570.91133101852</v>
      </c>
      <c r="T187" s="12">
        <f t="shared" si="14"/>
        <v>42600.91133101852</v>
      </c>
      <c r="U187">
        <f t="shared" si="10"/>
        <v>1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8221</v>
      </c>
      <c r="G188" t="s">
        <v>8224</v>
      </c>
      <c r="H188" t="s">
        <v>8246</v>
      </c>
      <c r="I188" s="8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8267</v>
      </c>
      <c r="O188" s="21">
        <f t="shared" si="11"/>
        <v>0</v>
      </c>
      <c r="P188" s="5">
        <f t="shared" si="12"/>
        <v>0</v>
      </c>
      <c r="Q188" t="s">
        <v>8311</v>
      </c>
      <c r="R188" t="s">
        <v>8315</v>
      </c>
      <c r="S188" s="12">
        <f t="shared" si="13"/>
        <v>42767.812893518523</v>
      </c>
      <c r="T188" s="12">
        <f t="shared" si="14"/>
        <v>42797.833333333328</v>
      </c>
      <c r="U188">
        <f t="shared" si="10"/>
        <v>1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8267</v>
      </c>
      <c r="O189" s="21">
        <f t="shared" si="11"/>
        <v>16</v>
      </c>
      <c r="P189" s="5">
        <f t="shared" si="12"/>
        <v>6.2500000000000003E-3</v>
      </c>
      <c r="Q189" t="s">
        <v>8311</v>
      </c>
      <c r="R189" t="s">
        <v>8315</v>
      </c>
      <c r="S189" s="12">
        <f t="shared" si="13"/>
        <v>42182.234456018516</v>
      </c>
      <c r="T189" s="12">
        <f t="shared" si="14"/>
        <v>42206.290972222225</v>
      </c>
      <c r="U189">
        <f t="shared" si="10"/>
        <v>1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8221</v>
      </c>
      <c r="G190" t="s">
        <v>8224</v>
      </c>
      <c r="H190" t="s">
        <v>8246</v>
      </c>
      <c r="I190" s="8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8267</v>
      </c>
      <c r="O190" s="21">
        <f t="shared" si="11"/>
        <v>0</v>
      </c>
      <c r="P190" s="5">
        <f t="shared" si="12"/>
        <v>0</v>
      </c>
      <c r="Q190" t="s">
        <v>8311</v>
      </c>
      <c r="R190" t="s">
        <v>8315</v>
      </c>
      <c r="S190" s="12">
        <f t="shared" si="13"/>
        <v>41857.18304398148</v>
      </c>
      <c r="T190" s="12">
        <f t="shared" si="14"/>
        <v>41887.18304398148</v>
      </c>
      <c r="U190">
        <f t="shared" si="10"/>
        <v>1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8267</v>
      </c>
      <c r="O191" s="21">
        <f t="shared" si="11"/>
        <v>6.8999999999999992E-2</v>
      </c>
      <c r="P191" s="5">
        <f t="shared" si="12"/>
        <v>1.4492753623188406E-2</v>
      </c>
      <c r="Q191" t="s">
        <v>8311</v>
      </c>
      <c r="R191" t="s">
        <v>8315</v>
      </c>
      <c r="S191" s="12">
        <f t="shared" si="13"/>
        <v>42556.690706018519</v>
      </c>
      <c r="T191" s="12">
        <f t="shared" si="14"/>
        <v>42616.690706018519</v>
      </c>
      <c r="U191">
        <f t="shared" si="10"/>
        <v>1</v>
      </c>
    </row>
    <row r="192" spans="1:21" x14ac:dyDescent="0.2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8221</v>
      </c>
      <c r="G192" t="s">
        <v>8224</v>
      </c>
      <c r="H192" t="s">
        <v>8246</v>
      </c>
      <c r="I192" s="8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8267</v>
      </c>
      <c r="O192" s="21">
        <f t="shared" si="11"/>
        <v>0.41666666666666669</v>
      </c>
      <c r="P192" s="5">
        <f t="shared" si="12"/>
        <v>0.02</v>
      </c>
      <c r="Q192" t="s">
        <v>8311</v>
      </c>
      <c r="R192" t="s">
        <v>8315</v>
      </c>
      <c r="S192" s="12">
        <f t="shared" si="13"/>
        <v>42527.650995370372</v>
      </c>
      <c r="T192" s="12">
        <f t="shared" si="14"/>
        <v>42537.650995370372</v>
      </c>
      <c r="U192">
        <f t="shared" si="10"/>
        <v>1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8267</v>
      </c>
      <c r="O193" s="21">
        <f t="shared" si="11"/>
        <v>5</v>
      </c>
      <c r="P193" s="5">
        <f t="shared" si="12"/>
        <v>1.2E-2</v>
      </c>
      <c r="Q193" t="s">
        <v>8311</v>
      </c>
      <c r="R193" t="s">
        <v>8315</v>
      </c>
      <c r="S193" s="12">
        <f t="shared" si="13"/>
        <v>42239.441412037035</v>
      </c>
      <c r="T193" s="12">
        <f t="shared" si="14"/>
        <v>42279.441412037035</v>
      </c>
      <c r="U193">
        <f t="shared" si="10"/>
        <v>1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8267</v>
      </c>
      <c r="O194" s="21">
        <f t="shared" si="11"/>
        <v>1.6999999999999999E-3</v>
      </c>
      <c r="P194" s="5">
        <f t="shared" si="12"/>
        <v>0.17647058823529413</v>
      </c>
      <c r="Q194" t="s">
        <v>8311</v>
      </c>
      <c r="R194" t="s">
        <v>8315</v>
      </c>
      <c r="S194" s="12">
        <f t="shared" si="13"/>
        <v>41899.792037037041</v>
      </c>
      <c r="T194" s="12">
        <f t="shared" si="14"/>
        <v>41929.792037037041</v>
      </c>
      <c r="U194">
        <f t="shared" ref="U194:U257" si="15">COUNT(E194="SUCCESSFUL","FAILED","cancelled","live")</f>
        <v>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8221</v>
      </c>
      <c r="G195" t="s">
        <v>8225</v>
      </c>
      <c r="H195" t="s">
        <v>8247</v>
      </c>
      <c r="I195" s="8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8267</v>
      </c>
      <c r="O195" s="21">
        <f t="shared" ref="O195:O258" si="16">IFERROR( E195/D195 * 100,0)</f>
        <v>0</v>
      </c>
      <c r="P195" s="5">
        <f t="shared" ref="P195:P258" si="17">IFERROR(L195/E195,0)</f>
        <v>0</v>
      </c>
      <c r="Q195" t="s">
        <v>8311</v>
      </c>
      <c r="R195" t="s">
        <v>8315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8221</v>
      </c>
      <c r="G196" t="s">
        <v>8225</v>
      </c>
      <c r="H196" t="s">
        <v>8247</v>
      </c>
      <c r="I196" s="8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8267</v>
      </c>
      <c r="O196" s="21">
        <f t="shared" si="16"/>
        <v>0.12</v>
      </c>
      <c r="P196" s="5">
        <f t="shared" si="17"/>
        <v>1</v>
      </c>
      <c r="Q196" t="s">
        <v>8311</v>
      </c>
      <c r="R196" t="s">
        <v>8315</v>
      </c>
      <c r="S196" s="12">
        <f t="shared" si="18"/>
        <v>42375.996886574074</v>
      </c>
      <c r="T196" s="12">
        <f t="shared" si="19"/>
        <v>42435.996886574074</v>
      </c>
      <c r="U196">
        <f t="shared" si="15"/>
        <v>1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8221</v>
      </c>
      <c r="G197" t="s">
        <v>8224</v>
      </c>
      <c r="H197" t="s">
        <v>8246</v>
      </c>
      <c r="I197" s="8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8267</v>
      </c>
      <c r="O197" s="21">
        <f t="shared" si="16"/>
        <v>0</v>
      </c>
      <c r="P197" s="5">
        <f t="shared" si="17"/>
        <v>0</v>
      </c>
      <c r="Q197" t="s">
        <v>8311</v>
      </c>
      <c r="R197" t="s">
        <v>8315</v>
      </c>
      <c r="S197" s="12">
        <f t="shared" si="18"/>
        <v>42135.67050925926</v>
      </c>
      <c r="T197" s="12">
        <f t="shared" si="19"/>
        <v>42195.67050925926</v>
      </c>
      <c r="U197">
        <f t="shared" si="15"/>
        <v>1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8267</v>
      </c>
      <c r="O198" s="21">
        <f t="shared" si="16"/>
        <v>41.857142857142861</v>
      </c>
      <c r="P198" s="5">
        <f t="shared" si="17"/>
        <v>1.2969283276450512E-2</v>
      </c>
      <c r="Q198" t="s">
        <v>8311</v>
      </c>
      <c r="R198" t="s">
        <v>8315</v>
      </c>
      <c r="S198" s="12">
        <f t="shared" si="18"/>
        <v>42259.542800925927</v>
      </c>
      <c r="T198" s="12">
        <f t="shared" si="19"/>
        <v>42287.875</v>
      </c>
      <c r="U198">
        <f t="shared" si="15"/>
        <v>1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8267</v>
      </c>
      <c r="O199" s="21">
        <f t="shared" si="16"/>
        <v>10.48</v>
      </c>
      <c r="P199" s="5">
        <f t="shared" si="17"/>
        <v>3.0534351145038167E-2</v>
      </c>
      <c r="Q199" t="s">
        <v>8311</v>
      </c>
      <c r="R199" t="s">
        <v>8315</v>
      </c>
      <c r="S199" s="12">
        <f t="shared" si="18"/>
        <v>42741.848379629635</v>
      </c>
      <c r="T199" s="12">
        <f t="shared" si="19"/>
        <v>42783.875</v>
      </c>
      <c r="U199">
        <f t="shared" si="15"/>
        <v>1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8267</v>
      </c>
      <c r="O200" s="21">
        <f t="shared" si="16"/>
        <v>1.1159999999999999</v>
      </c>
      <c r="P200" s="5">
        <f t="shared" si="17"/>
        <v>2.1505376344086023E-2</v>
      </c>
      <c r="Q200" t="s">
        <v>8311</v>
      </c>
      <c r="R200" t="s">
        <v>8315</v>
      </c>
      <c r="S200" s="12">
        <f t="shared" si="18"/>
        <v>41887.383356481485</v>
      </c>
      <c r="T200" s="12">
        <f t="shared" si="19"/>
        <v>41917.383356481485</v>
      </c>
      <c r="U200">
        <f t="shared" si="15"/>
        <v>1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8221</v>
      </c>
      <c r="G201" t="s">
        <v>8224</v>
      </c>
      <c r="H201" t="s">
        <v>8246</v>
      </c>
      <c r="I201" s="8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8267</v>
      </c>
      <c r="O201" s="21">
        <f t="shared" si="16"/>
        <v>0</v>
      </c>
      <c r="P201" s="5">
        <f t="shared" si="17"/>
        <v>0</v>
      </c>
      <c r="Q201" t="s">
        <v>8311</v>
      </c>
      <c r="R201" t="s">
        <v>8315</v>
      </c>
      <c r="S201" s="12">
        <f t="shared" si="18"/>
        <v>42584.123865740738</v>
      </c>
      <c r="T201" s="12">
        <f t="shared" si="19"/>
        <v>42614.123865740738</v>
      </c>
      <c r="U201">
        <f t="shared" si="15"/>
        <v>1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8267</v>
      </c>
      <c r="O202" s="21">
        <f t="shared" si="16"/>
        <v>26.192500000000003</v>
      </c>
      <c r="P202" s="5">
        <f t="shared" si="17"/>
        <v>1.1453660398969171E-2</v>
      </c>
      <c r="Q202" t="s">
        <v>8311</v>
      </c>
      <c r="R202" t="s">
        <v>8315</v>
      </c>
      <c r="S202" s="12">
        <f t="shared" si="18"/>
        <v>41867.083368055559</v>
      </c>
      <c r="T202" s="12">
        <f t="shared" si="19"/>
        <v>41897.083368055559</v>
      </c>
      <c r="U202">
        <f t="shared" si="15"/>
        <v>1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8267</v>
      </c>
      <c r="O203" s="21">
        <f t="shared" si="16"/>
        <v>58.461538461538467</v>
      </c>
      <c r="P203" s="5">
        <f t="shared" si="17"/>
        <v>1.8421052631578946E-2</v>
      </c>
      <c r="Q203" t="s">
        <v>8311</v>
      </c>
      <c r="R203" t="s">
        <v>8315</v>
      </c>
      <c r="S203" s="12">
        <f t="shared" si="18"/>
        <v>42023.818622685183</v>
      </c>
      <c r="T203" s="12">
        <f t="shared" si="19"/>
        <v>42043.818622685183</v>
      </c>
      <c r="U203">
        <f t="shared" si="15"/>
        <v>1</v>
      </c>
    </row>
    <row r="204" spans="1:21" x14ac:dyDescent="0.2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8221</v>
      </c>
      <c r="G204" t="s">
        <v>8224</v>
      </c>
      <c r="H204" t="s">
        <v>8246</v>
      </c>
      <c r="I204" s="8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8267</v>
      </c>
      <c r="O204" s="21">
        <f t="shared" si="16"/>
        <v>0</v>
      </c>
      <c r="P204" s="5">
        <f t="shared" si="17"/>
        <v>0</v>
      </c>
      <c r="Q204" t="s">
        <v>8311</v>
      </c>
      <c r="R204" t="s">
        <v>8315</v>
      </c>
      <c r="S204" s="12">
        <f t="shared" si="18"/>
        <v>42255.927824074075</v>
      </c>
      <c r="T204" s="12">
        <f t="shared" si="19"/>
        <v>42285.874305555553</v>
      </c>
      <c r="U204">
        <f t="shared" si="15"/>
        <v>1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8267</v>
      </c>
      <c r="O205" s="21">
        <f t="shared" si="16"/>
        <v>29.84</v>
      </c>
      <c r="P205" s="5">
        <f t="shared" si="17"/>
        <v>1.0723860589812333E-2</v>
      </c>
      <c r="Q205" t="s">
        <v>8311</v>
      </c>
      <c r="R205" t="s">
        <v>8315</v>
      </c>
      <c r="S205" s="12">
        <f t="shared" si="18"/>
        <v>41973.847962962958</v>
      </c>
      <c r="T205" s="12">
        <f t="shared" si="19"/>
        <v>42033.847962962958</v>
      </c>
      <c r="U205">
        <f t="shared" si="15"/>
        <v>1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8267</v>
      </c>
      <c r="O206" s="21">
        <f t="shared" si="16"/>
        <v>50.721666666666664</v>
      </c>
      <c r="P206" s="5">
        <f t="shared" si="17"/>
        <v>8.4973548450694974E-3</v>
      </c>
      <c r="Q206" t="s">
        <v>8311</v>
      </c>
      <c r="R206" t="s">
        <v>8315</v>
      </c>
      <c r="S206" s="12">
        <f t="shared" si="18"/>
        <v>42556.583368055552</v>
      </c>
      <c r="T206" s="12">
        <f t="shared" si="19"/>
        <v>42586.583368055552</v>
      </c>
      <c r="U206">
        <f t="shared" si="15"/>
        <v>1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8267</v>
      </c>
      <c r="O207" s="21">
        <f t="shared" si="16"/>
        <v>16.25</v>
      </c>
      <c r="P207" s="5">
        <f t="shared" si="17"/>
        <v>1.3076923076923076E-2</v>
      </c>
      <c r="Q207" t="s">
        <v>8311</v>
      </c>
      <c r="R207" t="s">
        <v>8315</v>
      </c>
      <c r="S207" s="12">
        <f t="shared" si="18"/>
        <v>42248.632199074069</v>
      </c>
      <c r="T207" s="12">
        <f t="shared" si="19"/>
        <v>42283.632199074069</v>
      </c>
      <c r="U207">
        <f t="shared" si="15"/>
        <v>1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8221</v>
      </c>
      <c r="G208" t="s">
        <v>8224</v>
      </c>
      <c r="H208" t="s">
        <v>8246</v>
      </c>
      <c r="I208" s="8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8267</v>
      </c>
      <c r="O208" s="21">
        <f t="shared" si="16"/>
        <v>0</v>
      </c>
      <c r="P208" s="5">
        <f t="shared" si="17"/>
        <v>0</v>
      </c>
      <c r="Q208" t="s">
        <v>8311</v>
      </c>
      <c r="R208" t="s">
        <v>8315</v>
      </c>
      <c r="S208" s="12">
        <f t="shared" si="18"/>
        <v>42567.004432870366</v>
      </c>
      <c r="T208" s="12">
        <f t="shared" si="19"/>
        <v>42588.004432870366</v>
      </c>
      <c r="U208">
        <f t="shared" si="15"/>
        <v>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8267</v>
      </c>
      <c r="O209" s="21">
        <f t="shared" si="16"/>
        <v>15.214285714285714</v>
      </c>
      <c r="P209" s="5">
        <f t="shared" si="17"/>
        <v>6.1032863849765258E-3</v>
      </c>
      <c r="Q209" t="s">
        <v>8311</v>
      </c>
      <c r="R209" t="s">
        <v>8315</v>
      </c>
      <c r="S209" s="12">
        <f t="shared" si="18"/>
        <v>41978.197199074071</v>
      </c>
      <c r="T209" s="12">
        <f t="shared" si="19"/>
        <v>42008.197199074071</v>
      </c>
      <c r="U209">
        <f t="shared" si="15"/>
        <v>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8221</v>
      </c>
      <c r="G210" t="s">
        <v>8226</v>
      </c>
      <c r="H210" t="s">
        <v>8248</v>
      </c>
      <c r="I210" s="8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8267</v>
      </c>
      <c r="O210" s="21">
        <f t="shared" si="16"/>
        <v>0</v>
      </c>
      <c r="P210" s="5">
        <f t="shared" si="17"/>
        <v>0</v>
      </c>
      <c r="Q210" t="s">
        <v>8311</v>
      </c>
      <c r="R210" t="s">
        <v>8315</v>
      </c>
      <c r="S210" s="12">
        <f t="shared" si="18"/>
        <v>41959.369988425926</v>
      </c>
      <c r="T210" s="12">
        <f t="shared" si="19"/>
        <v>41989.369988425926</v>
      </c>
      <c r="U210">
        <f t="shared" si="15"/>
        <v>1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8221</v>
      </c>
      <c r="G211" t="s">
        <v>8224</v>
      </c>
      <c r="H211" t="s">
        <v>8246</v>
      </c>
      <c r="I211" s="8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8267</v>
      </c>
      <c r="O211" s="21">
        <f t="shared" si="16"/>
        <v>0</v>
      </c>
      <c r="P211" s="5">
        <f t="shared" si="17"/>
        <v>0</v>
      </c>
      <c r="Q211" t="s">
        <v>8311</v>
      </c>
      <c r="R211" t="s">
        <v>8315</v>
      </c>
      <c r="S211" s="12">
        <f t="shared" si="18"/>
        <v>42165.922858796301</v>
      </c>
      <c r="T211" s="12">
        <f t="shared" si="19"/>
        <v>42195.922858796301</v>
      </c>
      <c r="U211">
        <f t="shared" si="15"/>
        <v>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8267</v>
      </c>
      <c r="O212" s="21">
        <f t="shared" si="16"/>
        <v>25.25</v>
      </c>
      <c r="P212" s="5">
        <f t="shared" si="17"/>
        <v>1.089108910891089E-2</v>
      </c>
      <c r="Q212" t="s">
        <v>8311</v>
      </c>
      <c r="R212" t="s">
        <v>8315</v>
      </c>
      <c r="S212" s="12">
        <f t="shared" si="18"/>
        <v>42249.064722222218</v>
      </c>
      <c r="T212" s="12">
        <f t="shared" si="19"/>
        <v>42278.208333333328</v>
      </c>
      <c r="U212">
        <f t="shared" si="15"/>
        <v>1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8267</v>
      </c>
      <c r="O213" s="21">
        <f t="shared" si="16"/>
        <v>44.6</v>
      </c>
      <c r="P213" s="5">
        <f t="shared" si="17"/>
        <v>5.3811659192825115E-3</v>
      </c>
      <c r="Q213" t="s">
        <v>8311</v>
      </c>
      <c r="R213" t="s">
        <v>8315</v>
      </c>
      <c r="S213" s="12">
        <f t="shared" si="18"/>
        <v>42236.159918981488</v>
      </c>
      <c r="T213" s="12">
        <f t="shared" si="19"/>
        <v>42266.159918981488</v>
      </c>
      <c r="U213">
        <f t="shared" si="15"/>
        <v>1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8267</v>
      </c>
      <c r="O214" s="21">
        <f t="shared" si="16"/>
        <v>1.5873015873015872E-2</v>
      </c>
      <c r="P214" s="5">
        <f t="shared" si="17"/>
        <v>1</v>
      </c>
      <c r="Q214" t="s">
        <v>8311</v>
      </c>
      <c r="R214" t="s">
        <v>8315</v>
      </c>
      <c r="S214" s="12">
        <f t="shared" si="18"/>
        <v>42416.881018518514</v>
      </c>
      <c r="T214" s="12">
        <f t="shared" si="19"/>
        <v>42476.839351851857</v>
      </c>
      <c r="U214">
        <f t="shared" si="15"/>
        <v>1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8221</v>
      </c>
      <c r="G215" t="s">
        <v>8224</v>
      </c>
      <c r="H215" t="s">
        <v>8246</v>
      </c>
      <c r="I215" s="8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8267</v>
      </c>
      <c r="O215" s="21">
        <f t="shared" si="16"/>
        <v>0.04</v>
      </c>
      <c r="P215" s="5">
        <f t="shared" si="17"/>
        <v>0.05</v>
      </c>
      <c r="Q215" t="s">
        <v>8311</v>
      </c>
      <c r="R215" t="s">
        <v>8315</v>
      </c>
      <c r="S215" s="12">
        <f t="shared" si="18"/>
        <v>42202.594293981485</v>
      </c>
      <c r="T215" s="12">
        <f t="shared" si="19"/>
        <v>42232.587974537033</v>
      </c>
      <c r="U215">
        <f t="shared" si="15"/>
        <v>1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8221</v>
      </c>
      <c r="G216" t="s">
        <v>8224</v>
      </c>
      <c r="H216" t="s">
        <v>8246</v>
      </c>
      <c r="I216" s="8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8267</v>
      </c>
      <c r="O216" s="21">
        <f t="shared" si="16"/>
        <v>8.0000000000000002E-3</v>
      </c>
      <c r="P216" s="5">
        <f t="shared" si="17"/>
        <v>1</v>
      </c>
      <c r="Q216" t="s">
        <v>8311</v>
      </c>
      <c r="R216" t="s">
        <v>8315</v>
      </c>
      <c r="S216" s="12">
        <f t="shared" si="18"/>
        <v>42009.64061342593</v>
      </c>
      <c r="T216" s="12">
        <f t="shared" si="19"/>
        <v>42069.64061342593</v>
      </c>
      <c r="U216">
        <f t="shared" si="15"/>
        <v>1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8221</v>
      </c>
      <c r="G217" t="s">
        <v>8225</v>
      </c>
      <c r="H217" t="s">
        <v>8247</v>
      </c>
      <c r="I217" s="8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8267</v>
      </c>
      <c r="O217" s="21">
        <f t="shared" si="16"/>
        <v>0.22727272727272727</v>
      </c>
      <c r="P217" s="5">
        <f t="shared" si="17"/>
        <v>0.1</v>
      </c>
      <c r="Q217" t="s">
        <v>8311</v>
      </c>
      <c r="R217" t="s">
        <v>8315</v>
      </c>
      <c r="S217" s="12">
        <f t="shared" si="18"/>
        <v>42375.230115740742</v>
      </c>
      <c r="T217" s="12">
        <f t="shared" si="19"/>
        <v>42417.999305555553</v>
      </c>
      <c r="U217">
        <f t="shared" si="15"/>
        <v>1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8267</v>
      </c>
      <c r="O218" s="21">
        <f t="shared" si="16"/>
        <v>55.698440000000005</v>
      </c>
      <c r="P218" s="5">
        <f t="shared" si="17"/>
        <v>3.0162424656776741E-3</v>
      </c>
      <c r="Q218" t="s">
        <v>8311</v>
      </c>
      <c r="R218" t="s">
        <v>8315</v>
      </c>
      <c r="S218" s="12">
        <f t="shared" si="18"/>
        <v>42066.958761574075</v>
      </c>
      <c r="T218" s="12">
        <f t="shared" si="19"/>
        <v>42116.917094907403</v>
      </c>
      <c r="U218">
        <f t="shared" si="15"/>
        <v>1</v>
      </c>
    </row>
    <row r="219" spans="1:21" x14ac:dyDescent="0.2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8267</v>
      </c>
      <c r="O219" s="21">
        <f t="shared" si="16"/>
        <v>11.943</v>
      </c>
      <c r="P219" s="5">
        <f t="shared" si="17"/>
        <v>3.1817801222473415E-3</v>
      </c>
      <c r="Q219" t="s">
        <v>8311</v>
      </c>
      <c r="R219" t="s">
        <v>8315</v>
      </c>
      <c r="S219" s="12">
        <f t="shared" si="18"/>
        <v>41970.64061342593</v>
      </c>
      <c r="T219" s="12">
        <f t="shared" si="19"/>
        <v>42001.64061342593</v>
      </c>
      <c r="U219">
        <f t="shared" si="15"/>
        <v>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8267</v>
      </c>
      <c r="O220" s="21">
        <f t="shared" si="16"/>
        <v>2</v>
      </c>
      <c r="P220" s="5">
        <f t="shared" si="17"/>
        <v>0.01</v>
      </c>
      <c r="Q220" t="s">
        <v>8311</v>
      </c>
      <c r="R220" t="s">
        <v>8315</v>
      </c>
      <c r="S220" s="12">
        <f t="shared" si="18"/>
        <v>42079.628344907411</v>
      </c>
      <c r="T220" s="12">
        <f t="shared" si="19"/>
        <v>42139.628344907411</v>
      </c>
      <c r="U220">
        <f t="shared" si="15"/>
        <v>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8267</v>
      </c>
      <c r="O221" s="21">
        <f t="shared" si="16"/>
        <v>17.630000000000003</v>
      </c>
      <c r="P221" s="5">
        <f t="shared" si="17"/>
        <v>8.621667612024958E-3</v>
      </c>
      <c r="Q221" t="s">
        <v>8311</v>
      </c>
      <c r="R221" t="s">
        <v>8315</v>
      </c>
      <c r="S221" s="12">
        <f t="shared" si="18"/>
        <v>42429.326678240745</v>
      </c>
      <c r="T221" s="12">
        <f t="shared" si="19"/>
        <v>42461.290972222225</v>
      </c>
      <c r="U221">
        <f t="shared" si="15"/>
        <v>1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8267</v>
      </c>
      <c r="O222" s="21">
        <f t="shared" si="16"/>
        <v>0.72</v>
      </c>
      <c r="P222" s="5">
        <f t="shared" si="17"/>
        <v>8.3333333333333332E-3</v>
      </c>
      <c r="Q222" t="s">
        <v>8311</v>
      </c>
      <c r="R222" t="s">
        <v>8315</v>
      </c>
      <c r="S222" s="12">
        <f t="shared" si="18"/>
        <v>42195.643865740742</v>
      </c>
      <c r="T222" s="12">
        <f t="shared" si="19"/>
        <v>42236.837499999994</v>
      </c>
      <c r="U222">
        <f t="shared" si="15"/>
        <v>1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8221</v>
      </c>
      <c r="G223" t="s">
        <v>8224</v>
      </c>
      <c r="H223" t="s">
        <v>8246</v>
      </c>
      <c r="I223" s="8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8267</v>
      </c>
      <c r="O223" s="21">
        <f t="shared" si="16"/>
        <v>0</v>
      </c>
      <c r="P223" s="5">
        <f t="shared" si="17"/>
        <v>0</v>
      </c>
      <c r="Q223" t="s">
        <v>8311</v>
      </c>
      <c r="R223" t="s">
        <v>8315</v>
      </c>
      <c r="S223" s="12">
        <f t="shared" si="18"/>
        <v>42031.837546296301</v>
      </c>
      <c r="T223" s="12">
        <f t="shared" si="19"/>
        <v>42091.79587962963</v>
      </c>
      <c r="U223">
        <f t="shared" si="15"/>
        <v>1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8267</v>
      </c>
      <c r="O224" s="21">
        <f t="shared" si="16"/>
        <v>13</v>
      </c>
      <c r="P224" s="5">
        <f t="shared" si="17"/>
        <v>1.5384615384615385E-2</v>
      </c>
      <c r="Q224" t="s">
        <v>8311</v>
      </c>
      <c r="R224" t="s">
        <v>8315</v>
      </c>
      <c r="S224" s="12">
        <f t="shared" si="18"/>
        <v>42031.769884259258</v>
      </c>
      <c r="T224" s="12">
        <f t="shared" si="19"/>
        <v>42090.110416666663</v>
      </c>
      <c r="U224">
        <f t="shared" si="15"/>
        <v>1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8221</v>
      </c>
      <c r="G225" t="s">
        <v>8224</v>
      </c>
      <c r="H225" t="s">
        <v>8246</v>
      </c>
      <c r="I225" s="8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8267</v>
      </c>
      <c r="O225" s="21">
        <f t="shared" si="16"/>
        <v>0</v>
      </c>
      <c r="P225" s="5">
        <f t="shared" si="17"/>
        <v>0</v>
      </c>
      <c r="Q225" t="s">
        <v>8311</v>
      </c>
      <c r="R225" t="s">
        <v>8315</v>
      </c>
      <c r="S225" s="12">
        <f t="shared" si="18"/>
        <v>42482.048032407409</v>
      </c>
      <c r="T225" s="12">
        <f t="shared" si="19"/>
        <v>42512.045138888891</v>
      </c>
      <c r="U225">
        <f t="shared" si="15"/>
        <v>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8221</v>
      </c>
      <c r="G226" t="s">
        <v>8226</v>
      </c>
      <c r="H226" t="s">
        <v>8248</v>
      </c>
      <c r="I226" s="8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8267</v>
      </c>
      <c r="O226" s="21">
        <f t="shared" si="16"/>
        <v>0</v>
      </c>
      <c r="P226" s="5">
        <f t="shared" si="17"/>
        <v>0</v>
      </c>
      <c r="Q226" t="s">
        <v>8311</v>
      </c>
      <c r="R226" t="s">
        <v>8315</v>
      </c>
      <c r="S226" s="12">
        <f t="shared" si="18"/>
        <v>42135.235254629632</v>
      </c>
      <c r="T226" s="12">
        <f t="shared" si="19"/>
        <v>42195.235254629632</v>
      </c>
      <c r="U226">
        <f t="shared" si="15"/>
        <v>1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8221</v>
      </c>
      <c r="G227" t="s">
        <v>8224</v>
      </c>
      <c r="H227" t="s">
        <v>8246</v>
      </c>
      <c r="I227" s="8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8267</v>
      </c>
      <c r="O227" s="21">
        <f t="shared" si="16"/>
        <v>0</v>
      </c>
      <c r="P227" s="5">
        <f t="shared" si="17"/>
        <v>0</v>
      </c>
      <c r="Q227" t="s">
        <v>8311</v>
      </c>
      <c r="R227" t="s">
        <v>8315</v>
      </c>
      <c r="S227" s="12">
        <f t="shared" si="18"/>
        <v>42438.961273148147</v>
      </c>
      <c r="T227" s="12">
        <f t="shared" si="19"/>
        <v>42468.919606481482</v>
      </c>
      <c r="U227">
        <f t="shared" si="15"/>
        <v>1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8267</v>
      </c>
      <c r="O228" s="21">
        <f t="shared" si="16"/>
        <v>0.86206896551724133</v>
      </c>
      <c r="P228" s="5">
        <f t="shared" si="17"/>
        <v>8.0000000000000002E-3</v>
      </c>
      <c r="Q228" t="s">
        <v>8311</v>
      </c>
      <c r="R228" t="s">
        <v>8315</v>
      </c>
      <c r="S228" s="12">
        <f t="shared" si="18"/>
        <v>42106.666018518517</v>
      </c>
      <c r="T228" s="12">
        <f t="shared" si="19"/>
        <v>42155.395138888889</v>
      </c>
      <c r="U228">
        <f t="shared" si="15"/>
        <v>1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8221</v>
      </c>
      <c r="G229" t="s">
        <v>8224</v>
      </c>
      <c r="H229" t="s">
        <v>8246</v>
      </c>
      <c r="I229" s="8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8267</v>
      </c>
      <c r="O229" s="21">
        <f t="shared" si="16"/>
        <v>0</v>
      </c>
      <c r="P229" s="5">
        <f t="shared" si="17"/>
        <v>0</v>
      </c>
      <c r="Q229" t="s">
        <v>8311</v>
      </c>
      <c r="R229" t="s">
        <v>8315</v>
      </c>
      <c r="S229" s="12">
        <f t="shared" si="18"/>
        <v>42164.893993055557</v>
      </c>
      <c r="T229" s="12">
        <f t="shared" si="19"/>
        <v>42194.893993055557</v>
      </c>
      <c r="U229">
        <f t="shared" si="15"/>
        <v>1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8221</v>
      </c>
      <c r="G230" t="s">
        <v>8225</v>
      </c>
      <c r="H230" t="s">
        <v>8247</v>
      </c>
      <c r="I230" s="8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8267</v>
      </c>
      <c r="O230" s="21">
        <f t="shared" si="16"/>
        <v>0</v>
      </c>
      <c r="P230" s="5">
        <f t="shared" si="17"/>
        <v>0</v>
      </c>
      <c r="Q230" t="s">
        <v>8311</v>
      </c>
      <c r="R230" t="s">
        <v>8315</v>
      </c>
      <c r="S230" s="12">
        <f t="shared" si="18"/>
        <v>42096.686400462961</v>
      </c>
      <c r="T230" s="12">
        <f t="shared" si="19"/>
        <v>42156.686400462961</v>
      </c>
      <c r="U230">
        <f t="shared" si="15"/>
        <v>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8221</v>
      </c>
      <c r="G231" t="s">
        <v>8236</v>
      </c>
      <c r="H231" t="s">
        <v>8249</v>
      </c>
      <c r="I231" s="8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8267</v>
      </c>
      <c r="O231" s="21">
        <f t="shared" si="16"/>
        <v>0</v>
      </c>
      <c r="P231" s="5">
        <f t="shared" si="17"/>
        <v>0</v>
      </c>
      <c r="Q231" t="s">
        <v>8311</v>
      </c>
      <c r="R231" t="s">
        <v>8315</v>
      </c>
      <c r="S231" s="12">
        <f t="shared" si="18"/>
        <v>42383.933993055558</v>
      </c>
      <c r="T231" s="12">
        <f t="shared" si="19"/>
        <v>42413.933993055558</v>
      </c>
      <c r="U231">
        <f t="shared" si="15"/>
        <v>1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8221</v>
      </c>
      <c r="G232" t="s">
        <v>8224</v>
      </c>
      <c r="H232" t="s">
        <v>8246</v>
      </c>
      <c r="I232" s="8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8267</v>
      </c>
      <c r="O232" s="21">
        <f t="shared" si="16"/>
        <v>0.4</v>
      </c>
      <c r="P232" s="5">
        <f t="shared" si="17"/>
        <v>3.3333333333333333E-2</v>
      </c>
      <c r="Q232" t="s">
        <v>8311</v>
      </c>
      <c r="R232" t="s">
        <v>8315</v>
      </c>
      <c r="S232" s="12">
        <f t="shared" si="18"/>
        <v>42129.777210648142</v>
      </c>
      <c r="T232" s="12">
        <f t="shared" si="19"/>
        <v>42159.777210648142</v>
      </c>
      <c r="U232">
        <f t="shared" si="15"/>
        <v>1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8221</v>
      </c>
      <c r="G233" t="s">
        <v>8224</v>
      </c>
      <c r="H233" t="s">
        <v>8246</v>
      </c>
      <c r="I233" s="8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8267</v>
      </c>
      <c r="O233" s="21">
        <f t="shared" si="16"/>
        <v>0</v>
      </c>
      <c r="P233" s="5">
        <f t="shared" si="17"/>
        <v>0</v>
      </c>
      <c r="Q233" t="s">
        <v>8311</v>
      </c>
      <c r="R233" t="s">
        <v>8315</v>
      </c>
      <c r="S233" s="12">
        <f t="shared" si="18"/>
        <v>42341.958923611113</v>
      </c>
      <c r="T233" s="12">
        <f t="shared" si="19"/>
        <v>42371.958923611113</v>
      </c>
      <c r="U233">
        <f t="shared" si="15"/>
        <v>1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8267</v>
      </c>
      <c r="O234" s="21">
        <f t="shared" si="16"/>
        <v>2.75</v>
      </c>
      <c r="P234" s="5">
        <f t="shared" si="17"/>
        <v>6.363636363636363E-2</v>
      </c>
      <c r="Q234" t="s">
        <v>8311</v>
      </c>
      <c r="R234" t="s">
        <v>8315</v>
      </c>
      <c r="S234" s="12">
        <f t="shared" si="18"/>
        <v>42032.82576388889</v>
      </c>
      <c r="T234" s="12">
        <f t="shared" si="19"/>
        <v>42062.82576388889</v>
      </c>
      <c r="U234">
        <f t="shared" si="15"/>
        <v>1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8221</v>
      </c>
      <c r="G235" t="s">
        <v>8224</v>
      </c>
      <c r="H235" t="s">
        <v>8246</v>
      </c>
      <c r="I235" s="8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8267</v>
      </c>
      <c r="O235" s="21">
        <f t="shared" si="16"/>
        <v>0</v>
      </c>
      <c r="P235" s="5">
        <f t="shared" si="17"/>
        <v>0</v>
      </c>
      <c r="Q235" t="s">
        <v>8311</v>
      </c>
      <c r="R235" t="s">
        <v>8315</v>
      </c>
      <c r="S235" s="12">
        <f t="shared" si="18"/>
        <v>42612.911712962959</v>
      </c>
      <c r="T235" s="12">
        <f t="shared" si="19"/>
        <v>42642.911712962959</v>
      </c>
      <c r="U235">
        <f t="shared" si="15"/>
        <v>1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8267</v>
      </c>
      <c r="O236" s="21">
        <f t="shared" si="16"/>
        <v>40.1</v>
      </c>
      <c r="P236" s="5">
        <f t="shared" si="17"/>
        <v>1.2468827930174564E-2</v>
      </c>
      <c r="Q236" t="s">
        <v>8311</v>
      </c>
      <c r="R236" t="s">
        <v>8315</v>
      </c>
      <c r="S236" s="12">
        <f t="shared" si="18"/>
        <v>42136.035405092596</v>
      </c>
      <c r="T236" s="12">
        <f t="shared" si="19"/>
        <v>42176.035405092596</v>
      </c>
      <c r="U236">
        <f t="shared" si="15"/>
        <v>1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8221</v>
      </c>
      <c r="G237" t="s">
        <v>8224</v>
      </c>
      <c r="H237" t="s">
        <v>8246</v>
      </c>
      <c r="I237" s="8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8267</v>
      </c>
      <c r="O237" s="21">
        <f t="shared" si="16"/>
        <v>0</v>
      </c>
      <c r="P237" s="5">
        <f t="shared" si="17"/>
        <v>0</v>
      </c>
      <c r="Q237" t="s">
        <v>8311</v>
      </c>
      <c r="R237" t="s">
        <v>8315</v>
      </c>
      <c r="S237" s="12">
        <f t="shared" si="18"/>
        <v>42164.908530092594</v>
      </c>
      <c r="T237" s="12">
        <f t="shared" si="19"/>
        <v>42194.908530092594</v>
      </c>
      <c r="U237">
        <f t="shared" si="15"/>
        <v>1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8221</v>
      </c>
      <c r="G238" t="s">
        <v>8224</v>
      </c>
      <c r="H238" t="s">
        <v>8246</v>
      </c>
      <c r="I238" s="8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8267</v>
      </c>
      <c r="O238" s="21">
        <f t="shared" si="16"/>
        <v>0</v>
      </c>
      <c r="P238" s="5">
        <f t="shared" si="17"/>
        <v>0</v>
      </c>
      <c r="Q238" t="s">
        <v>8311</v>
      </c>
      <c r="R238" t="s">
        <v>8315</v>
      </c>
      <c r="S238" s="12">
        <f t="shared" si="18"/>
        <v>42321.08447916666</v>
      </c>
      <c r="T238" s="12">
        <f t="shared" si="19"/>
        <v>42374</v>
      </c>
      <c r="U238">
        <f t="shared" si="15"/>
        <v>1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8221</v>
      </c>
      <c r="G239" t="s">
        <v>8224</v>
      </c>
      <c r="H239" t="s">
        <v>8246</v>
      </c>
      <c r="I239" s="8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8267</v>
      </c>
      <c r="O239" s="21">
        <f t="shared" si="16"/>
        <v>0.33333333333333337</v>
      </c>
      <c r="P239" s="5">
        <f t="shared" si="17"/>
        <v>0.02</v>
      </c>
      <c r="Q239" t="s">
        <v>8311</v>
      </c>
      <c r="R239" t="s">
        <v>8315</v>
      </c>
      <c r="S239" s="12">
        <f t="shared" si="18"/>
        <v>42377.577187499999</v>
      </c>
      <c r="T239" s="12">
        <f t="shared" si="19"/>
        <v>42437.577187499999</v>
      </c>
      <c r="U239">
        <f t="shared" si="15"/>
        <v>1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8221</v>
      </c>
      <c r="G240" t="s">
        <v>8224</v>
      </c>
      <c r="H240" t="s">
        <v>8246</v>
      </c>
      <c r="I240" s="8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8267</v>
      </c>
      <c r="O240" s="21">
        <f t="shared" si="16"/>
        <v>0</v>
      </c>
      <c r="P240" s="5">
        <f t="shared" si="17"/>
        <v>0</v>
      </c>
      <c r="Q240" t="s">
        <v>8311</v>
      </c>
      <c r="R240" t="s">
        <v>8315</v>
      </c>
      <c r="S240" s="12">
        <f t="shared" si="18"/>
        <v>42713.962499999994</v>
      </c>
      <c r="T240" s="12">
        <f t="shared" si="19"/>
        <v>42734.375</v>
      </c>
      <c r="U240">
        <f t="shared" si="15"/>
        <v>1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8267</v>
      </c>
      <c r="O241" s="21">
        <f t="shared" si="16"/>
        <v>25</v>
      </c>
      <c r="P241" s="5">
        <f t="shared" si="17"/>
        <v>0.02</v>
      </c>
      <c r="Q241" t="s">
        <v>8311</v>
      </c>
      <c r="R241" t="s">
        <v>8315</v>
      </c>
      <c r="S241" s="12">
        <f t="shared" si="18"/>
        <v>42297.110300925924</v>
      </c>
      <c r="T241" s="12">
        <f t="shared" si="19"/>
        <v>42316.5</v>
      </c>
      <c r="U241">
        <f t="shared" si="15"/>
        <v>1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8268</v>
      </c>
      <c r="O242" s="21">
        <f t="shared" si="16"/>
        <v>107.63413333333334</v>
      </c>
      <c r="P242" s="5">
        <f t="shared" si="17"/>
        <v>8.4855361867858525E-3</v>
      </c>
      <c r="Q242" t="s">
        <v>8311</v>
      </c>
      <c r="R242" t="s">
        <v>8316</v>
      </c>
      <c r="S242" s="12">
        <f t="shared" si="18"/>
        <v>41354.708460648151</v>
      </c>
      <c r="T242" s="12">
        <f t="shared" si="19"/>
        <v>41399.708460648151</v>
      </c>
      <c r="U242">
        <f t="shared" si="15"/>
        <v>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8268</v>
      </c>
      <c r="O243" s="21">
        <f t="shared" si="16"/>
        <v>112.63736263736264</v>
      </c>
      <c r="P243" s="5">
        <f t="shared" si="17"/>
        <v>9.1707317073170726E-3</v>
      </c>
      <c r="Q243" t="s">
        <v>8311</v>
      </c>
      <c r="R243" t="s">
        <v>8316</v>
      </c>
      <c r="S243" s="12">
        <f t="shared" si="18"/>
        <v>41949.697962962964</v>
      </c>
      <c r="T243" s="12">
        <f t="shared" si="19"/>
        <v>41994.697962962964</v>
      </c>
      <c r="U243">
        <f t="shared" si="15"/>
        <v>1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8268</v>
      </c>
      <c r="O244" s="21">
        <f t="shared" si="16"/>
        <v>113.46153846153845</v>
      </c>
      <c r="P244" s="5">
        <f t="shared" si="17"/>
        <v>1.3694915254237288E-2</v>
      </c>
      <c r="Q244" t="s">
        <v>8311</v>
      </c>
      <c r="R244" t="s">
        <v>8316</v>
      </c>
      <c r="S244" s="12">
        <f t="shared" si="18"/>
        <v>40862.492939814816</v>
      </c>
      <c r="T244" s="12">
        <f t="shared" si="19"/>
        <v>40897.492939814816</v>
      </c>
      <c r="U244">
        <f t="shared" si="15"/>
        <v>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8268</v>
      </c>
      <c r="O245" s="21">
        <f t="shared" si="16"/>
        <v>102.592</v>
      </c>
      <c r="P245" s="5">
        <f t="shared" si="17"/>
        <v>1.2788521522145976E-2</v>
      </c>
      <c r="Q245" t="s">
        <v>8311</v>
      </c>
      <c r="R245" t="s">
        <v>8316</v>
      </c>
      <c r="S245" s="12">
        <f t="shared" si="18"/>
        <v>41662.047500000001</v>
      </c>
      <c r="T245" s="12">
        <f t="shared" si="19"/>
        <v>41692.047500000001</v>
      </c>
      <c r="U245">
        <f t="shared" si="15"/>
        <v>1</v>
      </c>
    </row>
    <row r="246" spans="1:21" ht="60" x14ac:dyDescent="0.2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8268</v>
      </c>
      <c r="O246" s="21">
        <f t="shared" si="16"/>
        <v>113.75714285714287</v>
      </c>
      <c r="P246" s="5">
        <f t="shared" si="17"/>
        <v>2.1097576290342836E-2</v>
      </c>
      <c r="Q246" t="s">
        <v>8311</v>
      </c>
      <c r="R246" t="s">
        <v>8316</v>
      </c>
      <c r="S246" s="12">
        <f t="shared" si="18"/>
        <v>40213.323599537034</v>
      </c>
      <c r="T246" s="12">
        <f t="shared" si="19"/>
        <v>40253.29583333333</v>
      </c>
      <c r="U246">
        <f t="shared" si="15"/>
        <v>1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8268</v>
      </c>
      <c r="O247" s="21">
        <f t="shared" si="16"/>
        <v>103.71999999999998</v>
      </c>
      <c r="P247" s="5">
        <f t="shared" si="17"/>
        <v>1.8511376783648285E-2</v>
      </c>
      <c r="Q247" t="s">
        <v>8311</v>
      </c>
      <c r="R247" t="s">
        <v>8316</v>
      </c>
      <c r="S247" s="12">
        <f t="shared" si="18"/>
        <v>41107.053067129629</v>
      </c>
      <c r="T247" s="12">
        <f t="shared" si="19"/>
        <v>41137.053067129629</v>
      </c>
      <c r="U247">
        <f t="shared" si="15"/>
        <v>1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8268</v>
      </c>
      <c r="O248" s="21">
        <f t="shared" si="16"/>
        <v>305.46000000000004</v>
      </c>
      <c r="P248" s="5">
        <f t="shared" si="17"/>
        <v>1.4600929745302168E-2</v>
      </c>
      <c r="Q248" t="s">
        <v>8311</v>
      </c>
      <c r="R248" t="s">
        <v>8316</v>
      </c>
      <c r="S248" s="12">
        <f t="shared" si="18"/>
        <v>40480.363483796296</v>
      </c>
      <c r="T248" s="12">
        <f t="shared" si="19"/>
        <v>40530.405150462961</v>
      </c>
      <c r="U248">
        <f t="shared" si="15"/>
        <v>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8268</v>
      </c>
      <c r="O249" s="21">
        <f t="shared" si="16"/>
        <v>134.1</v>
      </c>
      <c r="P249" s="5">
        <f t="shared" si="17"/>
        <v>9.2468307233407911E-3</v>
      </c>
      <c r="Q249" t="s">
        <v>8311</v>
      </c>
      <c r="R249" t="s">
        <v>8316</v>
      </c>
      <c r="S249" s="12">
        <f t="shared" si="18"/>
        <v>40430.604328703703</v>
      </c>
      <c r="T249" s="12">
        <f t="shared" si="19"/>
        <v>40467.152083333334</v>
      </c>
      <c r="U249">
        <f t="shared" si="15"/>
        <v>1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8268</v>
      </c>
      <c r="O250" s="21">
        <f t="shared" si="16"/>
        <v>101.33294117647058</v>
      </c>
      <c r="P250" s="5">
        <f t="shared" si="17"/>
        <v>1.6950529994311124E-3</v>
      </c>
      <c r="Q250" t="s">
        <v>8311</v>
      </c>
      <c r="R250" t="s">
        <v>8316</v>
      </c>
      <c r="S250" s="12">
        <f t="shared" si="18"/>
        <v>40870.774409722224</v>
      </c>
      <c r="T250" s="12">
        <f t="shared" si="19"/>
        <v>40915.774409722224</v>
      </c>
      <c r="U250">
        <f t="shared" si="15"/>
        <v>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8268</v>
      </c>
      <c r="O251" s="21">
        <f t="shared" si="16"/>
        <v>112.92</v>
      </c>
      <c r="P251" s="5">
        <f t="shared" si="17"/>
        <v>2.0811193765497699E-2</v>
      </c>
      <c r="Q251" t="s">
        <v>8311</v>
      </c>
      <c r="R251" t="s">
        <v>8316</v>
      </c>
      <c r="S251" s="12">
        <f t="shared" si="18"/>
        <v>40332.923842592594</v>
      </c>
      <c r="T251" s="12">
        <f t="shared" si="19"/>
        <v>40412.736111111109</v>
      </c>
      <c r="U251">
        <f t="shared" si="15"/>
        <v>1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8268</v>
      </c>
      <c r="O252" s="21">
        <f t="shared" si="16"/>
        <v>105.58333333333334</v>
      </c>
      <c r="P252" s="5">
        <f t="shared" si="17"/>
        <v>1.3796369376479874E-2</v>
      </c>
      <c r="Q252" t="s">
        <v>8311</v>
      </c>
      <c r="R252" t="s">
        <v>8316</v>
      </c>
      <c r="S252" s="12">
        <f t="shared" si="18"/>
        <v>41401.565868055557</v>
      </c>
      <c r="T252" s="12">
        <f t="shared" si="19"/>
        <v>41431.565868055557</v>
      </c>
      <c r="U252">
        <f t="shared" si="15"/>
        <v>1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8268</v>
      </c>
      <c r="O253" s="21">
        <f t="shared" si="16"/>
        <v>125.57142857142858</v>
      </c>
      <c r="P253" s="5">
        <f t="shared" si="17"/>
        <v>1.7519908987485778E-2</v>
      </c>
      <c r="Q253" t="s">
        <v>8311</v>
      </c>
      <c r="R253" t="s">
        <v>8316</v>
      </c>
      <c r="S253" s="12">
        <f t="shared" si="18"/>
        <v>41013.787569444445</v>
      </c>
      <c r="T253" s="12">
        <f t="shared" si="19"/>
        <v>41045.791666666664</v>
      </c>
      <c r="U253">
        <f t="shared" si="15"/>
        <v>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8268</v>
      </c>
      <c r="O254" s="21">
        <f t="shared" si="16"/>
        <v>184.56</v>
      </c>
      <c r="P254" s="5">
        <f t="shared" si="17"/>
        <v>1.1703511053315995E-2</v>
      </c>
      <c r="Q254" t="s">
        <v>8311</v>
      </c>
      <c r="R254" t="s">
        <v>8316</v>
      </c>
      <c r="S254" s="12">
        <f t="shared" si="18"/>
        <v>40266.662708333337</v>
      </c>
      <c r="T254" s="12">
        <f t="shared" si="19"/>
        <v>40330.165972222225</v>
      </c>
      <c r="U254">
        <f t="shared" si="15"/>
        <v>1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8268</v>
      </c>
      <c r="O255" s="21">
        <f t="shared" si="16"/>
        <v>100.73333333333335</v>
      </c>
      <c r="P255" s="5">
        <f t="shared" si="17"/>
        <v>4.6326935804103242E-3</v>
      </c>
      <c r="Q255" t="s">
        <v>8311</v>
      </c>
      <c r="R255" t="s">
        <v>8316</v>
      </c>
      <c r="S255" s="12">
        <f t="shared" si="18"/>
        <v>40924.650868055556</v>
      </c>
      <c r="T255" s="12">
        <f t="shared" si="19"/>
        <v>40954.650868055556</v>
      </c>
      <c r="U255">
        <f t="shared" si="15"/>
        <v>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8268</v>
      </c>
      <c r="O256" s="21">
        <f t="shared" si="16"/>
        <v>116.94725</v>
      </c>
      <c r="P256" s="5">
        <f t="shared" si="17"/>
        <v>1.1187380065228838E-2</v>
      </c>
      <c r="Q256" t="s">
        <v>8311</v>
      </c>
      <c r="R256" t="s">
        <v>8316</v>
      </c>
      <c r="S256" s="12">
        <f t="shared" si="18"/>
        <v>42263.952662037031</v>
      </c>
      <c r="T256" s="12">
        <f t="shared" si="19"/>
        <v>42294.083333333328</v>
      </c>
      <c r="U256">
        <f t="shared" si="15"/>
        <v>1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8268</v>
      </c>
      <c r="O257" s="21">
        <f t="shared" si="16"/>
        <v>106.73325</v>
      </c>
      <c r="P257" s="5">
        <f t="shared" si="17"/>
        <v>2.2017506259764414E-2</v>
      </c>
      <c r="Q257" t="s">
        <v>8311</v>
      </c>
      <c r="R257" t="s">
        <v>8316</v>
      </c>
      <c r="S257" s="12">
        <f t="shared" si="18"/>
        <v>40588.526412037041</v>
      </c>
      <c r="T257" s="12">
        <f t="shared" si="19"/>
        <v>40618.48474537037</v>
      </c>
      <c r="U257">
        <f t="shared" si="15"/>
        <v>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8268</v>
      </c>
      <c r="O258" s="21">
        <f t="shared" si="16"/>
        <v>139.1</v>
      </c>
      <c r="P258" s="5">
        <f t="shared" si="17"/>
        <v>1.5207653597301333E-2</v>
      </c>
      <c r="Q258" t="s">
        <v>8311</v>
      </c>
      <c r="R258" t="s">
        <v>8316</v>
      </c>
      <c r="S258" s="12">
        <f t="shared" si="18"/>
        <v>41319.769293981481</v>
      </c>
      <c r="T258" s="12">
        <f t="shared" si="19"/>
        <v>41349.769293981481</v>
      </c>
      <c r="U258">
        <f t="shared" ref="U258:U321" si="20">COUNT(E258="SUCCESSFUL","FAILED","cancelled","live")</f>
        <v>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8268</v>
      </c>
      <c r="O259" s="21">
        <f t="shared" ref="O259:O322" si="21">IFERROR( E259/D259 * 100,0)</f>
        <v>106.72648571428572</v>
      </c>
      <c r="P259" s="5">
        <f t="shared" ref="P259:P322" si="22">IFERROR(L259/E259,0)</f>
        <v>1.4991592661294146E-2</v>
      </c>
      <c r="Q259" t="s">
        <v>8311</v>
      </c>
      <c r="R259" t="s">
        <v>8316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1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8268</v>
      </c>
      <c r="O260" s="21">
        <f t="shared" si="21"/>
        <v>191.14</v>
      </c>
      <c r="P260" s="5">
        <f t="shared" si="22"/>
        <v>1.1998186320672457E-2</v>
      </c>
      <c r="Q260" t="s">
        <v>8311</v>
      </c>
      <c r="R260" t="s">
        <v>8316</v>
      </c>
      <c r="S260" s="12">
        <f t="shared" si="23"/>
        <v>40682.051689814813</v>
      </c>
      <c r="T260" s="12">
        <f t="shared" si="24"/>
        <v>40712.051689814813</v>
      </c>
      <c r="U260">
        <f t="shared" si="20"/>
        <v>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8268</v>
      </c>
      <c r="O261" s="21">
        <f t="shared" si="21"/>
        <v>131.93789333333334</v>
      </c>
      <c r="P261" s="5">
        <f t="shared" si="22"/>
        <v>9.5196305494039523E-3</v>
      </c>
      <c r="Q261" t="s">
        <v>8311</v>
      </c>
      <c r="R261" t="s">
        <v>8316</v>
      </c>
      <c r="S261" s="12">
        <f t="shared" si="23"/>
        <v>42072.738067129627</v>
      </c>
      <c r="T261" s="12">
        <f t="shared" si="24"/>
        <v>42102.738067129627</v>
      </c>
      <c r="U261">
        <f t="shared" si="20"/>
        <v>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8268</v>
      </c>
      <c r="O262" s="21">
        <f t="shared" si="21"/>
        <v>106.4</v>
      </c>
      <c r="P262" s="5">
        <f t="shared" si="22"/>
        <v>8.2706766917293225E-3</v>
      </c>
      <c r="Q262" t="s">
        <v>8311</v>
      </c>
      <c r="R262" t="s">
        <v>8316</v>
      </c>
      <c r="S262" s="12">
        <f t="shared" si="23"/>
        <v>40330.755543981482</v>
      </c>
      <c r="T262" s="12">
        <f t="shared" si="24"/>
        <v>40376.415972222225</v>
      </c>
      <c r="U262">
        <f t="shared" si="20"/>
        <v>1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8268</v>
      </c>
      <c r="O263" s="21">
        <f t="shared" si="21"/>
        <v>107.4</v>
      </c>
      <c r="P263" s="5">
        <f t="shared" si="22"/>
        <v>1.0242085661080074E-2</v>
      </c>
      <c r="Q263" t="s">
        <v>8311</v>
      </c>
      <c r="R263" t="s">
        <v>8316</v>
      </c>
      <c r="S263" s="12">
        <f t="shared" si="23"/>
        <v>41017.885462962964</v>
      </c>
      <c r="T263" s="12">
        <f t="shared" si="24"/>
        <v>41067.621527777781</v>
      </c>
      <c r="U263">
        <f t="shared" si="20"/>
        <v>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8268</v>
      </c>
      <c r="O264" s="21">
        <f t="shared" si="21"/>
        <v>240</v>
      </c>
      <c r="P264" s="5">
        <f t="shared" si="22"/>
        <v>2.4166666666666666E-2</v>
      </c>
      <c r="Q264" t="s">
        <v>8311</v>
      </c>
      <c r="R264" t="s">
        <v>8316</v>
      </c>
      <c r="S264" s="12">
        <f t="shared" si="23"/>
        <v>40555.24800925926</v>
      </c>
      <c r="T264" s="12">
        <f t="shared" si="24"/>
        <v>40600.24800925926</v>
      </c>
      <c r="U264">
        <f t="shared" si="20"/>
        <v>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8268</v>
      </c>
      <c r="O265" s="21">
        <f t="shared" si="21"/>
        <v>118.08108</v>
      </c>
      <c r="P265" s="5">
        <f t="shared" si="22"/>
        <v>3.2621652850736121E-2</v>
      </c>
      <c r="Q265" t="s">
        <v>8311</v>
      </c>
      <c r="R265" t="s">
        <v>8316</v>
      </c>
      <c r="S265" s="12">
        <f t="shared" si="23"/>
        <v>41149.954791666663</v>
      </c>
      <c r="T265" s="12">
        <f t="shared" si="24"/>
        <v>41179.954791666663</v>
      </c>
      <c r="U265">
        <f t="shared" si="20"/>
        <v>1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8268</v>
      </c>
      <c r="O266" s="21">
        <f t="shared" si="21"/>
        <v>118.19999999999999</v>
      </c>
      <c r="P266" s="5">
        <f t="shared" si="22"/>
        <v>1.5397631133671742E-2</v>
      </c>
      <c r="Q266" t="s">
        <v>8311</v>
      </c>
      <c r="R266" t="s">
        <v>8316</v>
      </c>
      <c r="S266" s="12">
        <f t="shared" si="23"/>
        <v>41010.620312500003</v>
      </c>
      <c r="T266" s="12">
        <f t="shared" si="24"/>
        <v>41040.620312500003</v>
      </c>
      <c r="U266">
        <f t="shared" si="20"/>
        <v>1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8268</v>
      </c>
      <c r="O267" s="21">
        <f t="shared" si="21"/>
        <v>111.1</v>
      </c>
      <c r="P267" s="5">
        <f t="shared" si="22"/>
        <v>1.044104410441044E-2</v>
      </c>
      <c r="Q267" t="s">
        <v>8311</v>
      </c>
      <c r="R267" t="s">
        <v>8316</v>
      </c>
      <c r="S267" s="12">
        <f t="shared" si="23"/>
        <v>40267.245717592588</v>
      </c>
      <c r="T267" s="12">
        <f t="shared" si="24"/>
        <v>40308.844444444447</v>
      </c>
      <c r="U267">
        <f t="shared" si="20"/>
        <v>1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8268</v>
      </c>
      <c r="O268" s="21">
        <f t="shared" si="21"/>
        <v>145.5</v>
      </c>
      <c r="P268" s="5">
        <f t="shared" si="22"/>
        <v>2.4742268041237112E-2</v>
      </c>
      <c r="Q268" t="s">
        <v>8311</v>
      </c>
      <c r="R268" t="s">
        <v>8316</v>
      </c>
      <c r="S268" s="12">
        <f t="shared" si="23"/>
        <v>40205.174849537041</v>
      </c>
      <c r="T268" s="12">
        <f t="shared" si="24"/>
        <v>40291.160416666666</v>
      </c>
      <c r="U268">
        <f t="shared" si="20"/>
        <v>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8268</v>
      </c>
      <c r="O269" s="21">
        <f t="shared" si="21"/>
        <v>131.62883248730967</v>
      </c>
      <c r="P269" s="5">
        <f t="shared" si="22"/>
        <v>1.2726139645087247E-2</v>
      </c>
      <c r="Q269" t="s">
        <v>8311</v>
      </c>
      <c r="R269" t="s">
        <v>8316</v>
      </c>
      <c r="S269" s="12">
        <f t="shared" si="23"/>
        <v>41785.452534722222</v>
      </c>
      <c r="T269" s="12">
        <f t="shared" si="24"/>
        <v>41815.452534722222</v>
      </c>
      <c r="U269">
        <f t="shared" si="20"/>
        <v>1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8268</v>
      </c>
      <c r="O270" s="21">
        <f t="shared" si="21"/>
        <v>111.4</v>
      </c>
      <c r="P270" s="5">
        <f t="shared" si="22"/>
        <v>1.992818671454219E-2</v>
      </c>
      <c r="Q270" t="s">
        <v>8311</v>
      </c>
      <c r="R270" t="s">
        <v>8316</v>
      </c>
      <c r="S270" s="12">
        <f t="shared" si="23"/>
        <v>40809.15252314815</v>
      </c>
      <c r="T270" s="12">
        <f t="shared" si="24"/>
        <v>40854.194189814814</v>
      </c>
      <c r="U270">
        <f t="shared" si="20"/>
        <v>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8268</v>
      </c>
      <c r="O271" s="21">
        <f t="shared" si="21"/>
        <v>147.23376999999999</v>
      </c>
      <c r="P271" s="5">
        <f t="shared" si="22"/>
        <v>1.0839904459418516E-2</v>
      </c>
      <c r="Q271" t="s">
        <v>8311</v>
      </c>
      <c r="R271" t="s">
        <v>8316</v>
      </c>
      <c r="S271" s="12">
        <f t="shared" si="23"/>
        <v>42758.197013888886</v>
      </c>
      <c r="T271" s="12">
        <f t="shared" si="24"/>
        <v>42788.197013888886</v>
      </c>
      <c r="U271">
        <f t="shared" si="20"/>
        <v>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8268</v>
      </c>
      <c r="O272" s="21">
        <f t="shared" si="21"/>
        <v>152.60869565217391</v>
      </c>
      <c r="P272" s="5">
        <f t="shared" si="22"/>
        <v>1.7378917378917377E-2</v>
      </c>
      <c r="Q272" t="s">
        <v>8311</v>
      </c>
      <c r="R272" t="s">
        <v>8316</v>
      </c>
      <c r="S272" s="12">
        <f t="shared" si="23"/>
        <v>40637.866550925923</v>
      </c>
      <c r="T272" s="12">
        <f t="shared" si="24"/>
        <v>40688.166666666664</v>
      </c>
      <c r="U272">
        <f t="shared" si="20"/>
        <v>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8268</v>
      </c>
      <c r="O273" s="21">
        <f t="shared" si="21"/>
        <v>104.67999999999999</v>
      </c>
      <c r="P273" s="5">
        <f t="shared" si="22"/>
        <v>9.1389631894026237E-3</v>
      </c>
      <c r="Q273" t="s">
        <v>8311</v>
      </c>
      <c r="R273" t="s">
        <v>8316</v>
      </c>
      <c r="S273" s="12">
        <f t="shared" si="23"/>
        <v>41612.10024305556</v>
      </c>
      <c r="T273" s="12">
        <f t="shared" si="24"/>
        <v>41641.333333333336</v>
      </c>
      <c r="U273">
        <f t="shared" si="20"/>
        <v>1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8268</v>
      </c>
      <c r="O274" s="21">
        <f t="shared" si="21"/>
        <v>177.43366666666668</v>
      </c>
      <c r="P274" s="5">
        <f t="shared" si="22"/>
        <v>1.2211136180469321E-2</v>
      </c>
      <c r="Q274" t="s">
        <v>8311</v>
      </c>
      <c r="R274" t="s">
        <v>8316</v>
      </c>
      <c r="S274" s="12">
        <f t="shared" si="23"/>
        <v>40235.900358796294</v>
      </c>
      <c r="T274" s="12">
        <f t="shared" si="24"/>
        <v>40296.78402777778</v>
      </c>
      <c r="U274">
        <f t="shared" si="20"/>
        <v>1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8268</v>
      </c>
      <c r="O275" s="21">
        <f t="shared" si="21"/>
        <v>107.7758</v>
      </c>
      <c r="P275" s="5">
        <f t="shared" si="22"/>
        <v>2.1897309043403066E-2</v>
      </c>
      <c r="Q275" t="s">
        <v>8311</v>
      </c>
      <c r="R275" t="s">
        <v>8316</v>
      </c>
      <c r="S275" s="12">
        <f t="shared" si="23"/>
        <v>40697.498449074075</v>
      </c>
      <c r="T275" s="12">
        <f t="shared" si="24"/>
        <v>40727.498449074075</v>
      </c>
      <c r="U275">
        <f t="shared" si="20"/>
        <v>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8268</v>
      </c>
      <c r="O276" s="21">
        <f t="shared" si="21"/>
        <v>156</v>
      </c>
      <c r="P276" s="5">
        <f t="shared" si="22"/>
        <v>1.8108974358974361E-2</v>
      </c>
      <c r="Q276" t="s">
        <v>8311</v>
      </c>
      <c r="R276" t="s">
        <v>8316</v>
      </c>
      <c r="S276" s="12">
        <f t="shared" si="23"/>
        <v>40969.912372685183</v>
      </c>
      <c r="T276" s="12">
        <f t="shared" si="24"/>
        <v>41004.290972222225</v>
      </c>
      <c r="U276">
        <f t="shared" si="20"/>
        <v>1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8268</v>
      </c>
      <c r="O277" s="21">
        <f t="shared" si="21"/>
        <v>108.395</v>
      </c>
      <c r="P277" s="5">
        <f t="shared" si="22"/>
        <v>1.5314359518427972E-2</v>
      </c>
      <c r="Q277" t="s">
        <v>8311</v>
      </c>
      <c r="R277" t="s">
        <v>8316</v>
      </c>
      <c r="S277" s="12">
        <f t="shared" si="23"/>
        <v>41193.032013888893</v>
      </c>
      <c r="T277" s="12">
        <f t="shared" si="24"/>
        <v>41223.073680555557</v>
      </c>
      <c r="U277">
        <f t="shared" si="20"/>
        <v>1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8268</v>
      </c>
      <c r="O278" s="21">
        <f t="shared" si="21"/>
        <v>147.6</v>
      </c>
      <c r="P278" s="5">
        <f t="shared" si="22"/>
        <v>1.0501355013550135E-2</v>
      </c>
      <c r="Q278" t="s">
        <v>8311</v>
      </c>
      <c r="R278" t="s">
        <v>8316</v>
      </c>
      <c r="S278" s="12">
        <f t="shared" si="23"/>
        <v>40967.081874999996</v>
      </c>
      <c r="T278" s="12">
        <f t="shared" si="24"/>
        <v>41027.040208333332</v>
      </c>
      <c r="U278">
        <f t="shared" si="20"/>
        <v>1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8268</v>
      </c>
      <c r="O279" s="21">
        <f t="shared" si="21"/>
        <v>110.38153846153847</v>
      </c>
      <c r="P279" s="5">
        <f t="shared" si="22"/>
        <v>1.3254724870379661E-2</v>
      </c>
      <c r="Q279" t="s">
        <v>8311</v>
      </c>
      <c r="R279" t="s">
        <v>8316</v>
      </c>
      <c r="S279" s="12">
        <f t="shared" si="23"/>
        <v>42117.891423611116</v>
      </c>
      <c r="T279" s="12">
        <f t="shared" si="24"/>
        <v>42147.891423611116</v>
      </c>
      <c r="U279">
        <f t="shared" si="20"/>
        <v>1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8268</v>
      </c>
      <c r="O280" s="21">
        <f t="shared" si="21"/>
        <v>150.34814814814814</v>
      </c>
      <c r="P280" s="5">
        <f t="shared" si="22"/>
        <v>1.0223185692466868E-2</v>
      </c>
      <c r="Q280" t="s">
        <v>8311</v>
      </c>
      <c r="R280" t="s">
        <v>8316</v>
      </c>
      <c r="S280" s="12">
        <f t="shared" si="23"/>
        <v>41164.040960648148</v>
      </c>
      <c r="T280" s="12">
        <f t="shared" si="24"/>
        <v>41194.040960648148</v>
      </c>
      <c r="U280">
        <f t="shared" si="20"/>
        <v>1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8268</v>
      </c>
      <c r="O281" s="21">
        <f t="shared" si="21"/>
        <v>157.31829411764707</v>
      </c>
      <c r="P281" s="5">
        <f t="shared" si="22"/>
        <v>1.1404380254194288E-2</v>
      </c>
      <c r="Q281" t="s">
        <v>8311</v>
      </c>
      <c r="R281" t="s">
        <v>8316</v>
      </c>
      <c r="S281" s="12">
        <f t="shared" si="23"/>
        <v>42759.244166666671</v>
      </c>
      <c r="T281" s="12">
        <f t="shared" si="24"/>
        <v>42793.084027777775</v>
      </c>
      <c r="U281">
        <f t="shared" si="20"/>
        <v>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8268</v>
      </c>
      <c r="O282" s="21">
        <f t="shared" si="21"/>
        <v>156.14400000000001</v>
      </c>
      <c r="P282" s="5">
        <f t="shared" si="22"/>
        <v>1.8265191105646072E-2</v>
      </c>
      <c r="Q282" t="s">
        <v>8311</v>
      </c>
      <c r="R282" t="s">
        <v>8316</v>
      </c>
      <c r="S282" s="12">
        <f t="shared" si="23"/>
        <v>41744.590682870366</v>
      </c>
      <c r="T282" s="12">
        <f t="shared" si="24"/>
        <v>41789.590682870366</v>
      </c>
      <c r="U282">
        <f t="shared" si="20"/>
        <v>1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8268</v>
      </c>
      <c r="O283" s="21">
        <f t="shared" si="21"/>
        <v>120.58763636363636</v>
      </c>
      <c r="P283" s="5">
        <f t="shared" si="22"/>
        <v>1.1911367364662744E-2</v>
      </c>
      <c r="Q283" t="s">
        <v>8311</v>
      </c>
      <c r="R283" t="s">
        <v>8316</v>
      </c>
      <c r="S283" s="12">
        <f t="shared" si="23"/>
        <v>39950.163344907407</v>
      </c>
      <c r="T283" s="12">
        <f t="shared" si="24"/>
        <v>40035.80972222222</v>
      </c>
      <c r="U283">
        <f t="shared" si="20"/>
        <v>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8268</v>
      </c>
      <c r="O284" s="21">
        <f t="shared" si="21"/>
        <v>101.18888888888888</v>
      </c>
      <c r="P284" s="5">
        <f t="shared" si="22"/>
        <v>3.931042055561656E-3</v>
      </c>
      <c r="Q284" t="s">
        <v>8311</v>
      </c>
      <c r="R284" t="s">
        <v>8316</v>
      </c>
      <c r="S284" s="12">
        <f t="shared" si="23"/>
        <v>40194.920046296298</v>
      </c>
      <c r="T284" s="12">
        <f t="shared" si="24"/>
        <v>40231.916666666664</v>
      </c>
      <c r="U284">
        <f t="shared" si="20"/>
        <v>1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8268</v>
      </c>
      <c r="O285" s="21">
        <f t="shared" si="21"/>
        <v>114.27249999999999</v>
      </c>
      <c r="P285" s="5">
        <f t="shared" si="22"/>
        <v>9.8205799490010473E-3</v>
      </c>
      <c r="Q285" t="s">
        <v>8311</v>
      </c>
      <c r="R285" t="s">
        <v>8316</v>
      </c>
      <c r="S285" s="12">
        <f t="shared" si="23"/>
        <v>40675.71</v>
      </c>
      <c r="T285" s="12">
        <f t="shared" si="24"/>
        <v>40695.207638888889</v>
      </c>
      <c r="U285">
        <f t="shared" si="20"/>
        <v>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8268</v>
      </c>
      <c r="O286" s="21">
        <f t="shared" si="21"/>
        <v>104.62615</v>
      </c>
      <c r="P286" s="5">
        <f t="shared" si="22"/>
        <v>1.8159895972469597E-2</v>
      </c>
      <c r="Q286" t="s">
        <v>8311</v>
      </c>
      <c r="R286" t="s">
        <v>8316</v>
      </c>
      <c r="S286" s="12">
        <f t="shared" si="23"/>
        <v>40904.738194444442</v>
      </c>
      <c r="T286" s="12">
        <f t="shared" si="24"/>
        <v>40929.738194444442</v>
      </c>
      <c r="U286">
        <f t="shared" si="20"/>
        <v>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8268</v>
      </c>
      <c r="O287" s="21">
        <f t="shared" si="21"/>
        <v>228.82507142857142</v>
      </c>
      <c r="P287" s="5">
        <f t="shared" si="22"/>
        <v>1.7574248076587511E-2</v>
      </c>
      <c r="Q287" t="s">
        <v>8311</v>
      </c>
      <c r="R287" t="s">
        <v>8316</v>
      </c>
      <c r="S287" s="12">
        <f t="shared" si="23"/>
        <v>41506.756111111114</v>
      </c>
      <c r="T287" s="12">
        <f t="shared" si="24"/>
        <v>41536.756111111114</v>
      </c>
      <c r="U287">
        <f t="shared" si="20"/>
        <v>1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8268</v>
      </c>
      <c r="O288" s="21">
        <f t="shared" si="21"/>
        <v>109.15333333333332</v>
      </c>
      <c r="P288" s="5">
        <f t="shared" si="22"/>
        <v>8.2452818664875104E-3</v>
      </c>
      <c r="Q288" t="s">
        <v>8311</v>
      </c>
      <c r="R288" t="s">
        <v>8316</v>
      </c>
      <c r="S288" s="12">
        <f t="shared" si="23"/>
        <v>41313.816249999996</v>
      </c>
      <c r="T288" s="12">
        <f t="shared" si="24"/>
        <v>41358.774583333332</v>
      </c>
      <c r="U288">
        <f t="shared" si="20"/>
        <v>1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8268</v>
      </c>
      <c r="O289" s="21">
        <f t="shared" si="21"/>
        <v>176.29999999999998</v>
      </c>
      <c r="P289" s="5">
        <f t="shared" si="22"/>
        <v>1.0966156173189639E-2</v>
      </c>
      <c r="Q289" t="s">
        <v>8311</v>
      </c>
      <c r="R289" t="s">
        <v>8316</v>
      </c>
      <c r="S289" s="12">
        <f t="shared" si="23"/>
        <v>41184.277986111112</v>
      </c>
      <c r="T289" s="12">
        <f t="shared" si="24"/>
        <v>41215.166666666664</v>
      </c>
      <c r="U289">
        <f t="shared" si="20"/>
        <v>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8268</v>
      </c>
      <c r="O290" s="21">
        <f t="shared" si="21"/>
        <v>103.21061999999999</v>
      </c>
      <c r="P290" s="5">
        <f t="shared" si="22"/>
        <v>8.6618993278017326E-3</v>
      </c>
      <c r="Q290" t="s">
        <v>8311</v>
      </c>
      <c r="R290" t="s">
        <v>8316</v>
      </c>
      <c r="S290" s="12">
        <f t="shared" si="23"/>
        <v>41051.168900462959</v>
      </c>
      <c r="T290" s="12">
        <f t="shared" si="24"/>
        <v>41086.168900462959</v>
      </c>
      <c r="U290">
        <f t="shared" si="20"/>
        <v>1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8268</v>
      </c>
      <c r="O291" s="21">
        <f t="shared" si="21"/>
        <v>104.82000000000001</v>
      </c>
      <c r="P291" s="5">
        <f t="shared" si="22"/>
        <v>1.4755453793805254E-2</v>
      </c>
      <c r="Q291" t="s">
        <v>8311</v>
      </c>
      <c r="R291" t="s">
        <v>8316</v>
      </c>
      <c r="S291" s="12">
        <f t="shared" si="23"/>
        <v>41550.456412037034</v>
      </c>
      <c r="T291" s="12">
        <f t="shared" si="24"/>
        <v>41580.456412037034</v>
      </c>
      <c r="U291">
        <f t="shared" si="20"/>
        <v>1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8268</v>
      </c>
      <c r="O292" s="21">
        <f t="shared" si="21"/>
        <v>106.68444444444445</v>
      </c>
      <c r="P292" s="5">
        <f t="shared" si="22"/>
        <v>3.4994167638726877E-2</v>
      </c>
      <c r="Q292" t="s">
        <v>8311</v>
      </c>
      <c r="R292" t="s">
        <v>8316</v>
      </c>
      <c r="S292" s="12">
        <f t="shared" si="23"/>
        <v>40526.36917824074</v>
      </c>
      <c r="T292" s="12">
        <f t="shared" si="24"/>
        <v>40576.332638888889</v>
      </c>
      <c r="U292">
        <f t="shared" si="20"/>
        <v>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8268</v>
      </c>
      <c r="O293" s="21">
        <f t="shared" si="21"/>
        <v>120.02</v>
      </c>
      <c r="P293" s="5">
        <f t="shared" si="22"/>
        <v>2.1329778370271623E-2</v>
      </c>
      <c r="Q293" t="s">
        <v>8311</v>
      </c>
      <c r="R293" t="s">
        <v>8316</v>
      </c>
      <c r="S293" s="12">
        <f t="shared" si="23"/>
        <v>41376.769050925926</v>
      </c>
      <c r="T293" s="12">
        <f t="shared" si="24"/>
        <v>41395.000694444447</v>
      </c>
      <c r="U293">
        <f t="shared" si="20"/>
        <v>1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8268</v>
      </c>
      <c r="O294" s="21">
        <f t="shared" si="21"/>
        <v>101.50693333333334</v>
      </c>
      <c r="P294" s="5">
        <f t="shared" si="22"/>
        <v>6.4757481262363694E-3</v>
      </c>
      <c r="Q294" t="s">
        <v>8311</v>
      </c>
      <c r="R294" t="s">
        <v>8316</v>
      </c>
      <c r="S294" s="12">
        <f t="shared" si="23"/>
        <v>40812.803229166668</v>
      </c>
      <c r="T294" s="12">
        <f t="shared" si="24"/>
        <v>40845.165972222225</v>
      </c>
      <c r="U294">
        <f t="shared" si="20"/>
        <v>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8268</v>
      </c>
      <c r="O295" s="21">
        <f t="shared" si="21"/>
        <v>101.38461538461539</v>
      </c>
      <c r="P295" s="5">
        <f t="shared" si="22"/>
        <v>4.9696509863429439E-3</v>
      </c>
      <c r="Q295" t="s">
        <v>8311</v>
      </c>
      <c r="R295" t="s">
        <v>8316</v>
      </c>
      <c r="S295" s="12">
        <f t="shared" si="23"/>
        <v>41719.667986111112</v>
      </c>
      <c r="T295" s="12">
        <f t="shared" si="24"/>
        <v>41749.667986111112</v>
      </c>
      <c r="U295">
        <f t="shared" si="20"/>
        <v>1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8268</v>
      </c>
      <c r="O296" s="21">
        <f t="shared" si="21"/>
        <v>100</v>
      </c>
      <c r="P296" s="5">
        <f t="shared" si="22"/>
        <v>0.01</v>
      </c>
      <c r="Q296" t="s">
        <v>8311</v>
      </c>
      <c r="R296" t="s">
        <v>8316</v>
      </c>
      <c r="S296" s="12">
        <f t="shared" si="23"/>
        <v>40343.084421296298</v>
      </c>
      <c r="T296" s="12">
        <f t="shared" si="24"/>
        <v>40378.666666666664</v>
      </c>
      <c r="U296">
        <f t="shared" si="20"/>
        <v>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8268</v>
      </c>
      <c r="O297" s="21">
        <f t="shared" si="21"/>
        <v>133.10911999999999</v>
      </c>
      <c r="P297" s="5">
        <f t="shared" si="22"/>
        <v>9.9918022146040786E-3</v>
      </c>
      <c r="Q297" t="s">
        <v>8311</v>
      </c>
      <c r="R297" t="s">
        <v>8316</v>
      </c>
      <c r="S297" s="12">
        <f t="shared" si="23"/>
        <v>41519.004733796297</v>
      </c>
      <c r="T297" s="12">
        <f t="shared" si="24"/>
        <v>41579</v>
      </c>
      <c r="U297">
        <f t="shared" si="20"/>
        <v>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8268</v>
      </c>
      <c r="O298" s="21">
        <f t="shared" si="21"/>
        <v>118.72620000000001</v>
      </c>
      <c r="P298" s="5">
        <f t="shared" si="22"/>
        <v>4.3461342146889227E-3</v>
      </c>
      <c r="Q298" t="s">
        <v>8311</v>
      </c>
      <c r="R298" t="s">
        <v>8316</v>
      </c>
      <c r="S298" s="12">
        <f t="shared" si="23"/>
        <v>41134.475497685184</v>
      </c>
      <c r="T298" s="12">
        <f t="shared" si="24"/>
        <v>41159.475497685184</v>
      </c>
      <c r="U298">
        <f t="shared" si="20"/>
        <v>1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8268</v>
      </c>
      <c r="O299" s="21">
        <f t="shared" si="21"/>
        <v>100.64</v>
      </c>
      <c r="P299" s="5">
        <f t="shared" si="22"/>
        <v>7.0548489666136726E-3</v>
      </c>
      <c r="Q299" t="s">
        <v>8311</v>
      </c>
      <c r="R299" t="s">
        <v>8316</v>
      </c>
      <c r="S299" s="12">
        <f t="shared" si="23"/>
        <v>42089.72802083334</v>
      </c>
      <c r="T299" s="12">
        <f t="shared" si="24"/>
        <v>42125.165972222225</v>
      </c>
      <c r="U299">
        <f t="shared" si="20"/>
        <v>1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8268</v>
      </c>
      <c r="O300" s="21">
        <f t="shared" si="21"/>
        <v>108.93241269841269</v>
      </c>
      <c r="P300" s="5">
        <f t="shared" si="22"/>
        <v>1.7748008011957903E-2</v>
      </c>
      <c r="Q300" t="s">
        <v>8311</v>
      </c>
      <c r="R300" t="s">
        <v>8316</v>
      </c>
      <c r="S300" s="12">
        <f t="shared" si="23"/>
        <v>41709.463518518518</v>
      </c>
      <c r="T300" s="12">
        <f t="shared" si="24"/>
        <v>41768.875</v>
      </c>
      <c r="U300">
        <f t="shared" si="20"/>
        <v>1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8268</v>
      </c>
      <c r="O301" s="21">
        <f t="shared" si="21"/>
        <v>178.95250000000001</v>
      </c>
      <c r="P301" s="5">
        <f t="shared" si="22"/>
        <v>1.3634903116748857E-2</v>
      </c>
      <c r="Q301" t="s">
        <v>8311</v>
      </c>
      <c r="R301" t="s">
        <v>8316</v>
      </c>
      <c r="S301" s="12">
        <f t="shared" si="23"/>
        <v>40469.225231481483</v>
      </c>
      <c r="T301" s="12">
        <f t="shared" si="24"/>
        <v>40499.266898148147</v>
      </c>
      <c r="U301">
        <f t="shared" si="20"/>
        <v>1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8268</v>
      </c>
      <c r="O302" s="21">
        <f t="shared" si="21"/>
        <v>101.72264</v>
      </c>
      <c r="P302" s="5">
        <f t="shared" si="22"/>
        <v>1.1718138656251941E-2</v>
      </c>
      <c r="Q302" t="s">
        <v>8311</v>
      </c>
      <c r="R302" t="s">
        <v>8316</v>
      </c>
      <c r="S302" s="12">
        <f t="shared" si="23"/>
        <v>40626.959930555553</v>
      </c>
      <c r="T302" s="12">
        <f t="shared" si="24"/>
        <v>40657.959930555553</v>
      </c>
      <c r="U302">
        <f t="shared" si="20"/>
        <v>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8268</v>
      </c>
      <c r="O303" s="21">
        <f t="shared" si="21"/>
        <v>118.73499999999999</v>
      </c>
      <c r="P303" s="5">
        <f t="shared" si="22"/>
        <v>1.626116335342764E-2</v>
      </c>
      <c r="Q303" t="s">
        <v>8311</v>
      </c>
      <c r="R303" t="s">
        <v>8316</v>
      </c>
      <c r="S303" s="12">
        <f t="shared" si="23"/>
        <v>41312.737673611111</v>
      </c>
      <c r="T303" s="12">
        <f t="shared" si="24"/>
        <v>41352.696006944447</v>
      </c>
      <c r="U303">
        <f t="shared" si="20"/>
        <v>1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8268</v>
      </c>
      <c r="O304" s="21">
        <f t="shared" si="21"/>
        <v>100.46</v>
      </c>
      <c r="P304" s="5">
        <f t="shared" si="22"/>
        <v>1.0750547481584711E-2</v>
      </c>
      <c r="Q304" t="s">
        <v>8311</v>
      </c>
      <c r="R304" t="s">
        <v>8316</v>
      </c>
      <c r="S304" s="12">
        <f t="shared" si="23"/>
        <v>40933.856921296298</v>
      </c>
      <c r="T304" s="12">
        <f t="shared" si="24"/>
        <v>40963.856921296298</v>
      </c>
      <c r="U304">
        <f t="shared" si="20"/>
        <v>1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8268</v>
      </c>
      <c r="O305" s="21">
        <f t="shared" si="21"/>
        <v>137.46666666666667</v>
      </c>
      <c r="P305" s="5">
        <f t="shared" si="22"/>
        <v>1.988360814742968E-2</v>
      </c>
      <c r="Q305" t="s">
        <v>8311</v>
      </c>
      <c r="R305" t="s">
        <v>8316</v>
      </c>
      <c r="S305" s="12">
        <f t="shared" si="23"/>
        <v>41032.071134259262</v>
      </c>
      <c r="T305" s="12">
        <f t="shared" si="24"/>
        <v>41062.071134259262</v>
      </c>
      <c r="U305">
        <f t="shared" si="20"/>
        <v>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8268</v>
      </c>
      <c r="O306" s="21">
        <f t="shared" si="21"/>
        <v>231.64705882352939</v>
      </c>
      <c r="P306" s="5">
        <f t="shared" si="22"/>
        <v>9.3956323006602338E-3</v>
      </c>
      <c r="Q306" t="s">
        <v>8311</v>
      </c>
      <c r="R306" t="s">
        <v>8316</v>
      </c>
      <c r="S306" s="12">
        <f t="shared" si="23"/>
        <v>41114.094872685186</v>
      </c>
      <c r="T306" s="12">
        <f t="shared" si="24"/>
        <v>41153.083333333336</v>
      </c>
      <c r="U306">
        <f t="shared" si="20"/>
        <v>1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8268</v>
      </c>
      <c r="O307" s="21">
        <f t="shared" si="21"/>
        <v>130.33333333333331</v>
      </c>
      <c r="P307" s="5">
        <f t="shared" si="22"/>
        <v>1.9335038363171356E-2</v>
      </c>
      <c r="Q307" t="s">
        <v>8311</v>
      </c>
      <c r="R307" t="s">
        <v>8316</v>
      </c>
      <c r="S307" s="12">
        <f t="shared" si="23"/>
        <v>40948.630196759259</v>
      </c>
      <c r="T307" s="12">
        <f t="shared" si="24"/>
        <v>40978.630196759259</v>
      </c>
      <c r="U307">
        <f t="shared" si="20"/>
        <v>1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8268</v>
      </c>
      <c r="O308" s="21">
        <f t="shared" si="21"/>
        <v>292.89999999999998</v>
      </c>
      <c r="P308" s="5">
        <f t="shared" si="22"/>
        <v>2.7313076135199729E-2</v>
      </c>
      <c r="Q308" t="s">
        <v>8311</v>
      </c>
      <c r="R308" t="s">
        <v>8316</v>
      </c>
      <c r="S308" s="12">
        <f t="shared" si="23"/>
        <v>41333.837187500001</v>
      </c>
      <c r="T308" s="12">
        <f t="shared" si="24"/>
        <v>41353.795520833337</v>
      </c>
      <c r="U308">
        <f t="shared" si="20"/>
        <v>1</v>
      </c>
    </row>
    <row r="309" spans="1:21" x14ac:dyDescent="0.2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8268</v>
      </c>
      <c r="O309" s="21">
        <f t="shared" si="21"/>
        <v>111.31818181818183</v>
      </c>
      <c r="P309" s="5">
        <f t="shared" si="22"/>
        <v>2.351980400163332E-2</v>
      </c>
      <c r="Q309" t="s">
        <v>8311</v>
      </c>
      <c r="R309" t="s">
        <v>8316</v>
      </c>
      <c r="S309" s="12">
        <f t="shared" si="23"/>
        <v>41282.944456018515</v>
      </c>
      <c r="T309" s="12">
        <f t="shared" si="24"/>
        <v>41312.944456018515</v>
      </c>
      <c r="U309">
        <f t="shared" si="20"/>
        <v>1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8268</v>
      </c>
      <c r="O310" s="21">
        <f t="shared" si="21"/>
        <v>105.56666666666668</v>
      </c>
      <c r="P310" s="5">
        <f t="shared" si="22"/>
        <v>1.5945689927376067E-2</v>
      </c>
      <c r="Q310" t="s">
        <v>8311</v>
      </c>
      <c r="R310" t="s">
        <v>8316</v>
      </c>
      <c r="S310" s="12">
        <f t="shared" si="23"/>
        <v>40567.694560185184</v>
      </c>
      <c r="T310" s="12">
        <f t="shared" si="24"/>
        <v>40612.694560185184</v>
      </c>
      <c r="U310">
        <f t="shared" si="20"/>
        <v>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8268</v>
      </c>
      <c r="O311" s="21">
        <f t="shared" si="21"/>
        <v>118.94444444444446</v>
      </c>
      <c r="P311" s="5">
        <f t="shared" si="22"/>
        <v>1.1116300794021485E-2</v>
      </c>
      <c r="Q311" t="s">
        <v>8311</v>
      </c>
      <c r="R311" t="s">
        <v>8316</v>
      </c>
      <c r="S311" s="12">
        <f t="shared" si="23"/>
        <v>41134.751550925925</v>
      </c>
      <c r="T311" s="12">
        <f t="shared" si="24"/>
        <v>41155.751550925925</v>
      </c>
      <c r="U311">
        <f t="shared" si="20"/>
        <v>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8268</v>
      </c>
      <c r="O312" s="21">
        <f t="shared" si="21"/>
        <v>104.129</v>
      </c>
      <c r="P312" s="5">
        <f t="shared" si="22"/>
        <v>3.4572501416512212E-2</v>
      </c>
      <c r="Q312" t="s">
        <v>8311</v>
      </c>
      <c r="R312" t="s">
        <v>8316</v>
      </c>
      <c r="S312" s="12">
        <f t="shared" si="23"/>
        <v>40821.183136574073</v>
      </c>
      <c r="T312" s="12">
        <f t="shared" si="24"/>
        <v>40836.083333333336</v>
      </c>
      <c r="U312">
        <f t="shared" si="20"/>
        <v>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8268</v>
      </c>
      <c r="O313" s="21">
        <f t="shared" si="21"/>
        <v>104.10165000000001</v>
      </c>
      <c r="P313" s="5">
        <f t="shared" si="22"/>
        <v>7.2044967586969077E-3</v>
      </c>
      <c r="Q313" t="s">
        <v>8311</v>
      </c>
      <c r="R313" t="s">
        <v>8316</v>
      </c>
      <c r="S313" s="12">
        <f t="shared" si="23"/>
        <v>40868.219814814816</v>
      </c>
      <c r="T313" s="12">
        <f t="shared" si="24"/>
        <v>40909.332638888889</v>
      </c>
      <c r="U313">
        <f t="shared" si="20"/>
        <v>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8268</v>
      </c>
      <c r="O314" s="21">
        <f t="shared" si="21"/>
        <v>111.87499999999999</v>
      </c>
      <c r="P314" s="5">
        <f t="shared" si="22"/>
        <v>1.6312849162011173E-2</v>
      </c>
      <c r="Q314" t="s">
        <v>8311</v>
      </c>
      <c r="R314" t="s">
        <v>8316</v>
      </c>
      <c r="S314" s="12">
        <f t="shared" si="23"/>
        <v>41348.877685185187</v>
      </c>
      <c r="T314" s="12">
        <f t="shared" si="24"/>
        <v>41378.877685185187</v>
      </c>
      <c r="U314">
        <f t="shared" si="20"/>
        <v>1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8268</v>
      </c>
      <c r="O315" s="21">
        <f t="shared" si="21"/>
        <v>104.73529411764706</v>
      </c>
      <c r="P315" s="5">
        <f t="shared" si="22"/>
        <v>1.2468407750631846E-2</v>
      </c>
      <c r="Q315" t="s">
        <v>8311</v>
      </c>
      <c r="R315" t="s">
        <v>8316</v>
      </c>
      <c r="S315" s="12">
        <f t="shared" si="23"/>
        <v>40357.227939814817</v>
      </c>
      <c r="T315" s="12">
        <f t="shared" si="24"/>
        <v>40401.665972222225</v>
      </c>
      <c r="U315">
        <f t="shared" si="20"/>
        <v>1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8268</v>
      </c>
      <c r="O316" s="21">
        <f t="shared" si="21"/>
        <v>385.15000000000003</v>
      </c>
      <c r="P316" s="5">
        <f t="shared" si="22"/>
        <v>3.1156692197844997E-2</v>
      </c>
      <c r="Q316" t="s">
        <v>8311</v>
      </c>
      <c r="R316" t="s">
        <v>8316</v>
      </c>
      <c r="S316" s="12">
        <f t="shared" si="23"/>
        <v>41304.833194444444</v>
      </c>
      <c r="T316" s="12">
        <f t="shared" si="24"/>
        <v>41334.833194444444</v>
      </c>
      <c r="U316">
        <f t="shared" si="20"/>
        <v>1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8268</v>
      </c>
      <c r="O317" s="21">
        <f t="shared" si="21"/>
        <v>101.248</v>
      </c>
      <c r="P317" s="5">
        <f t="shared" si="22"/>
        <v>4.9778761061946902E-3</v>
      </c>
      <c r="Q317" t="s">
        <v>8311</v>
      </c>
      <c r="R317" t="s">
        <v>8316</v>
      </c>
      <c r="S317" s="12">
        <f t="shared" si="23"/>
        <v>41113.77238425926</v>
      </c>
      <c r="T317" s="12">
        <f t="shared" si="24"/>
        <v>41143.77238425926</v>
      </c>
      <c r="U317">
        <f t="shared" si="20"/>
        <v>1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8268</v>
      </c>
      <c r="O318" s="21">
        <f t="shared" si="21"/>
        <v>113.77333333333333</v>
      </c>
      <c r="P318" s="5">
        <f t="shared" si="22"/>
        <v>9.2581741474276336E-3</v>
      </c>
      <c r="Q318" t="s">
        <v>8311</v>
      </c>
      <c r="R318" t="s">
        <v>8316</v>
      </c>
      <c r="S318" s="12">
        <f t="shared" si="23"/>
        <v>41950.923576388886</v>
      </c>
      <c r="T318" s="12">
        <f t="shared" si="24"/>
        <v>41984.207638888889</v>
      </c>
      <c r="U318">
        <f t="shared" si="20"/>
        <v>1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8268</v>
      </c>
      <c r="O319" s="21">
        <f t="shared" si="21"/>
        <v>100.80333333333333</v>
      </c>
      <c r="P319" s="5">
        <f t="shared" si="22"/>
        <v>1.0449389901127608E-2</v>
      </c>
      <c r="Q319" t="s">
        <v>8311</v>
      </c>
      <c r="R319" t="s">
        <v>8316</v>
      </c>
      <c r="S319" s="12">
        <f t="shared" si="23"/>
        <v>41589.676886574074</v>
      </c>
      <c r="T319" s="12">
        <f t="shared" si="24"/>
        <v>41619.676886574074</v>
      </c>
      <c r="U319">
        <f t="shared" si="20"/>
        <v>1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8268</v>
      </c>
      <c r="O320" s="21">
        <f t="shared" si="21"/>
        <v>283.32</v>
      </c>
      <c r="P320" s="5">
        <f t="shared" si="22"/>
        <v>2.0048002258929831E-2</v>
      </c>
      <c r="Q320" t="s">
        <v>8311</v>
      </c>
      <c r="R320" t="s">
        <v>8316</v>
      </c>
      <c r="S320" s="12">
        <f t="shared" si="23"/>
        <v>41330.038784722223</v>
      </c>
      <c r="T320" s="12">
        <f t="shared" si="24"/>
        <v>41359.997118055559</v>
      </c>
      <c r="U320">
        <f t="shared" si="20"/>
        <v>1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8268</v>
      </c>
      <c r="O321" s="21">
        <f t="shared" si="21"/>
        <v>112.68</v>
      </c>
      <c r="P321" s="5">
        <f t="shared" si="22"/>
        <v>9.0521831735889246E-3</v>
      </c>
      <c r="Q321" t="s">
        <v>8311</v>
      </c>
      <c r="R321" t="s">
        <v>8316</v>
      </c>
      <c r="S321" s="12">
        <f t="shared" si="23"/>
        <v>40123.83829861111</v>
      </c>
      <c r="T321" s="12">
        <f t="shared" si="24"/>
        <v>40211.332638888889</v>
      </c>
      <c r="U321">
        <f t="shared" si="20"/>
        <v>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8268</v>
      </c>
      <c r="O322" s="21">
        <f t="shared" si="21"/>
        <v>106.58000000000001</v>
      </c>
      <c r="P322" s="5">
        <f t="shared" si="22"/>
        <v>7.4122724713829987E-3</v>
      </c>
      <c r="Q322" t="s">
        <v>8311</v>
      </c>
      <c r="R322" t="s">
        <v>8316</v>
      </c>
      <c r="S322" s="12">
        <f t="shared" si="23"/>
        <v>42331.551307870366</v>
      </c>
      <c r="T322" s="12">
        <f t="shared" si="24"/>
        <v>42360.958333333328</v>
      </c>
      <c r="U322">
        <f t="shared" ref="U322:U385" si="25">COUNT(E322="SUCCESSFUL","FAILED","cancelled","live")</f>
        <v>1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8268</v>
      </c>
      <c r="O323" s="21">
        <f t="shared" ref="O323:O386" si="26">IFERROR( E323/D323 * 100,0)</f>
        <v>102.66285714285715</v>
      </c>
      <c r="P323" s="5">
        <f t="shared" ref="P323:P386" si="27">IFERROR(L323/E323,0)</f>
        <v>9.3788266726038075E-3</v>
      </c>
      <c r="Q323" t="s">
        <v>8311</v>
      </c>
      <c r="R323" t="s">
        <v>8316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8268</v>
      </c>
      <c r="O324" s="21">
        <f t="shared" si="26"/>
        <v>107.91200000000001</v>
      </c>
      <c r="P324" s="5">
        <f t="shared" si="27"/>
        <v>6.8945066350359551E-3</v>
      </c>
      <c r="Q324" t="s">
        <v>8311</v>
      </c>
      <c r="R324" t="s">
        <v>8316</v>
      </c>
      <c r="S324" s="12">
        <f t="shared" si="28"/>
        <v>42473.57</v>
      </c>
      <c r="T324" s="12">
        <f t="shared" si="29"/>
        <v>42503.57</v>
      </c>
      <c r="U324">
        <f t="shared" si="25"/>
        <v>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8268</v>
      </c>
      <c r="O325" s="21">
        <f t="shared" si="26"/>
        <v>123.07407407407408</v>
      </c>
      <c r="P325" s="5">
        <f t="shared" si="27"/>
        <v>8.7270538669876625E-3</v>
      </c>
      <c r="Q325" t="s">
        <v>8311</v>
      </c>
      <c r="R325" t="s">
        <v>8316</v>
      </c>
      <c r="S325" s="12">
        <f t="shared" si="28"/>
        <v>42697.32136574074</v>
      </c>
      <c r="T325" s="12">
        <f t="shared" si="29"/>
        <v>42725.332638888889</v>
      </c>
      <c r="U325">
        <f t="shared" si="25"/>
        <v>1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8268</v>
      </c>
      <c r="O326" s="21">
        <f t="shared" si="26"/>
        <v>101.6</v>
      </c>
      <c r="P326" s="5">
        <f t="shared" si="27"/>
        <v>9.4951366373320981E-3</v>
      </c>
      <c r="Q326" t="s">
        <v>8311</v>
      </c>
      <c r="R326" t="s">
        <v>8316</v>
      </c>
      <c r="S326" s="12">
        <f t="shared" si="28"/>
        <v>42184.626250000001</v>
      </c>
      <c r="T326" s="12">
        <f t="shared" si="29"/>
        <v>42217.626250000001</v>
      </c>
      <c r="U326">
        <f t="shared" si="25"/>
        <v>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8268</v>
      </c>
      <c r="O327" s="21">
        <f t="shared" si="26"/>
        <v>104.396</v>
      </c>
      <c r="P327" s="5">
        <f t="shared" si="27"/>
        <v>1.4100157094141539E-2</v>
      </c>
      <c r="Q327" t="s">
        <v>8311</v>
      </c>
      <c r="R327" t="s">
        <v>8316</v>
      </c>
      <c r="S327" s="12">
        <f t="shared" si="28"/>
        <v>42689.187881944439</v>
      </c>
      <c r="T327" s="12">
        <f t="shared" si="29"/>
        <v>42724.187881944439</v>
      </c>
      <c r="U327">
        <f t="shared" si="25"/>
        <v>1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8268</v>
      </c>
      <c r="O328" s="21">
        <f t="shared" si="26"/>
        <v>112.92973333333333</v>
      </c>
      <c r="P328" s="5">
        <f t="shared" si="27"/>
        <v>6.7947856661310334E-3</v>
      </c>
      <c r="Q328" t="s">
        <v>8311</v>
      </c>
      <c r="R328" t="s">
        <v>8316</v>
      </c>
      <c r="S328" s="12">
        <f t="shared" si="28"/>
        <v>42775.314884259264</v>
      </c>
      <c r="T328" s="12">
        <f t="shared" si="29"/>
        <v>42808.956250000003</v>
      </c>
      <c r="U328">
        <f t="shared" si="25"/>
        <v>1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8268</v>
      </c>
      <c r="O329" s="21">
        <f t="shared" si="26"/>
        <v>136.4</v>
      </c>
      <c r="P329" s="5">
        <f t="shared" si="27"/>
        <v>6.2316715542521991E-3</v>
      </c>
      <c r="Q329" t="s">
        <v>8311</v>
      </c>
      <c r="R329" t="s">
        <v>8316</v>
      </c>
      <c r="S329" s="12">
        <f t="shared" si="28"/>
        <v>42058.235289351855</v>
      </c>
      <c r="T329" s="12">
        <f t="shared" si="29"/>
        <v>42085.333333333328</v>
      </c>
      <c r="U329">
        <f t="shared" si="25"/>
        <v>1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8268</v>
      </c>
      <c r="O330" s="21">
        <f t="shared" si="26"/>
        <v>103.61439999999999</v>
      </c>
      <c r="P330" s="5">
        <f t="shared" si="27"/>
        <v>6.4083756697910716E-3</v>
      </c>
      <c r="Q330" t="s">
        <v>8311</v>
      </c>
      <c r="R330" t="s">
        <v>8316</v>
      </c>
      <c r="S330" s="12">
        <f t="shared" si="28"/>
        <v>42278.946620370371</v>
      </c>
      <c r="T330" s="12">
        <f t="shared" si="29"/>
        <v>42309.166666666672</v>
      </c>
      <c r="U330">
        <f t="shared" si="25"/>
        <v>1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8268</v>
      </c>
      <c r="O331" s="21">
        <f t="shared" si="26"/>
        <v>105.5</v>
      </c>
      <c r="P331" s="5">
        <f t="shared" si="27"/>
        <v>1.5829383886255925E-2</v>
      </c>
      <c r="Q331" t="s">
        <v>8311</v>
      </c>
      <c r="R331" t="s">
        <v>8316</v>
      </c>
      <c r="S331" s="12">
        <f t="shared" si="28"/>
        <v>42291.46674768519</v>
      </c>
      <c r="T331" s="12">
        <f t="shared" si="29"/>
        <v>42315.166666666672</v>
      </c>
      <c r="U331">
        <f t="shared" si="25"/>
        <v>1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8268</v>
      </c>
      <c r="O332" s="21">
        <f t="shared" si="26"/>
        <v>101.82857142857142</v>
      </c>
      <c r="P332" s="5">
        <f t="shared" si="27"/>
        <v>9.5398428731762065E-3</v>
      </c>
      <c r="Q332" t="s">
        <v>8311</v>
      </c>
      <c r="R332" t="s">
        <v>8316</v>
      </c>
      <c r="S332" s="12">
        <f t="shared" si="28"/>
        <v>41379.515775462962</v>
      </c>
      <c r="T332" s="12">
        <f t="shared" si="29"/>
        <v>41411.165972222225</v>
      </c>
      <c r="U332">
        <f t="shared" si="25"/>
        <v>1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8268</v>
      </c>
      <c r="O333" s="21">
        <f t="shared" si="26"/>
        <v>106.60499999999999</v>
      </c>
      <c r="P333" s="5">
        <f t="shared" si="27"/>
        <v>1.0271563247502462E-2</v>
      </c>
      <c r="Q333" t="s">
        <v>8311</v>
      </c>
      <c r="R333" t="s">
        <v>8316</v>
      </c>
      <c r="S333" s="12">
        <f t="shared" si="28"/>
        <v>42507.581412037034</v>
      </c>
      <c r="T333" s="12">
        <f t="shared" si="29"/>
        <v>42538.581412037034</v>
      </c>
      <c r="U333">
        <f t="shared" si="25"/>
        <v>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8268</v>
      </c>
      <c r="O334" s="21">
        <f t="shared" si="26"/>
        <v>113.015</v>
      </c>
      <c r="P334" s="5">
        <f t="shared" si="27"/>
        <v>4.9108525416980044E-3</v>
      </c>
      <c r="Q334" t="s">
        <v>8311</v>
      </c>
      <c r="R334" t="s">
        <v>8316</v>
      </c>
      <c r="S334" s="12">
        <f t="shared" si="28"/>
        <v>42263.680289351847</v>
      </c>
      <c r="T334" s="12">
        <f t="shared" si="29"/>
        <v>42305.333333333328</v>
      </c>
      <c r="U334">
        <f t="shared" si="25"/>
        <v>1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8268</v>
      </c>
      <c r="O335" s="21">
        <f t="shared" si="26"/>
        <v>125.22750000000001</v>
      </c>
      <c r="P335" s="5">
        <f t="shared" si="27"/>
        <v>5.3103351899542834E-3</v>
      </c>
      <c r="Q335" t="s">
        <v>8311</v>
      </c>
      <c r="R335" t="s">
        <v>8316</v>
      </c>
      <c r="S335" s="12">
        <f t="shared" si="28"/>
        <v>42437.636469907404</v>
      </c>
      <c r="T335" s="12">
        <f t="shared" si="29"/>
        <v>42467.59480324074</v>
      </c>
      <c r="U335">
        <f t="shared" si="25"/>
        <v>1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8268</v>
      </c>
      <c r="O336" s="21">
        <f t="shared" si="26"/>
        <v>101.19</v>
      </c>
      <c r="P336" s="5">
        <f t="shared" si="27"/>
        <v>6.8188556181440858E-3</v>
      </c>
      <c r="Q336" t="s">
        <v>8311</v>
      </c>
      <c r="R336" t="s">
        <v>8316</v>
      </c>
      <c r="S336" s="12">
        <f t="shared" si="28"/>
        <v>42101.682372685187</v>
      </c>
      <c r="T336" s="12">
        <f t="shared" si="29"/>
        <v>42139.791666666672</v>
      </c>
      <c r="U336">
        <f t="shared" si="25"/>
        <v>1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8268</v>
      </c>
      <c r="O337" s="21">
        <f t="shared" si="26"/>
        <v>102.76470588235294</v>
      </c>
      <c r="P337" s="5">
        <f t="shared" si="27"/>
        <v>9.1585575271894669E-3</v>
      </c>
      <c r="Q337" t="s">
        <v>8311</v>
      </c>
      <c r="R337" t="s">
        <v>8316</v>
      </c>
      <c r="S337" s="12">
        <f t="shared" si="28"/>
        <v>42101.737442129626</v>
      </c>
      <c r="T337" s="12">
        <f t="shared" si="29"/>
        <v>42132.916666666672</v>
      </c>
      <c r="U337">
        <f t="shared" si="25"/>
        <v>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8268</v>
      </c>
      <c r="O338" s="21">
        <f t="shared" si="26"/>
        <v>116.83911999999998</v>
      </c>
      <c r="P338" s="5">
        <f t="shared" si="27"/>
        <v>1.6877908700442115E-2</v>
      </c>
      <c r="Q338" t="s">
        <v>8311</v>
      </c>
      <c r="R338" t="s">
        <v>8316</v>
      </c>
      <c r="S338" s="12">
        <f t="shared" si="28"/>
        <v>42291.596273148149</v>
      </c>
      <c r="T338" s="12">
        <f t="shared" si="29"/>
        <v>42321.637939814813</v>
      </c>
      <c r="U338">
        <f t="shared" si="25"/>
        <v>1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8268</v>
      </c>
      <c r="O339" s="21">
        <f t="shared" si="26"/>
        <v>101.16833333333335</v>
      </c>
      <c r="P339" s="5">
        <f t="shared" si="27"/>
        <v>1.0213999769361295E-2</v>
      </c>
      <c r="Q339" t="s">
        <v>8311</v>
      </c>
      <c r="R339" t="s">
        <v>8316</v>
      </c>
      <c r="S339" s="12">
        <f t="shared" si="28"/>
        <v>42047.128564814819</v>
      </c>
      <c r="T339" s="12">
        <f t="shared" si="29"/>
        <v>42077.086898148147</v>
      </c>
      <c r="U339">
        <f t="shared" si="25"/>
        <v>1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8268</v>
      </c>
      <c r="O340" s="21">
        <f t="shared" si="26"/>
        <v>110.13360000000002</v>
      </c>
      <c r="P340" s="5">
        <f t="shared" si="27"/>
        <v>1.428567969569081E-2</v>
      </c>
      <c r="Q340" t="s">
        <v>8311</v>
      </c>
      <c r="R340" t="s">
        <v>8316</v>
      </c>
      <c r="S340" s="12">
        <f t="shared" si="28"/>
        <v>42559.755671296298</v>
      </c>
      <c r="T340" s="12">
        <f t="shared" si="29"/>
        <v>42616.041666666672</v>
      </c>
      <c r="U340">
        <f t="shared" si="25"/>
        <v>1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8268</v>
      </c>
      <c r="O341" s="21">
        <f t="shared" si="26"/>
        <v>108.08333333333333</v>
      </c>
      <c r="P341" s="5">
        <f t="shared" si="27"/>
        <v>1.3723978411719353E-2</v>
      </c>
      <c r="Q341" t="s">
        <v>8311</v>
      </c>
      <c r="R341" t="s">
        <v>8316</v>
      </c>
      <c r="S341" s="12">
        <f t="shared" si="28"/>
        <v>42093.760046296295</v>
      </c>
      <c r="T341" s="12">
        <f t="shared" si="29"/>
        <v>42123.760046296295</v>
      </c>
      <c r="U341">
        <f t="shared" si="25"/>
        <v>1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8268</v>
      </c>
      <c r="O342" s="21">
        <f t="shared" si="26"/>
        <v>125.02285714285715</v>
      </c>
      <c r="P342" s="5">
        <f t="shared" si="27"/>
        <v>6.833036244800951E-3</v>
      </c>
      <c r="Q342" t="s">
        <v>8311</v>
      </c>
      <c r="R342" t="s">
        <v>8316</v>
      </c>
      <c r="S342" s="12">
        <f t="shared" si="28"/>
        <v>42772.669062500005</v>
      </c>
      <c r="T342" s="12">
        <f t="shared" si="29"/>
        <v>42802.875</v>
      </c>
      <c r="U342">
        <f t="shared" si="25"/>
        <v>1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8268</v>
      </c>
      <c r="O343" s="21">
        <f t="shared" si="26"/>
        <v>106.71428571428572</v>
      </c>
      <c r="P343" s="5">
        <f t="shared" si="27"/>
        <v>1.4725568942436412E-2</v>
      </c>
      <c r="Q343" t="s">
        <v>8311</v>
      </c>
      <c r="R343" t="s">
        <v>8316</v>
      </c>
      <c r="S343" s="12">
        <f t="shared" si="28"/>
        <v>41894.879606481481</v>
      </c>
      <c r="T343" s="12">
        <f t="shared" si="29"/>
        <v>41913.165972222225</v>
      </c>
      <c r="U343">
        <f t="shared" si="25"/>
        <v>1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8268</v>
      </c>
      <c r="O344" s="21">
        <f t="shared" si="26"/>
        <v>100.36639999999998</v>
      </c>
      <c r="P344" s="5">
        <f t="shared" si="27"/>
        <v>5.8875190393308015E-3</v>
      </c>
      <c r="Q344" t="s">
        <v>8311</v>
      </c>
      <c r="R344" t="s">
        <v>8316</v>
      </c>
      <c r="S344" s="12">
        <f t="shared" si="28"/>
        <v>42459.780844907407</v>
      </c>
      <c r="T344" s="12">
        <f t="shared" si="29"/>
        <v>42489.780844907407</v>
      </c>
      <c r="U344">
        <f t="shared" si="25"/>
        <v>1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8268</v>
      </c>
      <c r="O345" s="21">
        <f t="shared" si="26"/>
        <v>102.02863333333335</v>
      </c>
      <c r="P345" s="5">
        <f t="shared" si="27"/>
        <v>1.7119377272850528E-2</v>
      </c>
      <c r="Q345" t="s">
        <v>8311</v>
      </c>
      <c r="R345" t="s">
        <v>8316</v>
      </c>
      <c r="S345" s="12">
        <f t="shared" si="28"/>
        <v>41926.73778935185</v>
      </c>
      <c r="T345" s="12">
        <f t="shared" si="29"/>
        <v>41957.125</v>
      </c>
      <c r="U345">
        <f t="shared" si="25"/>
        <v>1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8268</v>
      </c>
      <c r="O346" s="21">
        <f t="shared" si="26"/>
        <v>102.08358208955224</v>
      </c>
      <c r="P346" s="5">
        <f t="shared" si="27"/>
        <v>8.333820691268496E-3</v>
      </c>
      <c r="Q346" t="s">
        <v>8311</v>
      </c>
      <c r="R346" t="s">
        <v>8316</v>
      </c>
      <c r="S346" s="12">
        <f t="shared" si="28"/>
        <v>42111.970995370371</v>
      </c>
      <c r="T346" s="12">
        <f t="shared" si="29"/>
        <v>42156.097222222219</v>
      </c>
      <c r="U346">
        <f t="shared" si="25"/>
        <v>1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8268</v>
      </c>
      <c r="O347" s="21">
        <f t="shared" si="26"/>
        <v>123.27586206896552</v>
      </c>
      <c r="P347" s="5">
        <f t="shared" si="27"/>
        <v>1.0013986013986014E-2</v>
      </c>
      <c r="Q347" t="s">
        <v>8311</v>
      </c>
      <c r="R347" t="s">
        <v>8316</v>
      </c>
      <c r="S347" s="12">
        <f t="shared" si="28"/>
        <v>42114.944328703699</v>
      </c>
      <c r="T347" s="12">
        <f t="shared" si="29"/>
        <v>42144.944328703699</v>
      </c>
      <c r="U347">
        <f t="shared" si="25"/>
        <v>1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8268</v>
      </c>
      <c r="O348" s="21">
        <f t="shared" si="26"/>
        <v>170.28880000000001</v>
      </c>
      <c r="P348" s="5">
        <f t="shared" si="27"/>
        <v>1.1040068401445073E-2</v>
      </c>
      <c r="Q348" t="s">
        <v>8311</v>
      </c>
      <c r="R348" t="s">
        <v>8316</v>
      </c>
      <c r="S348" s="12">
        <f t="shared" si="28"/>
        <v>42261.500243055561</v>
      </c>
      <c r="T348" s="12">
        <f t="shared" si="29"/>
        <v>42291.500243055561</v>
      </c>
      <c r="U348">
        <f t="shared" si="25"/>
        <v>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8268</v>
      </c>
      <c r="O349" s="21">
        <f t="shared" si="26"/>
        <v>111.59049999999999</v>
      </c>
      <c r="P349" s="5">
        <f t="shared" si="27"/>
        <v>8.4908661579614752E-3</v>
      </c>
      <c r="Q349" t="s">
        <v>8311</v>
      </c>
      <c r="R349" t="s">
        <v>8316</v>
      </c>
      <c r="S349" s="12">
        <f t="shared" si="28"/>
        <v>42292.495474537034</v>
      </c>
      <c r="T349" s="12">
        <f t="shared" si="29"/>
        <v>42322.537141203706</v>
      </c>
      <c r="U349">
        <f t="shared" si="25"/>
        <v>1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8268</v>
      </c>
      <c r="O350" s="21">
        <f t="shared" si="26"/>
        <v>103</v>
      </c>
      <c r="P350" s="5">
        <f t="shared" si="27"/>
        <v>1.1553398058252427E-2</v>
      </c>
      <c r="Q350" t="s">
        <v>8311</v>
      </c>
      <c r="R350" t="s">
        <v>8316</v>
      </c>
      <c r="S350" s="12">
        <f t="shared" si="28"/>
        <v>42207.58699074074</v>
      </c>
      <c r="T350" s="12">
        <f t="shared" si="29"/>
        <v>42237.58699074074</v>
      </c>
      <c r="U350">
        <f t="shared" si="25"/>
        <v>1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8268</v>
      </c>
      <c r="O351" s="21">
        <f t="shared" si="26"/>
        <v>106.63570159857905</v>
      </c>
      <c r="P351" s="5">
        <f t="shared" si="27"/>
        <v>1.3908344840337199E-2</v>
      </c>
      <c r="Q351" t="s">
        <v>8311</v>
      </c>
      <c r="R351" t="s">
        <v>8316</v>
      </c>
      <c r="S351" s="12">
        <f t="shared" si="28"/>
        <v>42760.498935185184</v>
      </c>
      <c r="T351" s="12">
        <f t="shared" si="29"/>
        <v>42790.498935185184</v>
      </c>
      <c r="U351">
        <f t="shared" si="25"/>
        <v>1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8268</v>
      </c>
      <c r="O352" s="21">
        <f t="shared" si="26"/>
        <v>114.75999999999999</v>
      </c>
      <c r="P352" s="5">
        <f t="shared" si="27"/>
        <v>7.7030324154757756E-3</v>
      </c>
      <c r="Q352" t="s">
        <v>8311</v>
      </c>
      <c r="R352" t="s">
        <v>8316</v>
      </c>
      <c r="S352" s="12">
        <f t="shared" si="28"/>
        <v>42586.066076388888</v>
      </c>
      <c r="T352" s="12">
        <f t="shared" si="29"/>
        <v>42624.165972222225</v>
      </c>
      <c r="U352">
        <f t="shared" si="25"/>
        <v>1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8268</v>
      </c>
      <c r="O353" s="21">
        <f t="shared" si="26"/>
        <v>127.34117647058822</v>
      </c>
      <c r="P353" s="5">
        <f t="shared" si="27"/>
        <v>2.2265336289726535E-2</v>
      </c>
      <c r="Q353" t="s">
        <v>8311</v>
      </c>
      <c r="R353" t="s">
        <v>8316</v>
      </c>
      <c r="S353" s="12">
        <f t="shared" si="28"/>
        <v>42427.964745370366</v>
      </c>
      <c r="T353" s="12">
        <f t="shared" si="29"/>
        <v>42467.923078703709</v>
      </c>
      <c r="U353">
        <f t="shared" si="25"/>
        <v>1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8268</v>
      </c>
      <c r="O354" s="21">
        <f t="shared" si="26"/>
        <v>116.56</v>
      </c>
      <c r="P354" s="5">
        <f t="shared" si="27"/>
        <v>2.4536719286204531E-2</v>
      </c>
      <c r="Q354" t="s">
        <v>8311</v>
      </c>
      <c r="R354" t="s">
        <v>8316</v>
      </c>
      <c r="S354" s="12">
        <f t="shared" si="28"/>
        <v>41890.167453703703</v>
      </c>
      <c r="T354" s="12">
        <f t="shared" si="29"/>
        <v>41920.167453703703</v>
      </c>
      <c r="U354">
        <f t="shared" si="25"/>
        <v>1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8268</v>
      </c>
      <c r="O355" s="21">
        <f t="shared" si="26"/>
        <v>108.61819426615318</v>
      </c>
      <c r="P355" s="5">
        <f t="shared" si="27"/>
        <v>9.6596007133922402E-3</v>
      </c>
      <c r="Q355" t="s">
        <v>8311</v>
      </c>
      <c r="R355" t="s">
        <v>8316</v>
      </c>
      <c r="S355" s="12">
        <f t="shared" si="28"/>
        <v>42297.791886574079</v>
      </c>
      <c r="T355" s="12">
        <f t="shared" si="29"/>
        <v>42327.833553240736</v>
      </c>
      <c r="U355">
        <f t="shared" si="25"/>
        <v>1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8268</v>
      </c>
      <c r="O356" s="21">
        <f t="shared" si="26"/>
        <v>103.94285714285714</v>
      </c>
      <c r="P356" s="5">
        <f t="shared" si="27"/>
        <v>7.9714128642111044E-3</v>
      </c>
      <c r="Q356" t="s">
        <v>8311</v>
      </c>
      <c r="R356" t="s">
        <v>8316</v>
      </c>
      <c r="S356" s="12">
        <f t="shared" si="28"/>
        <v>42438.827789351853</v>
      </c>
      <c r="T356" s="12">
        <f t="shared" si="29"/>
        <v>42468.786122685182</v>
      </c>
      <c r="U356">
        <f t="shared" si="25"/>
        <v>1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8268</v>
      </c>
      <c r="O357" s="21">
        <f t="shared" si="26"/>
        <v>116.25714285714285</v>
      </c>
      <c r="P357" s="5">
        <f t="shared" si="27"/>
        <v>4.0550503809289751E-3</v>
      </c>
      <c r="Q357" t="s">
        <v>8311</v>
      </c>
      <c r="R357" t="s">
        <v>8316</v>
      </c>
      <c r="S357" s="12">
        <f t="shared" si="28"/>
        <v>41943.293912037036</v>
      </c>
      <c r="T357" s="12">
        <f t="shared" si="29"/>
        <v>41974.3355787037</v>
      </c>
      <c r="U357">
        <f t="shared" si="25"/>
        <v>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8268</v>
      </c>
      <c r="O358" s="21">
        <f t="shared" si="26"/>
        <v>102.69239999999999</v>
      </c>
      <c r="P358" s="5">
        <f t="shared" si="27"/>
        <v>1.2594245857856406E-2</v>
      </c>
      <c r="Q358" t="s">
        <v>8311</v>
      </c>
      <c r="R358" t="s">
        <v>8316</v>
      </c>
      <c r="S358" s="12">
        <f t="shared" si="28"/>
        <v>42415.803159722222</v>
      </c>
      <c r="T358" s="12">
        <f t="shared" si="29"/>
        <v>42445.761493055557</v>
      </c>
      <c r="U358">
        <f t="shared" si="25"/>
        <v>1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8268</v>
      </c>
      <c r="O359" s="21">
        <f t="shared" si="26"/>
        <v>174</v>
      </c>
      <c r="P359" s="5">
        <f t="shared" si="27"/>
        <v>1.160919540229885E-2</v>
      </c>
      <c r="Q359" t="s">
        <v>8311</v>
      </c>
      <c r="R359" t="s">
        <v>8316</v>
      </c>
      <c r="S359" s="12">
        <f t="shared" si="28"/>
        <v>42078.222187499996</v>
      </c>
      <c r="T359" s="12">
        <f t="shared" si="29"/>
        <v>42118.222187499996</v>
      </c>
      <c r="U359">
        <f t="shared" si="25"/>
        <v>1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8268</v>
      </c>
      <c r="O360" s="21">
        <f t="shared" si="26"/>
        <v>103.08800000000001</v>
      </c>
      <c r="P360" s="5">
        <f t="shared" si="27"/>
        <v>5.1800403538724196E-3</v>
      </c>
      <c r="Q360" t="s">
        <v>8311</v>
      </c>
      <c r="R360" t="s">
        <v>8316</v>
      </c>
      <c r="S360" s="12">
        <f t="shared" si="28"/>
        <v>42507.860196759255</v>
      </c>
      <c r="T360" s="12">
        <f t="shared" si="29"/>
        <v>42536.625</v>
      </c>
      <c r="U360">
        <f t="shared" si="25"/>
        <v>1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8268</v>
      </c>
      <c r="O361" s="21">
        <f t="shared" si="26"/>
        <v>104.85537190082646</v>
      </c>
      <c r="P361" s="5">
        <f t="shared" si="27"/>
        <v>1.1901477832512315E-2</v>
      </c>
      <c r="Q361" t="s">
        <v>8311</v>
      </c>
      <c r="R361" t="s">
        <v>8316</v>
      </c>
      <c r="S361" s="12">
        <f t="shared" si="28"/>
        <v>41935.070486111108</v>
      </c>
      <c r="T361" s="12">
        <f t="shared" si="29"/>
        <v>41957.216666666667</v>
      </c>
      <c r="U361">
        <f t="shared" si="25"/>
        <v>1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8268</v>
      </c>
      <c r="O362" s="21">
        <f t="shared" si="26"/>
        <v>101.375</v>
      </c>
      <c r="P362" s="5">
        <f t="shared" si="27"/>
        <v>7.1516646115906291E-3</v>
      </c>
      <c r="Q362" t="s">
        <v>8311</v>
      </c>
      <c r="R362" t="s">
        <v>8316</v>
      </c>
      <c r="S362" s="12">
        <f t="shared" si="28"/>
        <v>42163.897916666669</v>
      </c>
      <c r="T362" s="12">
        <f t="shared" si="29"/>
        <v>42208.132638888885</v>
      </c>
      <c r="U362">
        <f t="shared" si="25"/>
        <v>1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8268</v>
      </c>
      <c r="O363" s="21">
        <f t="shared" si="26"/>
        <v>111.07699999999998</v>
      </c>
      <c r="P363" s="5">
        <f t="shared" si="27"/>
        <v>9.105652578198651E-3</v>
      </c>
      <c r="Q363" t="s">
        <v>8311</v>
      </c>
      <c r="R363" t="s">
        <v>8316</v>
      </c>
      <c r="S363" s="12">
        <f t="shared" si="28"/>
        <v>41936.001226851848</v>
      </c>
      <c r="T363" s="12">
        <f t="shared" si="29"/>
        <v>41966.042893518519</v>
      </c>
      <c r="U363">
        <f t="shared" si="25"/>
        <v>1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8268</v>
      </c>
      <c r="O364" s="21">
        <f t="shared" si="26"/>
        <v>124.15933781686496</v>
      </c>
      <c r="P364" s="5">
        <f t="shared" si="27"/>
        <v>7.1666666666666667E-3</v>
      </c>
      <c r="Q364" t="s">
        <v>8311</v>
      </c>
      <c r="R364" t="s">
        <v>8316</v>
      </c>
      <c r="S364" s="12">
        <f t="shared" si="28"/>
        <v>41837.210543981484</v>
      </c>
      <c r="T364" s="12">
        <f t="shared" si="29"/>
        <v>41859</v>
      </c>
      <c r="U364">
        <f t="shared" si="25"/>
        <v>1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8268</v>
      </c>
      <c r="O365" s="21">
        <f t="shared" si="26"/>
        <v>101.33333333333334</v>
      </c>
      <c r="P365" s="5">
        <f t="shared" si="27"/>
        <v>2.8748341441839896E-3</v>
      </c>
      <c r="Q365" t="s">
        <v>8311</v>
      </c>
      <c r="R365" t="s">
        <v>8316</v>
      </c>
      <c r="S365" s="12">
        <f t="shared" si="28"/>
        <v>40255.744629629626</v>
      </c>
      <c r="T365" s="12">
        <f t="shared" si="29"/>
        <v>40300.806944444441</v>
      </c>
      <c r="U365">
        <f t="shared" si="25"/>
        <v>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8268</v>
      </c>
      <c r="O366" s="21">
        <f t="shared" si="26"/>
        <v>110.16142857142856</v>
      </c>
      <c r="P366" s="5">
        <f t="shared" si="27"/>
        <v>1.4653819719113509E-2</v>
      </c>
      <c r="Q366" t="s">
        <v>8311</v>
      </c>
      <c r="R366" t="s">
        <v>8316</v>
      </c>
      <c r="S366" s="12">
        <f t="shared" si="28"/>
        <v>41780.859629629631</v>
      </c>
      <c r="T366" s="12">
        <f t="shared" si="29"/>
        <v>41811.165972222225</v>
      </c>
      <c r="U366">
        <f t="shared" si="25"/>
        <v>1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8268</v>
      </c>
      <c r="O367" s="21">
        <f t="shared" si="26"/>
        <v>103.97333333333334</v>
      </c>
      <c r="P367" s="5">
        <f t="shared" si="27"/>
        <v>4.1677353167478837E-3</v>
      </c>
      <c r="Q367" t="s">
        <v>8311</v>
      </c>
      <c r="R367" t="s">
        <v>8316</v>
      </c>
      <c r="S367" s="12">
        <f t="shared" si="28"/>
        <v>41668.606469907405</v>
      </c>
      <c r="T367" s="12">
        <f t="shared" si="29"/>
        <v>41698.606469907405</v>
      </c>
      <c r="U367">
        <f t="shared" si="25"/>
        <v>1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8268</v>
      </c>
      <c r="O368" s="21">
        <f t="shared" si="26"/>
        <v>101.31578947368421</v>
      </c>
      <c r="P368" s="5">
        <f t="shared" si="27"/>
        <v>3.4805194805194806E-3</v>
      </c>
      <c r="Q368" t="s">
        <v>8311</v>
      </c>
      <c r="R368" t="s">
        <v>8316</v>
      </c>
      <c r="S368" s="12">
        <f t="shared" si="28"/>
        <v>41019.793032407404</v>
      </c>
      <c r="T368" s="12">
        <f t="shared" si="29"/>
        <v>41049.793032407404</v>
      </c>
      <c r="U368">
        <f t="shared" si="25"/>
        <v>1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8268</v>
      </c>
      <c r="O369" s="21">
        <f t="shared" si="26"/>
        <v>103.3501</v>
      </c>
      <c r="P369" s="5">
        <f t="shared" si="27"/>
        <v>1.1514260750594339E-2</v>
      </c>
      <c r="Q369" t="s">
        <v>8311</v>
      </c>
      <c r="R369" t="s">
        <v>8316</v>
      </c>
      <c r="S369" s="12">
        <f t="shared" si="28"/>
        <v>41355.577291666668</v>
      </c>
      <c r="T369" s="12">
        <f t="shared" si="29"/>
        <v>41395.207638888889</v>
      </c>
      <c r="U369">
        <f t="shared" si="25"/>
        <v>1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8268</v>
      </c>
      <c r="O370" s="21">
        <f t="shared" si="26"/>
        <v>104.11200000000001</v>
      </c>
      <c r="P370" s="5">
        <f t="shared" si="27"/>
        <v>1.2217611802674043E-2</v>
      </c>
      <c r="Q370" t="s">
        <v>8311</v>
      </c>
      <c r="R370" t="s">
        <v>8316</v>
      </c>
      <c r="S370" s="12">
        <f t="shared" si="28"/>
        <v>42043.605578703704</v>
      </c>
      <c r="T370" s="12">
        <f t="shared" si="29"/>
        <v>42078.563912037032</v>
      </c>
      <c r="U370">
        <f t="shared" si="25"/>
        <v>1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8268</v>
      </c>
      <c r="O371" s="21">
        <f t="shared" si="26"/>
        <v>110.15569230769231</v>
      </c>
      <c r="P371" s="5">
        <f t="shared" si="27"/>
        <v>2.3323631447517638E-2</v>
      </c>
      <c r="Q371" t="s">
        <v>8311</v>
      </c>
      <c r="R371" t="s">
        <v>8316</v>
      </c>
      <c r="S371" s="12">
        <f t="shared" si="28"/>
        <v>40893.551724537036</v>
      </c>
      <c r="T371" s="12">
        <f t="shared" si="29"/>
        <v>40923.551724537036</v>
      </c>
      <c r="U371">
        <f t="shared" si="25"/>
        <v>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8268</v>
      </c>
      <c r="O372" s="21">
        <f t="shared" si="26"/>
        <v>122.02</v>
      </c>
      <c r="P372" s="5">
        <f t="shared" si="27"/>
        <v>1.4096049827897067E-3</v>
      </c>
      <c r="Q372" t="s">
        <v>8311</v>
      </c>
      <c r="R372" t="s">
        <v>8316</v>
      </c>
      <c r="S372" s="12">
        <f t="shared" si="28"/>
        <v>42711.795138888891</v>
      </c>
      <c r="T372" s="12">
        <f t="shared" si="29"/>
        <v>42741.795138888891</v>
      </c>
      <c r="U372">
        <f t="shared" si="25"/>
        <v>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8268</v>
      </c>
      <c r="O373" s="21">
        <f t="shared" si="26"/>
        <v>114.16866666666667</v>
      </c>
      <c r="P373" s="5">
        <f t="shared" si="27"/>
        <v>6.2013512172049545E-3</v>
      </c>
      <c r="Q373" t="s">
        <v>8311</v>
      </c>
      <c r="R373" t="s">
        <v>8316</v>
      </c>
      <c r="S373" s="12">
        <f t="shared" si="28"/>
        <v>41261.767812500002</v>
      </c>
      <c r="T373" s="12">
        <f t="shared" si="29"/>
        <v>41306.767812500002</v>
      </c>
      <c r="U373">
        <f t="shared" si="25"/>
        <v>1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8268</v>
      </c>
      <c r="O374" s="21">
        <f t="shared" si="26"/>
        <v>125.33333333333334</v>
      </c>
      <c r="P374" s="5">
        <f t="shared" si="27"/>
        <v>2.3936170212765957E-2</v>
      </c>
      <c r="Q374" t="s">
        <v>8311</v>
      </c>
      <c r="R374" t="s">
        <v>8316</v>
      </c>
      <c r="S374" s="12">
        <f t="shared" si="28"/>
        <v>42425.576898148152</v>
      </c>
      <c r="T374" s="12">
        <f t="shared" si="29"/>
        <v>42465.666666666672</v>
      </c>
      <c r="U374">
        <f t="shared" si="25"/>
        <v>1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8268</v>
      </c>
      <c r="O375" s="21">
        <f t="shared" si="26"/>
        <v>106.66666666666667</v>
      </c>
      <c r="P375" s="5">
        <f t="shared" si="27"/>
        <v>1.1124999999999999E-2</v>
      </c>
      <c r="Q375" t="s">
        <v>8311</v>
      </c>
      <c r="R375" t="s">
        <v>8316</v>
      </c>
      <c r="S375" s="12">
        <f t="shared" si="28"/>
        <v>41078.91201388889</v>
      </c>
      <c r="T375" s="12">
        <f t="shared" si="29"/>
        <v>41108.91201388889</v>
      </c>
      <c r="U375">
        <f t="shared" si="25"/>
        <v>1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8268</v>
      </c>
      <c r="O376" s="21">
        <f t="shared" si="26"/>
        <v>130.65</v>
      </c>
      <c r="P376" s="5">
        <f t="shared" si="27"/>
        <v>2.2196708763872943E-2</v>
      </c>
      <c r="Q376" t="s">
        <v>8311</v>
      </c>
      <c r="R376" t="s">
        <v>8316</v>
      </c>
      <c r="S376" s="12">
        <f t="shared" si="28"/>
        <v>40757.889247685183</v>
      </c>
      <c r="T376" s="12">
        <f t="shared" si="29"/>
        <v>40802.889247685183</v>
      </c>
      <c r="U376">
        <f t="shared" si="25"/>
        <v>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8268</v>
      </c>
      <c r="O377" s="21">
        <f t="shared" si="26"/>
        <v>120</v>
      </c>
      <c r="P377" s="5">
        <f t="shared" si="27"/>
        <v>2.3333333333333334E-2</v>
      </c>
      <c r="Q377" t="s">
        <v>8311</v>
      </c>
      <c r="R377" t="s">
        <v>8316</v>
      </c>
      <c r="S377" s="12">
        <f t="shared" si="28"/>
        <v>41657.985081018516</v>
      </c>
      <c r="T377" s="12">
        <f t="shared" si="29"/>
        <v>41699.720833333333</v>
      </c>
      <c r="U377">
        <f t="shared" si="25"/>
        <v>1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8268</v>
      </c>
      <c r="O378" s="21">
        <f t="shared" si="26"/>
        <v>105.9591836734694</v>
      </c>
      <c r="P378" s="5">
        <f t="shared" si="27"/>
        <v>1.8489984591679508E-2</v>
      </c>
      <c r="Q378" t="s">
        <v>8311</v>
      </c>
      <c r="R378" t="s">
        <v>8316</v>
      </c>
      <c r="S378" s="12">
        <f t="shared" si="28"/>
        <v>42576.452731481477</v>
      </c>
      <c r="T378" s="12">
        <f t="shared" si="29"/>
        <v>42607.452731481477</v>
      </c>
      <c r="U378">
        <f t="shared" si="25"/>
        <v>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8268</v>
      </c>
      <c r="O379" s="21">
        <f t="shared" si="26"/>
        <v>114.39999999999999</v>
      </c>
      <c r="P379" s="5">
        <f t="shared" si="27"/>
        <v>9.688228438228438E-3</v>
      </c>
      <c r="Q379" t="s">
        <v>8311</v>
      </c>
      <c r="R379" t="s">
        <v>8316</v>
      </c>
      <c r="S379" s="12">
        <f t="shared" si="28"/>
        <v>42292.250787037032</v>
      </c>
      <c r="T379" s="12">
        <f t="shared" si="29"/>
        <v>42322.292361111111</v>
      </c>
      <c r="U379">
        <f t="shared" si="25"/>
        <v>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8268</v>
      </c>
      <c r="O380" s="21">
        <f t="shared" si="26"/>
        <v>111.76666666666665</v>
      </c>
      <c r="P380" s="5">
        <f t="shared" si="27"/>
        <v>2.4753951685058156E-2</v>
      </c>
      <c r="Q380" t="s">
        <v>8311</v>
      </c>
      <c r="R380" t="s">
        <v>8316</v>
      </c>
      <c r="S380" s="12">
        <f t="shared" si="28"/>
        <v>42370.571851851855</v>
      </c>
      <c r="T380" s="12">
        <f t="shared" si="29"/>
        <v>42394.994444444441</v>
      </c>
      <c r="U380">
        <f t="shared" si="25"/>
        <v>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8268</v>
      </c>
      <c r="O381" s="21">
        <f t="shared" si="26"/>
        <v>116.08000000000001</v>
      </c>
      <c r="P381" s="5">
        <f t="shared" si="27"/>
        <v>8.5573167930163112E-3</v>
      </c>
      <c r="Q381" t="s">
        <v>8311</v>
      </c>
      <c r="R381" t="s">
        <v>8316</v>
      </c>
      <c r="S381" s="12">
        <f t="shared" si="28"/>
        <v>40987.688333333332</v>
      </c>
      <c r="T381" s="12">
        <f t="shared" si="29"/>
        <v>41032.688333333332</v>
      </c>
      <c r="U381">
        <f t="shared" si="25"/>
        <v>1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8268</v>
      </c>
      <c r="O382" s="21">
        <f t="shared" si="26"/>
        <v>141.5</v>
      </c>
      <c r="P382" s="5">
        <f t="shared" si="27"/>
        <v>8.6572438162544167E-3</v>
      </c>
      <c r="Q382" t="s">
        <v>8311</v>
      </c>
      <c r="R382" t="s">
        <v>8316</v>
      </c>
      <c r="S382" s="12">
        <f t="shared" si="28"/>
        <v>42367.719814814816</v>
      </c>
      <c r="T382" s="12">
        <f t="shared" si="29"/>
        <v>42392.719814814816</v>
      </c>
      <c r="U382">
        <f t="shared" si="25"/>
        <v>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8268</v>
      </c>
      <c r="O383" s="21">
        <f t="shared" si="26"/>
        <v>104.72999999999999</v>
      </c>
      <c r="P383" s="5">
        <f t="shared" si="27"/>
        <v>9.586555905662179E-3</v>
      </c>
      <c r="Q383" t="s">
        <v>8311</v>
      </c>
      <c r="R383" t="s">
        <v>8316</v>
      </c>
      <c r="S383" s="12">
        <f t="shared" si="28"/>
        <v>41085.698113425926</v>
      </c>
      <c r="T383" s="12">
        <f t="shared" si="29"/>
        <v>41120.208333333336</v>
      </c>
      <c r="U383">
        <f t="shared" si="25"/>
        <v>1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8268</v>
      </c>
      <c r="O384" s="21">
        <f t="shared" si="26"/>
        <v>255.83333333333331</v>
      </c>
      <c r="P384" s="5">
        <f t="shared" si="27"/>
        <v>1.4332247557003257E-2</v>
      </c>
      <c r="Q384" t="s">
        <v>8311</v>
      </c>
      <c r="R384" t="s">
        <v>8316</v>
      </c>
      <c r="S384" s="12">
        <f t="shared" si="28"/>
        <v>41144.709490740745</v>
      </c>
      <c r="T384" s="12">
        <f t="shared" si="29"/>
        <v>41158.709490740745</v>
      </c>
      <c r="U384">
        <f t="shared" si="25"/>
        <v>1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8268</v>
      </c>
      <c r="O385" s="21">
        <f t="shared" si="26"/>
        <v>206.70670670670671</v>
      </c>
      <c r="P385" s="5">
        <f t="shared" si="27"/>
        <v>2.3244552058111378E-2</v>
      </c>
      <c r="Q385" t="s">
        <v>8311</v>
      </c>
      <c r="R385" t="s">
        <v>8316</v>
      </c>
      <c r="S385" s="12">
        <f t="shared" si="28"/>
        <v>41755.117581018516</v>
      </c>
      <c r="T385" s="12">
        <f t="shared" si="29"/>
        <v>41778.117581018516</v>
      </c>
      <c r="U385">
        <f t="shared" si="25"/>
        <v>1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8268</v>
      </c>
      <c r="O386" s="21">
        <f t="shared" si="26"/>
        <v>112.105</v>
      </c>
      <c r="P386" s="5">
        <f t="shared" si="27"/>
        <v>1.708219972347353E-2</v>
      </c>
      <c r="Q386" t="s">
        <v>8311</v>
      </c>
      <c r="R386" t="s">
        <v>8316</v>
      </c>
      <c r="S386" s="12">
        <f t="shared" si="28"/>
        <v>41980.781793981485</v>
      </c>
      <c r="T386" s="12">
        <f t="shared" si="29"/>
        <v>42010.781793981485</v>
      </c>
      <c r="U386">
        <f t="shared" ref="U386:U449" si="30">COUNT(E386="SUCCESSFUL","FAILED","cancelled","live")</f>
        <v>1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8268</v>
      </c>
      <c r="O387" s="21">
        <f t="shared" ref="O387:O450" si="31">IFERROR( E387/D387 * 100,0)</f>
        <v>105.982</v>
      </c>
      <c r="P387" s="5">
        <f t="shared" ref="P387:P450" si="32">IFERROR(L387/E387,0)</f>
        <v>8.944915174274877E-3</v>
      </c>
      <c r="Q387" t="s">
        <v>8311</v>
      </c>
      <c r="R387" t="s">
        <v>8316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8268</v>
      </c>
      <c r="O388" s="21">
        <f t="shared" si="31"/>
        <v>100.16666666666667</v>
      </c>
      <c r="P388" s="5">
        <f t="shared" si="32"/>
        <v>2.1630615640599003E-2</v>
      </c>
      <c r="Q388" t="s">
        <v>8311</v>
      </c>
      <c r="R388" t="s">
        <v>8316</v>
      </c>
      <c r="S388" s="12">
        <f t="shared" si="33"/>
        <v>42211.951284722221</v>
      </c>
      <c r="T388" s="12">
        <f t="shared" si="34"/>
        <v>42226.951284722221</v>
      </c>
      <c r="U388">
        <f t="shared" si="30"/>
        <v>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8268</v>
      </c>
      <c r="O389" s="21">
        <f t="shared" si="31"/>
        <v>213.98947368421051</v>
      </c>
      <c r="P389" s="5">
        <f t="shared" si="32"/>
        <v>6.911308967484874E-3</v>
      </c>
      <c r="Q389" t="s">
        <v>8311</v>
      </c>
      <c r="R389" t="s">
        <v>8316</v>
      </c>
      <c r="S389" s="12">
        <f t="shared" si="33"/>
        <v>42200.67659722222</v>
      </c>
      <c r="T389" s="12">
        <f t="shared" si="34"/>
        <v>42231.25</v>
      </c>
      <c r="U389">
        <f t="shared" si="30"/>
        <v>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8268</v>
      </c>
      <c r="O390" s="21">
        <f t="shared" si="31"/>
        <v>126.16000000000001</v>
      </c>
      <c r="P390" s="5">
        <f t="shared" si="32"/>
        <v>1.1255548509828789E-2</v>
      </c>
      <c r="Q390" t="s">
        <v>8311</v>
      </c>
      <c r="R390" t="s">
        <v>8316</v>
      </c>
      <c r="S390" s="12">
        <f t="shared" si="33"/>
        <v>42549.076157407413</v>
      </c>
      <c r="T390" s="12">
        <f t="shared" si="34"/>
        <v>42579.076157407413</v>
      </c>
      <c r="U390">
        <f t="shared" si="30"/>
        <v>1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8268</v>
      </c>
      <c r="O391" s="21">
        <f t="shared" si="31"/>
        <v>181.53547058823528</v>
      </c>
      <c r="P391" s="5">
        <f t="shared" si="32"/>
        <v>1.2232255371904309E-2</v>
      </c>
      <c r="Q391" t="s">
        <v>8311</v>
      </c>
      <c r="R391" t="s">
        <v>8316</v>
      </c>
      <c r="S391" s="12">
        <f t="shared" si="33"/>
        <v>41674.063078703701</v>
      </c>
      <c r="T391" s="12">
        <f t="shared" si="34"/>
        <v>41705.957638888889</v>
      </c>
      <c r="U391">
        <f t="shared" si="30"/>
        <v>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8268</v>
      </c>
      <c r="O392" s="21">
        <f t="shared" si="31"/>
        <v>100</v>
      </c>
      <c r="P392" s="5">
        <f t="shared" si="32"/>
        <v>1.4E-2</v>
      </c>
      <c r="Q392" t="s">
        <v>8311</v>
      </c>
      <c r="R392" t="s">
        <v>8316</v>
      </c>
      <c r="S392" s="12">
        <f t="shared" si="33"/>
        <v>42112.036712962959</v>
      </c>
      <c r="T392" s="12">
        <f t="shared" si="34"/>
        <v>42132.036712962959</v>
      </c>
      <c r="U392">
        <f t="shared" si="30"/>
        <v>1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8268</v>
      </c>
      <c r="O393" s="21">
        <f t="shared" si="31"/>
        <v>100.61</v>
      </c>
      <c r="P393" s="5">
        <f t="shared" si="32"/>
        <v>9.5914918994135772E-3</v>
      </c>
      <c r="Q393" t="s">
        <v>8311</v>
      </c>
      <c r="R393" t="s">
        <v>8316</v>
      </c>
      <c r="S393" s="12">
        <f t="shared" si="33"/>
        <v>40865.042256944449</v>
      </c>
      <c r="T393" s="12">
        <f t="shared" si="34"/>
        <v>40895.040972222225</v>
      </c>
      <c r="U393">
        <f t="shared" si="30"/>
        <v>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8268</v>
      </c>
      <c r="O394" s="21">
        <f t="shared" si="31"/>
        <v>100.9027027027027</v>
      </c>
      <c r="P394" s="5">
        <f t="shared" si="32"/>
        <v>1.1035517222906735E-2</v>
      </c>
      <c r="Q394" t="s">
        <v>8311</v>
      </c>
      <c r="R394" t="s">
        <v>8316</v>
      </c>
      <c r="S394" s="12">
        <f t="shared" si="33"/>
        <v>40763.717256944445</v>
      </c>
      <c r="T394" s="12">
        <f t="shared" si="34"/>
        <v>40794.125</v>
      </c>
      <c r="U394">
        <f t="shared" si="30"/>
        <v>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8268</v>
      </c>
      <c r="O395" s="21">
        <f t="shared" si="31"/>
        <v>110.446</v>
      </c>
      <c r="P395" s="5">
        <f t="shared" si="32"/>
        <v>6.3560472991326077E-3</v>
      </c>
      <c r="Q395" t="s">
        <v>8311</v>
      </c>
      <c r="R395" t="s">
        <v>8316</v>
      </c>
      <c r="S395" s="12">
        <f t="shared" si="33"/>
        <v>41526.708935185183</v>
      </c>
      <c r="T395" s="12">
        <f t="shared" si="34"/>
        <v>41557.708935185183</v>
      </c>
      <c r="U395">
        <f t="shared" si="30"/>
        <v>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8268</v>
      </c>
      <c r="O396" s="21">
        <f t="shared" si="31"/>
        <v>111.8936170212766</v>
      </c>
      <c r="P396" s="5">
        <f t="shared" si="32"/>
        <v>9.5075109336375738E-3</v>
      </c>
      <c r="Q396" t="s">
        <v>8311</v>
      </c>
      <c r="R396" t="s">
        <v>8316</v>
      </c>
      <c r="S396" s="12">
        <f t="shared" si="33"/>
        <v>42417.818078703705</v>
      </c>
      <c r="T396" s="12">
        <f t="shared" si="34"/>
        <v>42477.776412037041</v>
      </c>
      <c r="U396">
        <f t="shared" si="30"/>
        <v>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8268</v>
      </c>
      <c r="O397" s="21">
        <f t="shared" si="31"/>
        <v>108.04450000000001</v>
      </c>
      <c r="P397" s="5">
        <f t="shared" si="32"/>
        <v>1.703002003803988E-2</v>
      </c>
      <c r="Q397" t="s">
        <v>8311</v>
      </c>
      <c r="R397" t="s">
        <v>8316</v>
      </c>
      <c r="S397" s="12">
        <f t="shared" si="33"/>
        <v>40990.909259259257</v>
      </c>
      <c r="T397" s="12">
        <f t="shared" si="34"/>
        <v>41026.897222222222</v>
      </c>
      <c r="U397">
        <f t="shared" si="30"/>
        <v>1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8268</v>
      </c>
      <c r="O398" s="21">
        <f t="shared" si="31"/>
        <v>106.66666666666667</v>
      </c>
      <c r="P398" s="5">
        <f t="shared" si="32"/>
        <v>1.225E-2</v>
      </c>
      <c r="Q398" t="s">
        <v>8311</v>
      </c>
      <c r="R398" t="s">
        <v>8316</v>
      </c>
      <c r="S398" s="12">
        <f t="shared" si="33"/>
        <v>41082.564884259256</v>
      </c>
      <c r="T398" s="12">
        <f t="shared" si="34"/>
        <v>41097.564884259256</v>
      </c>
      <c r="U398">
        <f t="shared" si="30"/>
        <v>1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8268</v>
      </c>
      <c r="O399" s="21">
        <f t="shared" si="31"/>
        <v>103.90027322404372</v>
      </c>
      <c r="P399" s="5">
        <f t="shared" si="32"/>
        <v>1.7711640569711546E-2</v>
      </c>
      <c r="Q399" t="s">
        <v>8311</v>
      </c>
      <c r="R399" t="s">
        <v>8316</v>
      </c>
      <c r="S399" s="12">
        <f t="shared" si="33"/>
        <v>40379.776435185187</v>
      </c>
      <c r="T399" s="12">
        <f t="shared" si="34"/>
        <v>40422.155555555553</v>
      </c>
      <c r="U399">
        <f t="shared" si="30"/>
        <v>1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8268</v>
      </c>
      <c r="O400" s="21">
        <f t="shared" si="31"/>
        <v>125.16000000000001</v>
      </c>
      <c r="P400" s="5">
        <f t="shared" si="32"/>
        <v>7.137530627463513E-3</v>
      </c>
      <c r="Q400" t="s">
        <v>8311</v>
      </c>
      <c r="R400" t="s">
        <v>8316</v>
      </c>
      <c r="S400" s="12">
        <f t="shared" si="33"/>
        <v>42078.793124999997</v>
      </c>
      <c r="T400" s="12">
        <f t="shared" si="34"/>
        <v>42123.793124999997</v>
      </c>
      <c r="U400">
        <f t="shared" si="30"/>
        <v>1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8268</v>
      </c>
      <c r="O401" s="21">
        <f t="shared" si="31"/>
        <v>106.80499999999999</v>
      </c>
      <c r="P401" s="5">
        <f t="shared" si="32"/>
        <v>4.4473573334581715E-3</v>
      </c>
      <c r="Q401" t="s">
        <v>8311</v>
      </c>
      <c r="R401" t="s">
        <v>8316</v>
      </c>
      <c r="S401" s="12">
        <f t="shared" si="33"/>
        <v>42687.875775462962</v>
      </c>
      <c r="T401" s="12">
        <f t="shared" si="34"/>
        <v>42718.5</v>
      </c>
      <c r="U401">
        <f t="shared" si="30"/>
        <v>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8268</v>
      </c>
      <c r="O402" s="21">
        <f t="shared" si="31"/>
        <v>112.30249999999999</v>
      </c>
      <c r="P402" s="5">
        <f t="shared" si="32"/>
        <v>5.5208031878186152E-3</v>
      </c>
      <c r="Q402" t="s">
        <v>8311</v>
      </c>
      <c r="R402" t="s">
        <v>8316</v>
      </c>
      <c r="S402" s="12">
        <f t="shared" si="33"/>
        <v>41745.635960648149</v>
      </c>
      <c r="T402" s="12">
        <f t="shared" si="34"/>
        <v>41776.145833333336</v>
      </c>
      <c r="U402">
        <f t="shared" si="30"/>
        <v>1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8268</v>
      </c>
      <c r="O403" s="21">
        <f t="shared" si="31"/>
        <v>103.812</v>
      </c>
      <c r="P403" s="5">
        <f t="shared" si="32"/>
        <v>1.4063884714676531E-3</v>
      </c>
      <c r="Q403" t="s">
        <v>8311</v>
      </c>
      <c r="R403" t="s">
        <v>8316</v>
      </c>
      <c r="S403" s="12">
        <f t="shared" si="33"/>
        <v>40732.842245370368</v>
      </c>
      <c r="T403" s="12">
        <f t="shared" si="34"/>
        <v>40762.842245370368</v>
      </c>
      <c r="U403">
        <f t="shared" si="30"/>
        <v>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8268</v>
      </c>
      <c r="O404" s="21">
        <f t="shared" si="31"/>
        <v>141.65</v>
      </c>
      <c r="P404" s="5">
        <f t="shared" si="32"/>
        <v>1.5178256265442993E-2</v>
      </c>
      <c r="Q404" t="s">
        <v>8311</v>
      </c>
      <c r="R404" t="s">
        <v>8316</v>
      </c>
      <c r="S404" s="12">
        <f t="shared" si="33"/>
        <v>42292.539548611108</v>
      </c>
      <c r="T404" s="12">
        <f t="shared" si="34"/>
        <v>42313.58121527778</v>
      </c>
      <c r="U404">
        <f t="shared" si="30"/>
        <v>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8268</v>
      </c>
      <c r="O405" s="21">
        <f t="shared" si="31"/>
        <v>105.25999999999999</v>
      </c>
      <c r="P405" s="5">
        <f t="shared" si="32"/>
        <v>1.330039901197036E-2</v>
      </c>
      <c r="Q405" t="s">
        <v>8311</v>
      </c>
      <c r="R405" t="s">
        <v>8316</v>
      </c>
      <c r="S405" s="12">
        <f t="shared" si="33"/>
        <v>40718.310659722221</v>
      </c>
      <c r="T405" s="12">
        <f t="shared" si="34"/>
        <v>40765.297222222223</v>
      </c>
      <c r="U405">
        <f t="shared" si="30"/>
        <v>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8268</v>
      </c>
      <c r="O406" s="21">
        <f t="shared" si="31"/>
        <v>103.09142857142857</v>
      </c>
      <c r="P406" s="5">
        <f t="shared" si="32"/>
        <v>7.5106701402361288E-3</v>
      </c>
      <c r="Q406" t="s">
        <v>8311</v>
      </c>
      <c r="R406" t="s">
        <v>8316</v>
      </c>
      <c r="S406" s="12">
        <f t="shared" si="33"/>
        <v>41646.628032407411</v>
      </c>
      <c r="T406" s="12">
        <f t="shared" si="34"/>
        <v>41675.961111111108</v>
      </c>
      <c r="U406">
        <f t="shared" si="30"/>
        <v>1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8268</v>
      </c>
      <c r="O407" s="21">
        <f t="shared" si="31"/>
        <v>107.65957446808511</v>
      </c>
      <c r="P407" s="5">
        <f t="shared" si="32"/>
        <v>1.8115942028985508E-2</v>
      </c>
      <c r="Q407" t="s">
        <v>8311</v>
      </c>
      <c r="R407" t="s">
        <v>8316</v>
      </c>
      <c r="S407" s="12">
        <f t="shared" si="33"/>
        <v>41674.08494212963</v>
      </c>
      <c r="T407" s="12">
        <f t="shared" si="34"/>
        <v>41704.08494212963</v>
      </c>
      <c r="U407">
        <f t="shared" si="30"/>
        <v>1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8268</v>
      </c>
      <c r="O408" s="21">
        <f t="shared" si="31"/>
        <v>107.70464285714286</v>
      </c>
      <c r="P408" s="5">
        <f t="shared" si="32"/>
        <v>1.1605813517788397E-2</v>
      </c>
      <c r="Q408" t="s">
        <v>8311</v>
      </c>
      <c r="R408" t="s">
        <v>8316</v>
      </c>
      <c r="S408" s="12">
        <f t="shared" si="33"/>
        <v>40638.162465277775</v>
      </c>
      <c r="T408" s="12">
        <f t="shared" si="34"/>
        <v>40672.249305555553</v>
      </c>
      <c r="U408">
        <f t="shared" si="30"/>
        <v>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8268</v>
      </c>
      <c r="O409" s="21">
        <f t="shared" si="31"/>
        <v>101.55000000000001</v>
      </c>
      <c r="P409" s="5">
        <f t="shared" si="32"/>
        <v>1.0832102412604629E-2</v>
      </c>
      <c r="Q409" t="s">
        <v>8311</v>
      </c>
      <c r="R409" t="s">
        <v>8316</v>
      </c>
      <c r="S409" s="12">
        <f t="shared" si="33"/>
        <v>40806.870949074073</v>
      </c>
      <c r="T409" s="12">
        <f t="shared" si="34"/>
        <v>40866.912615740745</v>
      </c>
      <c r="U409">
        <f t="shared" si="30"/>
        <v>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8268</v>
      </c>
      <c r="O410" s="21">
        <f t="shared" si="31"/>
        <v>101.43766666666667</v>
      </c>
      <c r="P410" s="5">
        <f t="shared" si="32"/>
        <v>6.2435715858343219E-3</v>
      </c>
      <c r="Q410" t="s">
        <v>8311</v>
      </c>
      <c r="R410" t="s">
        <v>8316</v>
      </c>
      <c r="S410" s="12">
        <f t="shared" si="33"/>
        <v>41543.735995370371</v>
      </c>
      <c r="T410" s="12">
        <f t="shared" si="34"/>
        <v>41583.777662037035</v>
      </c>
      <c r="U410">
        <f t="shared" si="30"/>
        <v>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8268</v>
      </c>
      <c r="O411" s="21">
        <f t="shared" si="31"/>
        <v>136.80000000000001</v>
      </c>
      <c r="P411" s="5">
        <f t="shared" si="32"/>
        <v>2.1929824561403508E-2</v>
      </c>
      <c r="Q411" t="s">
        <v>8311</v>
      </c>
      <c r="R411" t="s">
        <v>8316</v>
      </c>
      <c r="S411" s="12">
        <f t="shared" si="33"/>
        <v>42543.862777777773</v>
      </c>
      <c r="T411" s="12">
        <f t="shared" si="34"/>
        <v>42573.862777777773</v>
      </c>
      <c r="U411">
        <f t="shared" si="30"/>
        <v>1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8268</v>
      </c>
      <c r="O412" s="21">
        <f t="shared" si="31"/>
        <v>128.29999999999998</v>
      </c>
      <c r="P412" s="5">
        <f t="shared" si="32"/>
        <v>5.4559625876851132E-3</v>
      </c>
      <c r="Q412" t="s">
        <v>8311</v>
      </c>
      <c r="R412" t="s">
        <v>8316</v>
      </c>
      <c r="S412" s="12">
        <f t="shared" si="33"/>
        <v>42113.981446759266</v>
      </c>
      <c r="T412" s="12">
        <f t="shared" si="34"/>
        <v>42173.981446759266</v>
      </c>
      <c r="U412">
        <f t="shared" si="30"/>
        <v>1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8268</v>
      </c>
      <c r="O413" s="21">
        <f t="shared" si="31"/>
        <v>101.05</v>
      </c>
      <c r="P413" s="5">
        <f t="shared" si="32"/>
        <v>7.9498598053768764E-3</v>
      </c>
      <c r="Q413" t="s">
        <v>8311</v>
      </c>
      <c r="R413" t="s">
        <v>8316</v>
      </c>
      <c r="S413" s="12">
        <f t="shared" si="33"/>
        <v>41598.17597222222</v>
      </c>
      <c r="T413" s="12">
        <f t="shared" si="34"/>
        <v>41630.208333333336</v>
      </c>
      <c r="U413">
        <f t="shared" si="30"/>
        <v>1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8268</v>
      </c>
      <c r="O414" s="21">
        <f t="shared" si="31"/>
        <v>126.84</v>
      </c>
      <c r="P414" s="5">
        <f t="shared" si="32"/>
        <v>1.7344686218858405E-2</v>
      </c>
      <c r="Q414" t="s">
        <v>8311</v>
      </c>
      <c r="R414" t="s">
        <v>8316</v>
      </c>
      <c r="S414" s="12">
        <f t="shared" si="33"/>
        <v>41099.742800925924</v>
      </c>
      <c r="T414" s="12">
        <f t="shared" si="34"/>
        <v>41115.742800925924</v>
      </c>
      <c r="U414">
        <f t="shared" si="30"/>
        <v>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8268</v>
      </c>
      <c r="O415" s="21">
        <f t="shared" si="31"/>
        <v>105.0859375</v>
      </c>
      <c r="P415" s="5">
        <f t="shared" si="32"/>
        <v>1.2712809456545982E-2</v>
      </c>
      <c r="Q415" t="s">
        <v>8311</v>
      </c>
      <c r="R415" t="s">
        <v>8316</v>
      </c>
      <c r="S415" s="12">
        <f t="shared" si="33"/>
        <v>41079.877442129626</v>
      </c>
      <c r="T415" s="12">
        <f t="shared" si="34"/>
        <v>41109.877442129626</v>
      </c>
      <c r="U415">
        <f t="shared" si="30"/>
        <v>1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8268</v>
      </c>
      <c r="O416" s="21">
        <f t="shared" si="31"/>
        <v>102.85405405405406</v>
      </c>
      <c r="P416" s="5">
        <f t="shared" si="32"/>
        <v>1.0931259196972883E-2</v>
      </c>
      <c r="Q416" t="s">
        <v>8311</v>
      </c>
      <c r="R416" t="s">
        <v>8316</v>
      </c>
      <c r="S416" s="12">
        <f t="shared" si="33"/>
        <v>41529.063252314816</v>
      </c>
      <c r="T416" s="12">
        <f t="shared" si="34"/>
        <v>41559.063252314816</v>
      </c>
      <c r="U416">
        <f t="shared" si="30"/>
        <v>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8268</v>
      </c>
      <c r="O417" s="21">
        <f t="shared" si="31"/>
        <v>102.14714285714285</v>
      </c>
      <c r="P417" s="5">
        <f t="shared" si="32"/>
        <v>1.468469854411703E-2</v>
      </c>
      <c r="Q417" t="s">
        <v>8311</v>
      </c>
      <c r="R417" t="s">
        <v>8316</v>
      </c>
      <c r="S417" s="12">
        <f t="shared" si="33"/>
        <v>41904.851875</v>
      </c>
      <c r="T417" s="12">
        <f t="shared" si="34"/>
        <v>41929.5</v>
      </c>
      <c r="U417">
        <f t="shared" si="30"/>
        <v>1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8268</v>
      </c>
      <c r="O418" s="21">
        <f t="shared" si="31"/>
        <v>120.21700000000001</v>
      </c>
      <c r="P418" s="5">
        <f t="shared" si="32"/>
        <v>2.0795727725696031E-2</v>
      </c>
      <c r="Q418" t="s">
        <v>8311</v>
      </c>
      <c r="R418" t="s">
        <v>8316</v>
      </c>
      <c r="S418" s="12">
        <f t="shared" si="33"/>
        <v>41648.396192129629</v>
      </c>
      <c r="T418" s="12">
        <f t="shared" si="34"/>
        <v>41678.396192129629</v>
      </c>
      <c r="U418">
        <f t="shared" si="30"/>
        <v>1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8268</v>
      </c>
      <c r="O419" s="21">
        <f t="shared" si="31"/>
        <v>100.24761904761905</v>
      </c>
      <c r="P419" s="5">
        <f t="shared" si="32"/>
        <v>4.9401482044461337E-3</v>
      </c>
      <c r="Q419" t="s">
        <v>8311</v>
      </c>
      <c r="R419" t="s">
        <v>8316</v>
      </c>
      <c r="S419" s="12">
        <f t="shared" si="33"/>
        <v>41360.970601851855</v>
      </c>
      <c r="T419" s="12">
        <f t="shared" si="34"/>
        <v>41372.189583333333</v>
      </c>
      <c r="U419">
        <f t="shared" si="30"/>
        <v>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8268</v>
      </c>
      <c r="O420" s="21">
        <f t="shared" si="31"/>
        <v>100.63392857142857</v>
      </c>
      <c r="P420" s="5">
        <f t="shared" si="32"/>
        <v>4.61361014994233E-3</v>
      </c>
      <c r="Q420" t="s">
        <v>8311</v>
      </c>
      <c r="R420" t="s">
        <v>8316</v>
      </c>
      <c r="S420" s="12">
        <f t="shared" si="33"/>
        <v>42178.282372685186</v>
      </c>
      <c r="T420" s="12">
        <f t="shared" si="34"/>
        <v>42208.282372685186</v>
      </c>
      <c r="U420">
        <f t="shared" si="30"/>
        <v>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8268</v>
      </c>
      <c r="O421" s="21">
        <f t="shared" si="31"/>
        <v>100.4375</v>
      </c>
      <c r="P421" s="5">
        <f t="shared" si="32"/>
        <v>9.085252022401992E-3</v>
      </c>
      <c r="Q421" t="s">
        <v>8311</v>
      </c>
      <c r="R421" t="s">
        <v>8316</v>
      </c>
      <c r="S421" s="12">
        <f t="shared" si="33"/>
        <v>41394.842442129629</v>
      </c>
      <c r="T421" s="12">
        <f t="shared" si="34"/>
        <v>41454.842442129629</v>
      </c>
      <c r="U421">
        <f t="shared" si="30"/>
        <v>1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8269</v>
      </c>
      <c r="O422" s="21">
        <f t="shared" si="31"/>
        <v>0.43939393939393934</v>
      </c>
      <c r="P422" s="5">
        <f t="shared" si="32"/>
        <v>0.20689655172413793</v>
      </c>
      <c r="Q422" t="s">
        <v>8311</v>
      </c>
      <c r="R422" t="s">
        <v>8317</v>
      </c>
      <c r="S422" s="12">
        <f t="shared" si="33"/>
        <v>41682.23646990741</v>
      </c>
      <c r="T422" s="12">
        <f t="shared" si="34"/>
        <v>41712.194803240738</v>
      </c>
      <c r="U422">
        <f t="shared" si="30"/>
        <v>1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8269</v>
      </c>
      <c r="O423" s="21">
        <f t="shared" si="31"/>
        <v>2.0066666666666668</v>
      </c>
      <c r="P423" s="5">
        <f t="shared" si="32"/>
        <v>1.9933554817275746E-2</v>
      </c>
      <c r="Q423" t="s">
        <v>8311</v>
      </c>
      <c r="R423" t="s">
        <v>8317</v>
      </c>
      <c r="S423" s="12">
        <f t="shared" si="33"/>
        <v>42177.491388888884</v>
      </c>
      <c r="T423" s="12">
        <f t="shared" si="34"/>
        <v>42237.491388888884</v>
      </c>
      <c r="U423">
        <f t="shared" si="30"/>
        <v>1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8269</v>
      </c>
      <c r="O424" s="21">
        <f t="shared" si="31"/>
        <v>1.075</v>
      </c>
      <c r="P424" s="5">
        <f t="shared" si="32"/>
        <v>2.7906976744186046E-2</v>
      </c>
      <c r="Q424" t="s">
        <v>8311</v>
      </c>
      <c r="R424" t="s">
        <v>8317</v>
      </c>
      <c r="S424" s="12">
        <f t="shared" si="33"/>
        <v>41863.260381944441</v>
      </c>
      <c r="T424" s="12">
        <f t="shared" si="34"/>
        <v>41893.260381944441</v>
      </c>
      <c r="U424">
        <f t="shared" si="30"/>
        <v>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8269</v>
      </c>
      <c r="O425" s="21">
        <f t="shared" si="31"/>
        <v>0.76500000000000001</v>
      </c>
      <c r="P425" s="5">
        <f t="shared" si="32"/>
        <v>8.4967320261437912E-2</v>
      </c>
      <c r="Q425" t="s">
        <v>8311</v>
      </c>
      <c r="R425" t="s">
        <v>8317</v>
      </c>
      <c r="S425" s="12">
        <f t="shared" si="33"/>
        <v>41400.92627314815</v>
      </c>
      <c r="T425" s="12">
        <f t="shared" si="34"/>
        <v>41430.92627314815</v>
      </c>
      <c r="U425">
        <f t="shared" si="30"/>
        <v>1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8269</v>
      </c>
      <c r="O426" s="21">
        <f t="shared" si="31"/>
        <v>6.7966666666666677</v>
      </c>
      <c r="P426" s="5">
        <f t="shared" si="32"/>
        <v>2.4521824423737126E-2</v>
      </c>
      <c r="Q426" t="s">
        <v>8311</v>
      </c>
      <c r="R426" t="s">
        <v>8317</v>
      </c>
      <c r="S426" s="12">
        <f t="shared" si="33"/>
        <v>40934.376145833332</v>
      </c>
      <c r="T426" s="12">
        <f t="shared" si="34"/>
        <v>40994.334479166668</v>
      </c>
      <c r="U426">
        <f t="shared" si="30"/>
        <v>1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8221</v>
      </c>
      <c r="G427" t="s">
        <v>8224</v>
      </c>
      <c r="H427" t="s">
        <v>8246</v>
      </c>
      <c r="I427" s="8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8269</v>
      </c>
      <c r="O427" s="21">
        <f t="shared" si="31"/>
        <v>1.2E-2</v>
      </c>
      <c r="P427" s="5">
        <f t="shared" si="32"/>
        <v>0.33333333333333331</v>
      </c>
      <c r="Q427" t="s">
        <v>8311</v>
      </c>
      <c r="R427" t="s">
        <v>8317</v>
      </c>
      <c r="S427" s="12">
        <f t="shared" si="33"/>
        <v>42275.861157407402</v>
      </c>
      <c r="T427" s="12">
        <f t="shared" si="34"/>
        <v>42335.902824074074</v>
      </c>
      <c r="U427">
        <f t="shared" si="30"/>
        <v>1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8269</v>
      </c>
      <c r="O428" s="21">
        <f t="shared" si="31"/>
        <v>1.3299999999999998</v>
      </c>
      <c r="P428" s="5">
        <f t="shared" si="32"/>
        <v>6.0150375939849621E-2</v>
      </c>
      <c r="Q428" t="s">
        <v>8311</v>
      </c>
      <c r="R428" t="s">
        <v>8317</v>
      </c>
      <c r="S428" s="12">
        <f t="shared" si="33"/>
        <v>42400.711967592593</v>
      </c>
      <c r="T428" s="12">
        <f t="shared" si="34"/>
        <v>42430.711967592593</v>
      </c>
      <c r="U428">
        <f t="shared" si="30"/>
        <v>1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8221</v>
      </c>
      <c r="G429" t="s">
        <v>8224</v>
      </c>
      <c r="H429" t="s">
        <v>8246</v>
      </c>
      <c r="I429" s="8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8269</v>
      </c>
      <c r="O429" s="21">
        <f t="shared" si="31"/>
        <v>0</v>
      </c>
      <c r="P429" s="5">
        <f t="shared" si="32"/>
        <v>0</v>
      </c>
      <c r="Q429" t="s">
        <v>8311</v>
      </c>
      <c r="R429" t="s">
        <v>8317</v>
      </c>
      <c r="S429" s="12">
        <f t="shared" si="33"/>
        <v>42285.909027777772</v>
      </c>
      <c r="T429" s="12">
        <f t="shared" si="34"/>
        <v>42299.790972222225</v>
      </c>
      <c r="U429">
        <f t="shared" si="30"/>
        <v>1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8269</v>
      </c>
      <c r="O430" s="21">
        <f t="shared" si="31"/>
        <v>5.6333333333333329</v>
      </c>
      <c r="P430" s="5">
        <f t="shared" si="32"/>
        <v>1.9230769230769232E-2</v>
      </c>
      <c r="Q430" t="s">
        <v>8311</v>
      </c>
      <c r="R430" t="s">
        <v>8317</v>
      </c>
      <c r="S430" s="12">
        <f t="shared" si="33"/>
        <v>41778.766724537039</v>
      </c>
      <c r="T430" s="12">
        <f t="shared" si="34"/>
        <v>41806.916666666664</v>
      </c>
      <c r="U430">
        <f t="shared" si="30"/>
        <v>1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8221</v>
      </c>
      <c r="G431" t="s">
        <v>8224</v>
      </c>
      <c r="H431" t="s">
        <v>8246</v>
      </c>
      <c r="I431" s="8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8269</v>
      </c>
      <c r="O431" s="21">
        <f t="shared" si="31"/>
        <v>0</v>
      </c>
      <c r="P431" s="5">
        <f t="shared" si="32"/>
        <v>0</v>
      </c>
      <c r="Q431" t="s">
        <v>8311</v>
      </c>
      <c r="R431" t="s">
        <v>8317</v>
      </c>
      <c r="S431" s="12">
        <f t="shared" si="33"/>
        <v>40070.901412037041</v>
      </c>
      <c r="T431" s="12">
        <f t="shared" si="34"/>
        <v>40144.207638888889</v>
      </c>
      <c r="U431">
        <f t="shared" si="30"/>
        <v>1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8221</v>
      </c>
      <c r="G432" t="s">
        <v>8224</v>
      </c>
      <c r="H432" t="s">
        <v>8246</v>
      </c>
      <c r="I432" s="8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8269</v>
      </c>
      <c r="O432" s="21">
        <f t="shared" si="31"/>
        <v>2.4</v>
      </c>
      <c r="P432" s="5">
        <f t="shared" si="32"/>
        <v>0.20833333333333334</v>
      </c>
      <c r="Q432" t="s">
        <v>8311</v>
      </c>
      <c r="R432" t="s">
        <v>8317</v>
      </c>
      <c r="S432" s="12">
        <f t="shared" si="33"/>
        <v>41513.107256944444</v>
      </c>
      <c r="T432" s="12">
        <f t="shared" si="34"/>
        <v>41528.107256944444</v>
      </c>
      <c r="U432">
        <f t="shared" si="30"/>
        <v>1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8269</v>
      </c>
      <c r="O433" s="21">
        <f t="shared" si="31"/>
        <v>13.833333333333334</v>
      </c>
      <c r="P433" s="5">
        <f t="shared" si="32"/>
        <v>1.9277108433734941E-2</v>
      </c>
      <c r="Q433" t="s">
        <v>8311</v>
      </c>
      <c r="R433" t="s">
        <v>8317</v>
      </c>
      <c r="S433" s="12">
        <f t="shared" si="33"/>
        <v>42526.871331018512</v>
      </c>
      <c r="T433" s="12">
        <f t="shared" si="34"/>
        <v>42556.871331018512</v>
      </c>
      <c r="U433">
        <f t="shared" si="30"/>
        <v>1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8269</v>
      </c>
      <c r="O434" s="21">
        <f t="shared" si="31"/>
        <v>9.5</v>
      </c>
      <c r="P434" s="5">
        <f t="shared" si="32"/>
        <v>1.4035087719298246E-2</v>
      </c>
      <c r="Q434" t="s">
        <v>8311</v>
      </c>
      <c r="R434" t="s">
        <v>8317</v>
      </c>
      <c r="S434" s="12">
        <f t="shared" si="33"/>
        <v>42238.726631944446</v>
      </c>
      <c r="T434" s="12">
        <f t="shared" si="34"/>
        <v>42298.726631944446</v>
      </c>
      <c r="U434">
        <f t="shared" si="30"/>
        <v>1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8221</v>
      </c>
      <c r="G435" t="s">
        <v>8224</v>
      </c>
      <c r="H435" t="s">
        <v>8246</v>
      </c>
      <c r="I435" s="8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8269</v>
      </c>
      <c r="O435" s="21">
        <f t="shared" si="31"/>
        <v>0</v>
      </c>
      <c r="P435" s="5">
        <f t="shared" si="32"/>
        <v>0</v>
      </c>
      <c r="Q435" t="s">
        <v>8311</v>
      </c>
      <c r="R435" t="s">
        <v>8317</v>
      </c>
      <c r="S435" s="12">
        <f t="shared" si="33"/>
        <v>42228.629884259266</v>
      </c>
      <c r="T435" s="12">
        <f t="shared" si="34"/>
        <v>42288.629884259266</v>
      </c>
      <c r="U435">
        <f t="shared" si="30"/>
        <v>1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8269</v>
      </c>
      <c r="O436" s="21">
        <f t="shared" si="31"/>
        <v>5</v>
      </c>
      <c r="P436" s="5">
        <f t="shared" si="32"/>
        <v>1.6E-2</v>
      </c>
      <c r="Q436" t="s">
        <v>8311</v>
      </c>
      <c r="R436" t="s">
        <v>8317</v>
      </c>
      <c r="S436" s="12">
        <f t="shared" si="33"/>
        <v>41576.834513888891</v>
      </c>
      <c r="T436" s="12">
        <f t="shared" si="34"/>
        <v>41609.876180555555</v>
      </c>
      <c r="U436">
        <f t="shared" si="30"/>
        <v>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8221</v>
      </c>
      <c r="G437" t="s">
        <v>8224</v>
      </c>
      <c r="H437" t="s">
        <v>8246</v>
      </c>
      <c r="I437" s="8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8269</v>
      </c>
      <c r="O437" s="21">
        <f t="shared" si="31"/>
        <v>2.7272727272727275E-3</v>
      </c>
      <c r="P437" s="5">
        <f t="shared" si="32"/>
        <v>1</v>
      </c>
      <c r="Q437" t="s">
        <v>8311</v>
      </c>
      <c r="R437" t="s">
        <v>8317</v>
      </c>
      <c r="S437" s="12">
        <f t="shared" si="33"/>
        <v>41500.747453703705</v>
      </c>
      <c r="T437" s="12">
        <f t="shared" si="34"/>
        <v>41530.747453703705</v>
      </c>
      <c r="U437">
        <f t="shared" si="30"/>
        <v>1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8221</v>
      </c>
      <c r="G438" t="s">
        <v>8224</v>
      </c>
      <c r="H438" t="s">
        <v>8246</v>
      </c>
      <c r="I438" s="8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8269</v>
      </c>
      <c r="O438" s="21">
        <f t="shared" si="31"/>
        <v>0</v>
      </c>
      <c r="P438" s="5">
        <f t="shared" si="32"/>
        <v>0</v>
      </c>
      <c r="Q438" t="s">
        <v>8311</v>
      </c>
      <c r="R438" t="s">
        <v>8317</v>
      </c>
      <c r="S438" s="12">
        <f t="shared" si="33"/>
        <v>41456.36241898148</v>
      </c>
      <c r="T438" s="12">
        <f t="shared" si="34"/>
        <v>41486.36241898148</v>
      </c>
      <c r="U438">
        <f t="shared" si="30"/>
        <v>1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8221</v>
      </c>
      <c r="G439" t="s">
        <v>8229</v>
      </c>
      <c r="H439" t="s">
        <v>8251</v>
      </c>
      <c r="I439" s="8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8269</v>
      </c>
      <c r="O439" s="21">
        <f t="shared" si="31"/>
        <v>0</v>
      </c>
      <c r="P439" s="5">
        <f t="shared" si="32"/>
        <v>0</v>
      </c>
      <c r="Q439" t="s">
        <v>8311</v>
      </c>
      <c r="R439" t="s">
        <v>8317</v>
      </c>
      <c r="S439" s="12">
        <f t="shared" si="33"/>
        <v>42591.31858796296</v>
      </c>
      <c r="T439" s="12">
        <f t="shared" si="34"/>
        <v>42651.31858796296</v>
      </c>
      <c r="U439">
        <f t="shared" si="30"/>
        <v>1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8269</v>
      </c>
      <c r="O440" s="21">
        <f t="shared" si="31"/>
        <v>9.379999999999999</v>
      </c>
      <c r="P440" s="5">
        <f t="shared" si="32"/>
        <v>5.8635394456289982E-3</v>
      </c>
      <c r="Q440" t="s">
        <v>8311</v>
      </c>
      <c r="R440" t="s">
        <v>8317</v>
      </c>
      <c r="S440" s="12">
        <f t="shared" si="33"/>
        <v>42296.261087962965</v>
      </c>
      <c r="T440" s="12">
        <f t="shared" si="34"/>
        <v>42326.302754629629</v>
      </c>
      <c r="U440">
        <f t="shared" si="30"/>
        <v>1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8221</v>
      </c>
      <c r="G441" t="s">
        <v>8224</v>
      </c>
      <c r="H441" t="s">
        <v>8246</v>
      </c>
      <c r="I441" s="8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8269</v>
      </c>
      <c r="O441" s="21">
        <f t="shared" si="31"/>
        <v>0</v>
      </c>
      <c r="P441" s="5">
        <f t="shared" si="32"/>
        <v>0</v>
      </c>
      <c r="Q441" t="s">
        <v>8311</v>
      </c>
      <c r="R441" t="s">
        <v>8317</v>
      </c>
      <c r="S441" s="12">
        <f t="shared" si="33"/>
        <v>41919.761782407404</v>
      </c>
      <c r="T441" s="12">
        <f t="shared" si="34"/>
        <v>41929.761782407404</v>
      </c>
      <c r="U441">
        <f t="shared" si="30"/>
        <v>1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8221</v>
      </c>
      <c r="G442" t="s">
        <v>8224</v>
      </c>
      <c r="H442" t="s">
        <v>8246</v>
      </c>
      <c r="I442" s="8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8269</v>
      </c>
      <c r="O442" s="21">
        <f t="shared" si="31"/>
        <v>0.1</v>
      </c>
      <c r="P442" s="5">
        <f t="shared" si="32"/>
        <v>0.2</v>
      </c>
      <c r="Q442" t="s">
        <v>8311</v>
      </c>
      <c r="R442" t="s">
        <v>8317</v>
      </c>
      <c r="S442" s="12">
        <f t="shared" si="33"/>
        <v>42423.985567129625</v>
      </c>
      <c r="T442" s="12">
        <f t="shared" si="34"/>
        <v>42453.943900462968</v>
      </c>
      <c r="U442">
        <f t="shared" si="30"/>
        <v>1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8221</v>
      </c>
      <c r="G443" t="s">
        <v>8225</v>
      </c>
      <c r="H443" t="s">
        <v>8247</v>
      </c>
      <c r="I443" s="8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8269</v>
      </c>
      <c r="O443" s="21">
        <f t="shared" si="31"/>
        <v>0</v>
      </c>
      <c r="P443" s="5">
        <f t="shared" si="32"/>
        <v>0</v>
      </c>
      <c r="Q443" t="s">
        <v>8311</v>
      </c>
      <c r="R443" t="s">
        <v>8317</v>
      </c>
      <c r="S443" s="12">
        <f t="shared" si="33"/>
        <v>41550.793935185182</v>
      </c>
      <c r="T443" s="12">
        <f t="shared" si="34"/>
        <v>41580.793935185182</v>
      </c>
      <c r="U443">
        <f t="shared" si="30"/>
        <v>1</v>
      </c>
    </row>
    <row r="444" spans="1:21" x14ac:dyDescent="0.2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8269</v>
      </c>
      <c r="O444" s="21">
        <f t="shared" si="31"/>
        <v>39.358823529411765</v>
      </c>
      <c r="P444" s="5">
        <f t="shared" si="32"/>
        <v>2.5407263488267822E-3</v>
      </c>
      <c r="Q444" t="s">
        <v>8311</v>
      </c>
      <c r="R444" t="s">
        <v>8317</v>
      </c>
      <c r="S444" s="12">
        <f t="shared" si="33"/>
        <v>42024.888692129629</v>
      </c>
      <c r="T444" s="12">
        <f t="shared" si="34"/>
        <v>42054.888692129629</v>
      </c>
      <c r="U444">
        <f t="shared" si="30"/>
        <v>1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8221</v>
      </c>
      <c r="G445" t="s">
        <v>8229</v>
      </c>
      <c r="H445" t="s">
        <v>8251</v>
      </c>
      <c r="I445" s="8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8269</v>
      </c>
      <c r="O445" s="21">
        <f t="shared" si="31"/>
        <v>0.1</v>
      </c>
      <c r="P445" s="5">
        <f t="shared" si="32"/>
        <v>0.2</v>
      </c>
      <c r="Q445" t="s">
        <v>8311</v>
      </c>
      <c r="R445" t="s">
        <v>8317</v>
      </c>
      <c r="S445" s="12">
        <f t="shared" si="33"/>
        <v>41650.015057870369</v>
      </c>
      <c r="T445" s="12">
        <f t="shared" si="34"/>
        <v>41680.015057870369</v>
      </c>
      <c r="U445">
        <f t="shared" si="30"/>
        <v>1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8221</v>
      </c>
      <c r="G446" t="s">
        <v>8224</v>
      </c>
      <c r="H446" t="s">
        <v>8246</v>
      </c>
      <c r="I446" s="8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8269</v>
      </c>
      <c r="O446" s="21">
        <f t="shared" si="31"/>
        <v>5</v>
      </c>
      <c r="P446" s="5">
        <f t="shared" si="32"/>
        <v>0.02</v>
      </c>
      <c r="Q446" t="s">
        <v>8311</v>
      </c>
      <c r="R446" t="s">
        <v>8317</v>
      </c>
      <c r="S446" s="12">
        <f t="shared" si="33"/>
        <v>40894.906956018516</v>
      </c>
      <c r="T446" s="12">
        <f t="shared" si="34"/>
        <v>40954.906956018516</v>
      </c>
      <c r="U446">
        <f t="shared" si="30"/>
        <v>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8221</v>
      </c>
      <c r="G447" t="s">
        <v>8224</v>
      </c>
      <c r="H447" t="s">
        <v>8246</v>
      </c>
      <c r="I447" s="8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8269</v>
      </c>
      <c r="O447" s="21">
        <f t="shared" si="31"/>
        <v>3.3333333333333335E-3</v>
      </c>
      <c r="P447" s="5">
        <f t="shared" si="32"/>
        <v>1</v>
      </c>
      <c r="Q447" t="s">
        <v>8311</v>
      </c>
      <c r="R447" t="s">
        <v>8317</v>
      </c>
      <c r="S447" s="12">
        <f t="shared" si="33"/>
        <v>42130.335358796292</v>
      </c>
      <c r="T447" s="12">
        <f t="shared" si="34"/>
        <v>42145.335358796292</v>
      </c>
      <c r="U447">
        <f t="shared" si="30"/>
        <v>1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8269</v>
      </c>
      <c r="O448" s="21">
        <f t="shared" si="31"/>
        <v>7.2952380952380951</v>
      </c>
      <c r="P448" s="5">
        <f t="shared" si="32"/>
        <v>2.0887728459530026E-2</v>
      </c>
      <c r="Q448" t="s">
        <v>8311</v>
      </c>
      <c r="R448" t="s">
        <v>8317</v>
      </c>
      <c r="S448" s="12">
        <f t="shared" si="33"/>
        <v>42037.083564814813</v>
      </c>
      <c r="T448" s="12">
        <f t="shared" si="34"/>
        <v>42067.083564814813</v>
      </c>
      <c r="U448">
        <f t="shared" si="30"/>
        <v>1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8221</v>
      </c>
      <c r="G449" t="s">
        <v>8225</v>
      </c>
      <c r="H449" t="s">
        <v>8247</v>
      </c>
      <c r="I449" s="8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8269</v>
      </c>
      <c r="O449" s="21">
        <f t="shared" si="31"/>
        <v>1.6666666666666666E-2</v>
      </c>
      <c r="P449" s="5">
        <f t="shared" si="32"/>
        <v>0.2</v>
      </c>
      <c r="Q449" t="s">
        <v>8311</v>
      </c>
      <c r="R449" t="s">
        <v>8317</v>
      </c>
      <c r="S449" s="12">
        <f t="shared" si="33"/>
        <v>41331.555127314816</v>
      </c>
      <c r="T449" s="12">
        <f t="shared" si="34"/>
        <v>41356.513460648144</v>
      </c>
      <c r="U449">
        <f t="shared" si="30"/>
        <v>1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8269</v>
      </c>
      <c r="O450" s="21">
        <f t="shared" si="31"/>
        <v>3.2804000000000002</v>
      </c>
      <c r="P450" s="5">
        <f t="shared" si="32"/>
        <v>4.8774539690281671E-2</v>
      </c>
      <c r="Q450" t="s">
        <v>8311</v>
      </c>
      <c r="R450" t="s">
        <v>8317</v>
      </c>
      <c r="S450" s="12">
        <f t="shared" si="33"/>
        <v>41753.758043981477</v>
      </c>
      <c r="T450" s="12">
        <f t="shared" si="34"/>
        <v>41773.758043981477</v>
      </c>
      <c r="U450">
        <f t="shared" ref="U450:U513" si="35">COUNT(E450="SUCCESSFUL","FAILED","cancelled","live")</f>
        <v>1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8221</v>
      </c>
      <c r="G451" t="s">
        <v>8225</v>
      </c>
      <c r="H451" t="s">
        <v>8247</v>
      </c>
      <c r="I451" s="8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8269</v>
      </c>
      <c r="O451" s="21">
        <f t="shared" ref="O451:O514" si="36">IFERROR( E451/D451 * 100,0)</f>
        <v>2.25</v>
      </c>
      <c r="P451" s="5">
        <f t="shared" ref="P451:P514" si="37">IFERROR(L451/E451,0)</f>
        <v>0.1111111111111111</v>
      </c>
      <c r="Q451" t="s">
        <v>8311</v>
      </c>
      <c r="R451" t="s">
        <v>8317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1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8269</v>
      </c>
      <c r="O452" s="21">
        <f t="shared" si="36"/>
        <v>0.79200000000000004</v>
      </c>
      <c r="P452" s="5">
        <f t="shared" si="37"/>
        <v>1.7676767676767676E-2</v>
      </c>
      <c r="Q452" t="s">
        <v>8311</v>
      </c>
      <c r="R452" t="s">
        <v>8317</v>
      </c>
      <c r="S452" s="12">
        <f t="shared" si="38"/>
        <v>41654.946759259255</v>
      </c>
      <c r="T452" s="12">
        <f t="shared" si="39"/>
        <v>41684.946759259255</v>
      </c>
      <c r="U452">
        <f t="shared" si="35"/>
        <v>1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8221</v>
      </c>
      <c r="G453" t="s">
        <v>8224</v>
      </c>
      <c r="H453" t="s">
        <v>8246</v>
      </c>
      <c r="I453" s="8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8269</v>
      </c>
      <c r="O453" s="21">
        <f t="shared" si="36"/>
        <v>0</v>
      </c>
      <c r="P453" s="5">
        <f t="shared" si="37"/>
        <v>0</v>
      </c>
      <c r="Q453" t="s">
        <v>8311</v>
      </c>
      <c r="R453" t="s">
        <v>8317</v>
      </c>
      <c r="S453" s="12">
        <f t="shared" si="38"/>
        <v>41634.715173611112</v>
      </c>
      <c r="T453" s="12">
        <f t="shared" si="39"/>
        <v>41664.715173611112</v>
      </c>
      <c r="U453">
        <f t="shared" si="35"/>
        <v>1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8269</v>
      </c>
      <c r="O454" s="21">
        <f t="shared" si="36"/>
        <v>64</v>
      </c>
      <c r="P454" s="5">
        <f t="shared" si="37"/>
        <v>2.5000000000000001E-2</v>
      </c>
      <c r="Q454" t="s">
        <v>8311</v>
      </c>
      <c r="R454" t="s">
        <v>8317</v>
      </c>
      <c r="S454" s="12">
        <f t="shared" si="38"/>
        <v>42107.703877314809</v>
      </c>
      <c r="T454" s="12">
        <f t="shared" si="39"/>
        <v>42137.703877314809</v>
      </c>
      <c r="U454">
        <f t="shared" si="35"/>
        <v>1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8221</v>
      </c>
      <c r="G455" t="s">
        <v>8224</v>
      </c>
      <c r="H455" t="s">
        <v>8246</v>
      </c>
      <c r="I455" s="8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8269</v>
      </c>
      <c r="O455" s="21">
        <f t="shared" si="36"/>
        <v>2.7404479578392621E-2</v>
      </c>
      <c r="P455" s="5">
        <f t="shared" si="37"/>
        <v>7.6923076923076927E-2</v>
      </c>
      <c r="Q455" t="s">
        <v>8311</v>
      </c>
      <c r="R455" t="s">
        <v>8317</v>
      </c>
      <c r="S455" s="12">
        <f t="shared" si="38"/>
        <v>42038.824988425928</v>
      </c>
      <c r="T455" s="12">
        <f t="shared" si="39"/>
        <v>42054.824988425928</v>
      </c>
      <c r="U455">
        <f t="shared" si="35"/>
        <v>1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8221</v>
      </c>
      <c r="G456" t="s">
        <v>8224</v>
      </c>
      <c r="H456" t="s">
        <v>8246</v>
      </c>
      <c r="I456" s="8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8269</v>
      </c>
      <c r="O456" s="21">
        <f t="shared" si="36"/>
        <v>0.82000000000000006</v>
      </c>
      <c r="P456" s="5">
        <f t="shared" si="37"/>
        <v>6.097560975609756E-2</v>
      </c>
      <c r="Q456" t="s">
        <v>8311</v>
      </c>
      <c r="R456" t="s">
        <v>8317</v>
      </c>
      <c r="S456" s="12">
        <f t="shared" si="38"/>
        <v>41938.717256944445</v>
      </c>
      <c r="T456" s="12">
        <f t="shared" si="39"/>
        <v>41969.551388888889</v>
      </c>
      <c r="U456">
        <f t="shared" si="35"/>
        <v>1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8221</v>
      </c>
      <c r="G457" t="s">
        <v>8224</v>
      </c>
      <c r="H457" t="s">
        <v>8246</v>
      </c>
      <c r="I457" s="8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8269</v>
      </c>
      <c r="O457" s="21">
        <f t="shared" si="36"/>
        <v>6.9230769230769221E-2</v>
      </c>
      <c r="P457" s="5">
        <f t="shared" si="37"/>
        <v>4.4444444444444446E-2</v>
      </c>
      <c r="Q457" t="s">
        <v>8311</v>
      </c>
      <c r="R457" t="s">
        <v>8317</v>
      </c>
      <c r="S457" s="12">
        <f t="shared" si="38"/>
        <v>40971.002569444441</v>
      </c>
      <c r="T457" s="12">
        <f t="shared" si="39"/>
        <v>41016.021527777775</v>
      </c>
      <c r="U457">
        <f t="shared" si="35"/>
        <v>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8221</v>
      </c>
      <c r="G458" t="s">
        <v>8224</v>
      </c>
      <c r="H458" t="s">
        <v>8246</v>
      </c>
      <c r="I458" s="8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8269</v>
      </c>
      <c r="O458" s="21">
        <f t="shared" si="36"/>
        <v>0.68631863186318631</v>
      </c>
      <c r="P458" s="5">
        <f t="shared" si="37"/>
        <v>4.9180327868852458E-2</v>
      </c>
      <c r="Q458" t="s">
        <v>8311</v>
      </c>
      <c r="R458" t="s">
        <v>8317</v>
      </c>
      <c r="S458" s="12">
        <f t="shared" si="38"/>
        <v>41547.694456018515</v>
      </c>
      <c r="T458" s="12">
        <f t="shared" si="39"/>
        <v>41569.165972222225</v>
      </c>
      <c r="U458">
        <f t="shared" si="35"/>
        <v>1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8221</v>
      </c>
      <c r="G459" t="s">
        <v>8229</v>
      </c>
      <c r="H459" t="s">
        <v>8251</v>
      </c>
      <c r="I459" s="8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8269</v>
      </c>
      <c r="O459" s="21">
        <f t="shared" si="36"/>
        <v>0</v>
      </c>
      <c r="P459" s="5">
        <f t="shared" si="37"/>
        <v>0</v>
      </c>
      <c r="Q459" t="s">
        <v>8311</v>
      </c>
      <c r="R459" t="s">
        <v>8317</v>
      </c>
      <c r="S459" s="12">
        <f t="shared" si="38"/>
        <v>41837.767500000002</v>
      </c>
      <c r="T459" s="12">
        <f t="shared" si="39"/>
        <v>41867.767500000002</v>
      </c>
      <c r="U459">
        <f t="shared" si="35"/>
        <v>1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8269</v>
      </c>
      <c r="O460" s="21">
        <f t="shared" si="36"/>
        <v>8.2100000000000009</v>
      </c>
      <c r="P460" s="5">
        <f t="shared" si="37"/>
        <v>5.9683313032886723E-2</v>
      </c>
      <c r="Q460" t="s">
        <v>8311</v>
      </c>
      <c r="R460" t="s">
        <v>8317</v>
      </c>
      <c r="S460" s="12">
        <f t="shared" si="38"/>
        <v>41378.69976851852</v>
      </c>
      <c r="T460" s="12">
        <f t="shared" si="39"/>
        <v>41408.69976851852</v>
      </c>
      <c r="U460">
        <f t="shared" si="35"/>
        <v>1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8221</v>
      </c>
      <c r="G461" t="s">
        <v>8224</v>
      </c>
      <c r="H461" t="s">
        <v>8246</v>
      </c>
      <c r="I461" s="8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8269</v>
      </c>
      <c r="O461" s="21">
        <f t="shared" si="36"/>
        <v>6.4102564102564097E-2</v>
      </c>
      <c r="P461" s="5">
        <f t="shared" si="37"/>
        <v>0.04</v>
      </c>
      <c r="Q461" t="s">
        <v>8311</v>
      </c>
      <c r="R461" t="s">
        <v>8317</v>
      </c>
      <c r="S461" s="12">
        <f t="shared" si="38"/>
        <v>40800.6403587963</v>
      </c>
      <c r="T461" s="12">
        <f t="shared" si="39"/>
        <v>40860.682025462964</v>
      </c>
      <c r="U461">
        <f t="shared" si="35"/>
        <v>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8221</v>
      </c>
      <c r="G462" t="s">
        <v>8224</v>
      </c>
      <c r="H462" t="s">
        <v>8246</v>
      </c>
      <c r="I462" s="8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8269</v>
      </c>
      <c r="O462" s="21">
        <f t="shared" si="36"/>
        <v>0.29411764705882354</v>
      </c>
      <c r="P462" s="5">
        <f t="shared" si="37"/>
        <v>0.08</v>
      </c>
      <c r="Q462" t="s">
        <v>8311</v>
      </c>
      <c r="R462" t="s">
        <v>8317</v>
      </c>
      <c r="S462" s="12">
        <f t="shared" si="38"/>
        <v>41759.542534722219</v>
      </c>
      <c r="T462" s="12">
        <f t="shared" si="39"/>
        <v>41791.166666666664</v>
      </c>
      <c r="U462">
        <f t="shared" si="35"/>
        <v>1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8221</v>
      </c>
      <c r="G463" t="s">
        <v>8225</v>
      </c>
      <c r="H463" t="s">
        <v>8247</v>
      </c>
      <c r="I463" s="8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8269</v>
      </c>
      <c r="O463" s="21">
        <f t="shared" si="36"/>
        <v>0</v>
      </c>
      <c r="P463" s="5">
        <f t="shared" si="37"/>
        <v>0</v>
      </c>
      <c r="Q463" t="s">
        <v>8311</v>
      </c>
      <c r="R463" t="s">
        <v>8317</v>
      </c>
      <c r="S463" s="12">
        <f t="shared" si="38"/>
        <v>41407.84684027778</v>
      </c>
      <c r="T463" s="12">
        <f t="shared" si="39"/>
        <v>41427.84684027778</v>
      </c>
      <c r="U463">
        <f t="shared" si="35"/>
        <v>1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8221</v>
      </c>
      <c r="G464" t="s">
        <v>8224</v>
      </c>
      <c r="H464" t="s">
        <v>8246</v>
      </c>
      <c r="I464" s="8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8269</v>
      </c>
      <c r="O464" s="21">
        <f t="shared" si="36"/>
        <v>0</v>
      </c>
      <c r="P464" s="5">
        <f t="shared" si="37"/>
        <v>0</v>
      </c>
      <c r="Q464" t="s">
        <v>8311</v>
      </c>
      <c r="R464" t="s">
        <v>8317</v>
      </c>
      <c r="S464" s="12">
        <f t="shared" si="38"/>
        <v>40705.126631944448</v>
      </c>
      <c r="T464" s="12">
        <f t="shared" si="39"/>
        <v>40765.126631944448</v>
      </c>
      <c r="U464">
        <f t="shared" si="35"/>
        <v>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8269</v>
      </c>
      <c r="O465" s="21">
        <f t="shared" si="36"/>
        <v>2.2727272727272729</v>
      </c>
      <c r="P465" s="5">
        <f t="shared" si="37"/>
        <v>8.8000000000000005E-3</v>
      </c>
      <c r="Q465" t="s">
        <v>8311</v>
      </c>
      <c r="R465" t="s">
        <v>8317</v>
      </c>
      <c r="S465" s="12">
        <f t="shared" si="38"/>
        <v>40750.710104166668</v>
      </c>
      <c r="T465" s="12">
        <f t="shared" si="39"/>
        <v>40810.710104166668</v>
      </c>
      <c r="U465">
        <f t="shared" si="35"/>
        <v>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8221</v>
      </c>
      <c r="G466" t="s">
        <v>8236</v>
      </c>
      <c r="H466" t="s">
        <v>8249</v>
      </c>
      <c r="I466" s="8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8269</v>
      </c>
      <c r="O466" s="21">
        <f t="shared" si="36"/>
        <v>9.9009900990099015E-2</v>
      </c>
      <c r="P466" s="5">
        <f t="shared" si="37"/>
        <v>1</v>
      </c>
      <c r="Q466" t="s">
        <v>8311</v>
      </c>
      <c r="R466" t="s">
        <v>8317</v>
      </c>
      <c r="S466" s="12">
        <f t="shared" si="38"/>
        <v>42488.848784722228</v>
      </c>
      <c r="T466" s="12">
        <f t="shared" si="39"/>
        <v>42508.848784722228</v>
      </c>
      <c r="U466">
        <f t="shared" si="35"/>
        <v>1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8269</v>
      </c>
      <c r="O467" s="21">
        <f t="shared" si="36"/>
        <v>26.953125</v>
      </c>
      <c r="P467" s="5">
        <f t="shared" si="37"/>
        <v>5.7971014492753624E-2</v>
      </c>
      <c r="Q467" t="s">
        <v>8311</v>
      </c>
      <c r="R467" t="s">
        <v>8317</v>
      </c>
      <c r="S467" s="12">
        <f t="shared" si="38"/>
        <v>41801.120069444441</v>
      </c>
      <c r="T467" s="12">
        <f t="shared" si="39"/>
        <v>41817.120069444441</v>
      </c>
      <c r="U467">
        <f t="shared" si="35"/>
        <v>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8221</v>
      </c>
      <c r="G468" t="s">
        <v>8224</v>
      </c>
      <c r="H468" t="s">
        <v>8246</v>
      </c>
      <c r="I468" s="8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8269</v>
      </c>
      <c r="O468" s="21">
        <f t="shared" si="36"/>
        <v>0.76</v>
      </c>
      <c r="P468" s="5">
        <f t="shared" si="37"/>
        <v>6.5789473684210523E-2</v>
      </c>
      <c r="Q468" t="s">
        <v>8311</v>
      </c>
      <c r="R468" t="s">
        <v>8317</v>
      </c>
      <c r="S468" s="12">
        <f t="shared" si="38"/>
        <v>41129.942870370374</v>
      </c>
      <c r="T468" s="12">
        <f t="shared" si="39"/>
        <v>41159.942870370374</v>
      </c>
      <c r="U468">
        <f t="shared" si="35"/>
        <v>1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8269</v>
      </c>
      <c r="O469" s="21">
        <f t="shared" si="36"/>
        <v>21.574999999999999</v>
      </c>
      <c r="P469" s="5">
        <f t="shared" si="37"/>
        <v>9.038238702201622E-3</v>
      </c>
      <c r="Q469" t="s">
        <v>8311</v>
      </c>
      <c r="R469" t="s">
        <v>8317</v>
      </c>
      <c r="S469" s="12">
        <f t="shared" si="38"/>
        <v>41135.679791666669</v>
      </c>
      <c r="T469" s="12">
        <f t="shared" si="39"/>
        <v>41180.679791666669</v>
      </c>
      <c r="U469">
        <f t="shared" si="35"/>
        <v>1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8221</v>
      </c>
      <c r="G470" t="s">
        <v>8224</v>
      </c>
      <c r="H470" t="s">
        <v>8246</v>
      </c>
      <c r="I470" s="8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8269</v>
      </c>
      <c r="O470" s="21">
        <f t="shared" si="36"/>
        <v>0</v>
      </c>
      <c r="P470" s="5">
        <f t="shared" si="37"/>
        <v>0</v>
      </c>
      <c r="Q470" t="s">
        <v>8311</v>
      </c>
      <c r="R470" t="s">
        <v>8317</v>
      </c>
      <c r="S470" s="12">
        <f t="shared" si="38"/>
        <v>41041.167627314811</v>
      </c>
      <c r="T470" s="12">
        <f t="shared" si="39"/>
        <v>41101.160474537035</v>
      </c>
      <c r="U470">
        <f t="shared" si="35"/>
        <v>1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8221</v>
      </c>
      <c r="G471" t="s">
        <v>8225</v>
      </c>
      <c r="H471" t="s">
        <v>8247</v>
      </c>
      <c r="I471" s="8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8269</v>
      </c>
      <c r="O471" s="21">
        <f t="shared" si="36"/>
        <v>0</v>
      </c>
      <c r="P471" s="5">
        <f t="shared" si="37"/>
        <v>0</v>
      </c>
      <c r="Q471" t="s">
        <v>8311</v>
      </c>
      <c r="R471" t="s">
        <v>8317</v>
      </c>
      <c r="S471" s="12">
        <f t="shared" si="38"/>
        <v>41827.989861111113</v>
      </c>
      <c r="T471" s="12">
        <f t="shared" si="39"/>
        <v>41887.989861111113</v>
      </c>
      <c r="U471">
        <f t="shared" si="35"/>
        <v>1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8221</v>
      </c>
      <c r="G472" t="s">
        <v>8224</v>
      </c>
      <c r="H472" t="s">
        <v>8246</v>
      </c>
      <c r="I472" s="8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8269</v>
      </c>
      <c r="O472" s="21">
        <f t="shared" si="36"/>
        <v>1.02</v>
      </c>
      <c r="P472" s="5">
        <f t="shared" si="37"/>
        <v>3.9215686274509803E-2</v>
      </c>
      <c r="Q472" t="s">
        <v>8311</v>
      </c>
      <c r="R472" t="s">
        <v>8317</v>
      </c>
      <c r="S472" s="12">
        <f t="shared" si="38"/>
        <v>41605.167696759258</v>
      </c>
      <c r="T472" s="12">
        <f t="shared" si="39"/>
        <v>41655.166666666664</v>
      </c>
      <c r="U472">
        <f t="shared" si="35"/>
        <v>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8269</v>
      </c>
      <c r="O473" s="21">
        <f t="shared" si="36"/>
        <v>11.892727272727273</v>
      </c>
      <c r="P473" s="5">
        <f t="shared" si="37"/>
        <v>2.5989909799724813E-2</v>
      </c>
      <c r="Q473" t="s">
        <v>8311</v>
      </c>
      <c r="R473" t="s">
        <v>8317</v>
      </c>
      <c r="S473" s="12">
        <f t="shared" si="38"/>
        <v>41703.721979166665</v>
      </c>
      <c r="T473" s="12">
        <f t="shared" si="39"/>
        <v>41748.680312500001</v>
      </c>
      <c r="U473">
        <f t="shared" si="35"/>
        <v>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8269</v>
      </c>
      <c r="O474" s="21">
        <f t="shared" si="36"/>
        <v>17.625</v>
      </c>
      <c r="P474" s="5">
        <f t="shared" si="37"/>
        <v>3.5460992907801421E-2</v>
      </c>
      <c r="Q474" t="s">
        <v>8311</v>
      </c>
      <c r="R474" t="s">
        <v>8317</v>
      </c>
      <c r="S474" s="12">
        <f t="shared" si="38"/>
        <v>41844.922662037039</v>
      </c>
      <c r="T474" s="12">
        <f t="shared" si="39"/>
        <v>41874.922662037039</v>
      </c>
      <c r="U474">
        <f t="shared" si="35"/>
        <v>1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8269</v>
      </c>
      <c r="O475" s="21">
        <f t="shared" si="36"/>
        <v>2.87</v>
      </c>
      <c r="P475" s="5">
        <f t="shared" si="37"/>
        <v>1.6260162601626018E-2</v>
      </c>
      <c r="Q475" t="s">
        <v>8311</v>
      </c>
      <c r="R475" t="s">
        <v>8317</v>
      </c>
      <c r="S475" s="12">
        <f t="shared" si="38"/>
        <v>41869.698136574072</v>
      </c>
      <c r="T475" s="12">
        <f t="shared" si="39"/>
        <v>41899.698136574072</v>
      </c>
      <c r="U475">
        <f t="shared" si="35"/>
        <v>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8221</v>
      </c>
      <c r="G476" t="s">
        <v>8224</v>
      </c>
      <c r="H476" t="s">
        <v>8246</v>
      </c>
      <c r="I476" s="8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8269</v>
      </c>
      <c r="O476" s="21">
        <f t="shared" si="36"/>
        <v>3.0303030303030304E-2</v>
      </c>
      <c r="P476" s="5">
        <f t="shared" si="37"/>
        <v>1</v>
      </c>
      <c r="Q476" t="s">
        <v>8311</v>
      </c>
      <c r="R476" t="s">
        <v>8317</v>
      </c>
      <c r="S476" s="12">
        <f t="shared" si="38"/>
        <v>42753.329039351855</v>
      </c>
      <c r="T476" s="12">
        <f t="shared" si="39"/>
        <v>42783.329039351855</v>
      </c>
      <c r="U476">
        <f t="shared" si="35"/>
        <v>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8221</v>
      </c>
      <c r="G477" t="s">
        <v>8224</v>
      </c>
      <c r="H477" t="s">
        <v>8246</v>
      </c>
      <c r="I477" s="8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8269</v>
      </c>
      <c r="O477" s="21">
        <f t="shared" si="36"/>
        <v>0</v>
      </c>
      <c r="P477" s="5">
        <f t="shared" si="37"/>
        <v>0</v>
      </c>
      <c r="Q477" t="s">
        <v>8311</v>
      </c>
      <c r="R477" t="s">
        <v>8317</v>
      </c>
      <c r="S477" s="12">
        <f t="shared" si="38"/>
        <v>42100.086145833338</v>
      </c>
      <c r="T477" s="12">
        <f t="shared" si="39"/>
        <v>42130.086145833338</v>
      </c>
      <c r="U477">
        <f t="shared" si="35"/>
        <v>1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8269</v>
      </c>
      <c r="O478" s="21">
        <f t="shared" si="36"/>
        <v>2.230268181818182</v>
      </c>
      <c r="P478" s="5">
        <f t="shared" si="37"/>
        <v>2.5272134007528649E-2</v>
      </c>
      <c r="Q478" t="s">
        <v>8311</v>
      </c>
      <c r="R478" t="s">
        <v>8317</v>
      </c>
      <c r="S478" s="12">
        <f t="shared" si="38"/>
        <v>41757.975011574075</v>
      </c>
      <c r="T478" s="12">
        <f t="shared" si="39"/>
        <v>41793.165972222225</v>
      </c>
      <c r="U478">
        <f t="shared" si="35"/>
        <v>1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8221</v>
      </c>
      <c r="G479" t="s">
        <v>8224</v>
      </c>
      <c r="H479" t="s">
        <v>8246</v>
      </c>
      <c r="I479" s="8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8269</v>
      </c>
      <c r="O479" s="21">
        <f t="shared" si="36"/>
        <v>0</v>
      </c>
      <c r="P479" s="5">
        <f t="shared" si="37"/>
        <v>0</v>
      </c>
      <c r="Q479" t="s">
        <v>8311</v>
      </c>
      <c r="R479" t="s">
        <v>8317</v>
      </c>
      <c r="S479" s="12">
        <f t="shared" si="38"/>
        <v>40987.83488425926</v>
      </c>
      <c r="T479" s="12">
        <f t="shared" si="39"/>
        <v>41047.83488425926</v>
      </c>
      <c r="U479">
        <f t="shared" si="35"/>
        <v>1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8221</v>
      </c>
      <c r="G480" t="s">
        <v>8224</v>
      </c>
      <c r="H480" t="s">
        <v>8246</v>
      </c>
      <c r="I480" s="8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8269</v>
      </c>
      <c r="O480" s="21">
        <f t="shared" si="36"/>
        <v>0</v>
      </c>
      <c r="P480" s="5">
        <f t="shared" si="37"/>
        <v>0</v>
      </c>
      <c r="Q480" t="s">
        <v>8311</v>
      </c>
      <c r="R480" t="s">
        <v>8317</v>
      </c>
      <c r="S480" s="12">
        <f t="shared" si="38"/>
        <v>42065.910983796297</v>
      </c>
      <c r="T480" s="12">
        <f t="shared" si="39"/>
        <v>42095.869317129633</v>
      </c>
      <c r="U480">
        <f t="shared" si="35"/>
        <v>1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8269</v>
      </c>
      <c r="O481" s="21">
        <f t="shared" si="36"/>
        <v>32.56</v>
      </c>
      <c r="P481" s="5">
        <f t="shared" si="37"/>
        <v>1.1261261261261261E-2</v>
      </c>
      <c r="Q481" t="s">
        <v>8311</v>
      </c>
      <c r="R481" t="s">
        <v>8317</v>
      </c>
      <c r="S481" s="12">
        <f t="shared" si="38"/>
        <v>41904.407812500001</v>
      </c>
      <c r="T481" s="12">
        <f t="shared" si="39"/>
        <v>41964.449479166666</v>
      </c>
      <c r="U481">
        <f t="shared" si="35"/>
        <v>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8269</v>
      </c>
      <c r="O482" s="21">
        <f t="shared" si="36"/>
        <v>19.41</v>
      </c>
      <c r="P482" s="5">
        <f t="shared" si="37"/>
        <v>1.8031942297784646E-2</v>
      </c>
      <c r="Q482" t="s">
        <v>8311</v>
      </c>
      <c r="R482" t="s">
        <v>8317</v>
      </c>
      <c r="S482" s="12">
        <f t="shared" si="38"/>
        <v>41465.500173611108</v>
      </c>
      <c r="T482" s="12">
        <f t="shared" si="39"/>
        <v>41495.500173611108</v>
      </c>
      <c r="U482">
        <f t="shared" si="35"/>
        <v>1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8269</v>
      </c>
      <c r="O483" s="21">
        <f t="shared" si="36"/>
        <v>6.1</v>
      </c>
      <c r="P483" s="5">
        <f t="shared" si="37"/>
        <v>1.1475409836065573E-2</v>
      </c>
      <c r="Q483" t="s">
        <v>8311</v>
      </c>
      <c r="R483" t="s">
        <v>8317</v>
      </c>
      <c r="S483" s="12">
        <f t="shared" si="38"/>
        <v>41162.672326388885</v>
      </c>
      <c r="T483" s="12">
        <f t="shared" si="39"/>
        <v>41192.672326388885</v>
      </c>
      <c r="U483">
        <f t="shared" si="35"/>
        <v>1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8269</v>
      </c>
      <c r="O484" s="21">
        <f t="shared" si="36"/>
        <v>0.1</v>
      </c>
      <c r="P484" s="5">
        <f t="shared" si="37"/>
        <v>0.1</v>
      </c>
      <c r="Q484" t="s">
        <v>8311</v>
      </c>
      <c r="R484" t="s">
        <v>8317</v>
      </c>
      <c r="S484" s="12">
        <f t="shared" si="38"/>
        <v>42447.896875000006</v>
      </c>
      <c r="T484" s="12">
        <f t="shared" si="39"/>
        <v>42474.606944444444</v>
      </c>
      <c r="U484">
        <f t="shared" si="35"/>
        <v>1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8269</v>
      </c>
      <c r="O485" s="21">
        <f t="shared" si="36"/>
        <v>50.2</v>
      </c>
      <c r="P485" s="5">
        <f t="shared" si="37"/>
        <v>1.9521912350597609E-2</v>
      </c>
      <c r="Q485" t="s">
        <v>8311</v>
      </c>
      <c r="R485" t="s">
        <v>8317</v>
      </c>
      <c r="S485" s="12">
        <f t="shared" si="38"/>
        <v>41243.197592592594</v>
      </c>
      <c r="T485" s="12">
        <f t="shared" si="39"/>
        <v>41303.197592592594</v>
      </c>
      <c r="U485">
        <f t="shared" si="35"/>
        <v>1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8269</v>
      </c>
      <c r="O486" s="21">
        <f t="shared" si="36"/>
        <v>0.18625</v>
      </c>
      <c r="P486" s="5">
        <f t="shared" si="37"/>
        <v>7.3825503355704702E-2</v>
      </c>
      <c r="Q486" t="s">
        <v>8311</v>
      </c>
      <c r="R486" t="s">
        <v>8317</v>
      </c>
      <c r="S486" s="12">
        <f t="shared" si="38"/>
        <v>42272.93949074074</v>
      </c>
      <c r="T486" s="12">
        <f t="shared" si="39"/>
        <v>42313.981157407412</v>
      </c>
      <c r="U486">
        <f t="shared" si="35"/>
        <v>1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8269</v>
      </c>
      <c r="O487" s="21">
        <f t="shared" si="36"/>
        <v>21.906971229845084</v>
      </c>
      <c r="P487" s="5">
        <f t="shared" si="37"/>
        <v>1.5033054680631772E-2</v>
      </c>
      <c r="Q487" t="s">
        <v>8311</v>
      </c>
      <c r="R487" t="s">
        <v>8317</v>
      </c>
      <c r="S487" s="12">
        <f t="shared" si="38"/>
        <v>41381.50577546296</v>
      </c>
      <c r="T487" s="12">
        <f t="shared" si="39"/>
        <v>41411.50577546296</v>
      </c>
      <c r="U487">
        <f t="shared" si="35"/>
        <v>1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8221</v>
      </c>
      <c r="G488" t="s">
        <v>8226</v>
      </c>
      <c r="H488" t="s">
        <v>8248</v>
      </c>
      <c r="I488" s="8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8269</v>
      </c>
      <c r="O488" s="21">
        <f t="shared" si="36"/>
        <v>9.0909090909090905E-3</v>
      </c>
      <c r="P488" s="5">
        <f t="shared" si="37"/>
        <v>0.02</v>
      </c>
      <c r="Q488" t="s">
        <v>8311</v>
      </c>
      <c r="R488" t="s">
        <v>8317</v>
      </c>
      <c r="S488" s="12">
        <f t="shared" si="38"/>
        <v>41761.94258101852</v>
      </c>
      <c r="T488" s="12">
        <f t="shared" si="39"/>
        <v>41791.94258101852</v>
      </c>
      <c r="U488">
        <f t="shared" si="35"/>
        <v>1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8221</v>
      </c>
      <c r="G489" t="s">
        <v>8229</v>
      </c>
      <c r="H489" t="s">
        <v>8251</v>
      </c>
      <c r="I489" s="8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8269</v>
      </c>
      <c r="O489" s="21">
        <f t="shared" si="36"/>
        <v>0</v>
      </c>
      <c r="P489" s="5">
        <f t="shared" si="37"/>
        <v>0</v>
      </c>
      <c r="Q489" t="s">
        <v>8311</v>
      </c>
      <c r="R489" t="s">
        <v>8317</v>
      </c>
      <c r="S489" s="12">
        <f t="shared" si="38"/>
        <v>42669.594837962963</v>
      </c>
      <c r="T489" s="12">
        <f t="shared" si="39"/>
        <v>42729.636504629627</v>
      </c>
      <c r="U489">
        <f t="shared" si="35"/>
        <v>1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8221</v>
      </c>
      <c r="G490" t="s">
        <v>8224</v>
      </c>
      <c r="H490" t="s">
        <v>8246</v>
      </c>
      <c r="I490" s="8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8269</v>
      </c>
      <c r="O490" s="21">
        <f t="shared" si="36"/>
        <v>0</v>
      </c>
      <c r="P490" s="5">
        <f t="shared" si="37"/>
        <v>0</v>
      </c>
      <c r="Q490" t="s">
        <v>8311</v>
      </c>
      <c r="R490" t="s">
        <v>8317</v>
      </c>
      <c r="S490" s="12">
        <f t="shared" si="38"/>
        <v>42714.054398148146</v>
      </c>
      <c r="T490" s="12">
        <f t="shared" si="39"/>
        <v>42744.054398148146</v>
      </c>
      <c r="U490">
        <f t="shared" si="35"/>
        <v>1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8269</v>
      </c>
      <c r="O491" s="21">
        <f t="shared" si="36"/>
        <v>0.28667813379201834</v>
      </c>
      <c r="P491" s="5">
        <f t="shared" si="37"/>
        <v>1.3953488372093023E-2</v>
      </c>
      <c r="Q491" t="s">
        <v>8311</v>
      </c>
      <c r="R491" t="s">
        <v>8317</v>
      </c>
      <c r="S491" s="12">
        <f t="shared" si="38"/>
        <v>40882.481666666667</v>
      </c>
      <c r="T491" s="12">
        <f t="shared" si="39"/>
        <v>40913.481249999997</v>
      </c>
      <c r="U491">
        <f t="shared" si="35"/>
        <v>1</v>
      </c>
    </row>
    <row r="492" spans="1:21" x14ac:dyDescent="0.2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8221</v>
      </c>
      <c r="G492" t="s">
        <v>8224</v>
      </c>
      <c r="H492" t="s">
        <v>8246</v>
      </c>
      <c r="I492" s="8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8269</v>
      </c>
      <c r="O492" s="21">
        <f t="shared" si="36"/>
        <v>0</v>
      </c>
      <c r="P492" s="5">
        <f t="shared" si="37"/>
        <v>0</v>
      </c>
      <c r="Q492" t="s">
        <v>8311</v>
      </c>
      <c r="R492" t="s">
        <v>8317</v>
      </c>
      <c r="S492" s="12">
        <f t="shared" si="38"/>
        <v>41113.968576388892</v>
      </c>
      <c r="T492" s="12">
        <f t="shared" si="39"/>
        <v>41143.968576388892</v>
      </c>
      <c r="U492">
        <f t="shared" si="35"/>
        <v>1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8221</v>
      </c>
      <c r="G493" t="s">
        <v>8224</v>
      </c>
      <c r="H493" t="s">
        <v>8246</v>
      </c>
      <c r="I493" s="8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8269</v>
      </c>
      <c r="O493" s="21">
        <f t="shared" si="36"/>
        <v>0</v>
      </c>
      <c r="P493" s="5">
        <f t="shared" si="37"/>
        <v>0</v>
      </c>
      <c r="Q493" t="s">
        <v>8311</v>
      </c>
      <c r="R493" t="s">
        <v>8317</v>
      </c>
      <c r="S493" s="12">
        <f t="shared" si="38"/>
        <v>42366.982627314821</v>
      </c>
      <c r="T493" s="12">
        <f t="shared" si="39"/>
        <v>42396.982627314821</v>
      </c>
      <c r="U493">
        <f t="shared" si="35"/>
        <v>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 s="8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8269</v>
      </c>
      <c r="O494" s="21">
        <f t="shared" si="36"/>
        <v>0</v>
      </c>
      <c r="P494" s="5">
        <f t="shared" si="37"/>
        <v>0</v>
      </c>
      <c r="Q494" t="s">
        <v>8311</v>
      </c>
      <c r="R494" t="s">
        <v>8317</v>
      </c>
      <c r="S494" s="12">
        <f t="shared" si="38"/>
        <v>42596.03506944445</v>
      </c>
      <c r="T494" s="12">
        <f t="shared" si="39"/>
        <v>42656.03506944445</v>
      </c>
      <c r="U494">
        <f t="shared" si="35"/>
        <v>1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8221</v>
      </c>
      <c r="G495" t="s">
        <v>8225</v>
      </c>
      <c r="H495" t="s">
        <v>8247</v>
      </c>
      <c r="I495" s="8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8269</v>
      </c>
      <c r="O495" s="21">
        <f t="shared" si="36"/>
        <v>0</v>
      </c>
      <c r="P495" s="5">
        <f t="shared" si="37"/>
        <v>0</v>
      </c>
      <c r="Q495" t="s">
        <v>8311</v>
      </c>
      <c r="R495" t="s">
        <v>8317</v>
      </c>
      <c r="S495" s="12">
        <f t="shared" si="38"/>
        <v>42114.726134259254</v>
      </c>
      <c r="T495" s="12">
        <f t="shared" si="39"/>
        <v>42144.726134259254</v>
      </c>
      <c r="U495">
        <f t="shared" si="35"/>
        <v>1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8221</v>
      </c>
      <c r="G496" t="s">
        <v>8224</v>
      </c>
      <c r="H496" t="s">
        <v>8246</v>
      </c>
      <c r="I496" s="8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8269</v>
      </c>
      <c r="O496" s="21">
        <f t="shared" si="36"/>
        <v>0.155</v>
      </c>
      <c r="P496" s="5">
        <f t="shared" si="37"/>
        <v>9.6774193548387094E-2</v>
      </c>
      <c r="Q496" t="s">
        <v>8311</v>
      </c>
      <c r="R496" t="s">
        <v>8317</v>
      </c>
      <c r="S496" s="12">
        <f t="shared" si="38"/>
        <v>41799.830613425926</v>
      </c>
      <c r="T496" s="12">
        <f t="shared" si="39"/>
        <v>41823.125</v>
      </c>
      <c r="U496">
        <f t="shared" si="35"/>
        <v>1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8221</v>
      </c>
      <c r="G497" t="s">
        <v>8224</v>
      </c>
      <c r="H497" t="s">
        <v>8246</v>
      </c>
      <c r="I497" s="8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8269</v>
      </c>
      <c r="O497" s="21">
        <f t="shared" si="36"/>
        <v>0</v>
      </c>
      <c r="P497" s="5">
        <f t="shared" si="37"/>
        <v>0</v>
      </c>
      <c r="Q497" t="s">
        <v>8311</v>
      </c>
      <c r="R497" t="s">
        <v>8317</v>
      </c>
      <c r="S497" s="12">
        <f t="shared" si="38"/>
        <v>42171.827604166669</v>
      </c>
      <c r="T497" s="12">
        <f t="shared" si="39"/>
        <v>42201.827604166669</v>
      </c>
      <c r="U497">
        <f t="shared" si="35"/>
        <v>1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8221</v>
      </c>
      <c r="G498" t="s">
        <v>8224</v>
      </c>
      <c r="H498" t="s">
        <v>8246</v>
      </c>
      <c r="I498" s="8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8269</v>
      </c>
      <c r="O498" s="21">
        <f t="shared" si="36"/>
        <v>1.6666666666666668E-3</v>
      </c>
      <c r="P498" s="5">
        <f t="shared" si="37"/>
        <v>1</v>
      </c>
      <c r="Q498" t="s">
        <v>8311</v>
      </c>
      <c r="R498" t="s">
        <v>8317</v>
      </c>
      <c r="S498" s="12">
        <f t="shared" si="38"/>
        <v>41620.93141203704</v>
      </c>
      <c r="T498" s="12">
        <f t="shared" si="39"/>
        <v>41680.93141203704</v>
      </c>
      <c r="U498">
        <f t="shared" si="35"/>
        <v>1</v>
      </c>
    </row>
    <row r="499" spans="1:21" x14ac:dyDescent="0.2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8221</v>
      </c>
      <c r="G499" t="s">
        <v>8224</v>
      </c>
      <c r="H499" t="s">
        <v>8246</v>
      </c>
      <c r="I499" s="8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8269</v>
      </c>
      <c r="O499" s="21">
        <f t="shared" si="36"/>
        <v>0.6696428571428571</v>
      </c>
      <c r="P499" s="5">
        <f t="shared" si="37"/>
        <v>0.1</v>
      </c>
      <c r="Q499" t="s">
        <v>8311</v>
      </c>
      <c r="R499" t="s">
        <v>8317</v>
      </c>
      <c r="S499" s="12">
        <f t="shared" si="38"/>
        <v>41945.037789351853</v>
      </c>
      <c r="T499" s="12">
        <f t="shared" si="39"/>
        <v>41998.208333333328</v>
      </c>
      <c r="U499">
        <f t="shared" si="35"/>
        <v>1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8269</v>
      </c>
      <c r="O500" s="21">
        <f t="shared" si="36"/>
        <v>4.5985132395404564</v>
      </c>
      <c r="P500" s="5">
        <f t="shared" si="37"/>
        <v>7.3480293921175683E-3</v>
      </c>
      <c r="Q500" t="s">
        <v>8311</v>
      </c>
      <c r="R500" t="s">
        <v>8317</v>
      </c>
      <c r="S500" s="12">
        <f t="shared" si="38"/>
        <v>40858.762141203704</v>
      </c>
      <c r="T500" s="12">
        <f t="shared" si="39"/>
        <v>40900.762141203704</v>
      </c>
      <c r="U500">
        <f t="shared" si="35"/>
        <v>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8269</v>
      </c>
      <c r="O501" s="21">
        <f t="shared" si="36"/>
        <v>9.5500000000000007</v>
      </c>
      <c r="P501" s="5">
        <f t="shared" si="37"/>
        <v>1.3612565445026177E-2</v>
      </c>
      <c r="Q501" t="s">
        <v>8311</v>
      </c>
      <c r="R501" t="s">
        <v>8317</v>
      </c>
      <c r="S501" s="12">
        <f t="shared" si="38"/>
        <v>40043.895462962959</v>
      </c>
      <c r="T501" s="12">
        <f t="shared" si="39"/>
        <v>40098.874305555553</v>
      </c>
      <c r="U501">
        <f t="shared" si="35"/>
        <v>1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8269</v>
      </c>
      <c r="O502" s="21">
        <f t="shared" si="36"/>
        <v>3.3076923076923079</v>
      </c>
      <c r="P502" s="5">
        <f t="shared" si="37"/>
        <v>1.8604651162790697E-2</v>
      </c>
      <c r="Q502" t="s">
        <v>8311</v>
      </c>
      <c r="R502" t="s">
        <v>8317</v>
      </c>
      <c r="S502" s="12">
        <f t="shared" si="38"/>
        <v>40247.886006944449</v>
      </c>
      <c r="T502" s="12">
        <f t="shared" si="39"/>
        <v>40306.927777777775</v>
      </c>
      <c r="U502">
        <f t="shared" si="35"/>
        <v>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8221</v>
      </c>
      <c r="G503" t="s">
        <v>8224</v>
      </c>
      <c r="H503" t="s">
        <v>8246</v>
      </c>
      <c r="I503" s="8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8269</v>
      </c>
      <c r="O503" s="21">
        <f t="shared" si="36"/>
        <v>0</v>
      </c>
      <c r="P503" s="5">
        <f t="shared" si="37"/>
        <v>0</v>
      </c>
      <c r="Q503" t="s">
        <v>8311</v>
      </c>
      <c r="R503" t="s">
        <v>8317</v>
      </c>
      <c r="S503" s="12">
        <f t="shared" si="38"/>
        <v>40703.234386574077</v>
      </c>
      <c r="T503" s="12">
        <f t="shared" si="39"/>
        <v>40733.234386574077</v>
      </c>
      <c r="U503">
        <f t="shared" si="35"/>
        <v>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8269</v>
      </c>
      <c r="O504" s="21">
        <f t="shared" si="36"/>
        <v>1.1499999999999999</v>
      </c>
      <c r="P504" s="5">
        <f t="shared" si="37"/>
        <v>1.7391304347826087E-2</v>
      </c>
      <c r="Q504" t="s">
        <v>8311</v>
      </c>
      <c r="R504" t="s">
        <v>8317</v>
      </c>
      <c r="S504" s="12">
        <f t="shared" si="38"/>
        <v>40956.553530092591</v>
      </c>
      <c r="T504" s="12">
        <f t="shared" si="39"/>
        <v>40986.511863425927</v>
      </c>
      <c r="U504">
        <f t="shared" si="35"/>
        <v>1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8269</v>
      </c>
      <c r="O505" s="21">
        <f t="shared" si="36"/>
        <v>1.7538461538461538</v>
      </c>
      <c r="P505" s="5">
        <f t="shared" si="37"/>
        <v>7.8947368421052627E-2</v>
      </c>
      <c r="Q505" t="s">
        <v>8311</v>
      </c>
      <c r="R505" t="s">
        <v>8317</v>
      </c>
      <c r="S505" s="12">
        <f t="shared" si="38"/>
        <v>41991.526655092588</v>
      </c>
      <c r="T505" s="12">
        <f t="shared" si="39"/>
        <v>42021.526655092588</v>
      </c>
      <c r="U505">
        <f t="shared" si="35"/>
        <v>1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8269</v>
      </c>
      <c r="O506" s="21">
        <f t="shared" si="36"/>
        <v>1.3673469387755102</v>
      </c>
      <c r="P506" s="5">
        <f t="shared" si="37"/>
        <v>1.4925373134328358E-2</v>
      </c>
      <c r="Q506" t="s">
        <v>8311</v>
      </c>
      <c r="R506" t="s">
        <v>8317</v>
      </c>
      <c r="S506" s="12">
        <f t="shared" si="38"/>
        <v>40949.98364583333</v>
      </c>
      <c r="T506" s="12">
        <f t="shared" si="39"/>
        <v>41009.941979166666</v>
      </c>
      <c r="U506">
        <f t="shared" si="35"/>
        <v>1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8221</v>
      </c>
      <c r="G507" t="s">
        <v>8224</v>
      </c>
      <c r="H507" t="s">
        <v>8246</v>
      </c>
      <c r="I507" s="8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8269</v>
      </c>
      <c r="O507" s="21">
        <f t="shared" si="36"/>
        <v>0.43333333333333329</v>
      </c>
      <c r="P507" s="5">
        <f t="shared" si="37"/>
        <v>0.26923076923076922</v>
      </c>
      <c r="Q507" t="s">
        <v>8311</v>
      </c>
      <c r="R507" t="s">
        <v>8317</v>
      </c>
      <c r="S507" s="12">
        <f t="shared" si="38"/>
        <v>42318.098217592589</v>
      </c>
      <c r="T507" s="12">
        <f t="shared" si="39"/>
        <v>42363.098217592589</v>
      </c>
      <c r="U507">
        <f t="shared" si="35"/>
        <v>1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8269</v>
      </c>
      <c r="O508" s="21">
        <f t="shared" si="36"/>
        <v>0.125</v>
      </c>
      <c r="P508" s="5">
        <f t="shared" si="37"/>
        <v>4.0000000000000001E-3</v>
      </c>
      <c r="Q508" t="s">
        <v>8311</v>
      </c>
      <c r="R508" t="s">
        <v>8317</v>
      </c>
      <c r="S508" s="12">
        <f t="shared" si="38"/>
        <v>41466.552314814813</v>
      </c>
      <c r="T508" s="12">
        <f t="shared" si="39"/>
        <v>41496.552314814813</v>
      </c>
      <c r="U508">
        <f t="shared" si="35"/>
        <v>1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8269</v>
      </c>
      <c r="O509" s="21">
        <f t="shared" si="36"/>
        <v>3.2</v>
      </c>
      <c r="P509" s="5">
        <f t="shared" si="37"/>
        <v>1.5625E-2</v>
      </c>
      <c r="Q509" t="s">
        <v>8311</v>
      </c>
      <c r="R509" t="s">
        <v>8317</v>
      </c>
      <c r="S509" s="12">
        <f t="shared" si="38"/>
        <v>41156.958993055552</v>
      </c>
      <c r="T509" s="12">
        <f t="shared" si="39"/>
        <v>41201.958993055552</v>
      </c>
      <c r="U509">
        <f t="shared" si="35"/>
        <v>1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8269</v>
      </c>
      <c r="O510" s="21">
        <f t="shared" si="36"/>
        <v>0.8</v>
      </c>
      <c r="P510" s="5">
        <f t="shared" si="37"/>
        <v>7.4999999999999997E-3</v>
      </c>
      <c r="Q510" t="s">
        <v>8311</v>
      </c>
      <c r="R510" t="s">
        <v>8317</v>
      </c>
      <c r="S510" s="12">
        <f t="shared" si="38"/>
        <v>40995.024317129632</v>
      </c>
      <c r="T510" s="12">
        <f t="shared" si="39"/>
        <v>41054.593055555553</v>
      </c>
      <c r="U510">
        <f t="shared" si="35"/>
        <v>1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8221</v>
      </c>
      <c r="G511" t="s">
        <v>8225</v>
      </c>
      <c r="H511" t="s">
        <v>8247</v>
      </c>
      <c r="I511" s="8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8269</v>
      </c>
      <c r="O511" s="21">
        <f t="shared" si="36"/>
        <v>0.2</v>
      </c>
      <c r="P511" s="5">
        <f t="shared" si="37"/>
        <v>0.1</v>
      </c>
      <c r="Q511" t="s">
        <v>8311</v>
      </c>
      <c r="R511" t="s">
        <v>8317</v>
      </c>
      <c r="S511" s="12">
        <f t="shared" si="38"/>
        <v>42153.631597222222</v>
      </c>
      <c r="T511" s="12">
        <f t="shared" si="39"/>
        <v>42183.631597222222</v>
      </c>
      <c r="U511">
        <f t="shared" si="35"/>
        <v>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8221</v>
      </c>
      <c r="G512" t="s">
        <v>8224</v>
      </c>
      <c r="H512" t="s">
        <v>8246</v>
      </c>
      <c r="I512" s="8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8269</v>
      </c>
      <c r="O512" s="21">
        <f t="shared" si="36"/>
        <v>0</v>
      </c>
      <c r="P512" s="5">
        <f t="shared" si="37"/>
        <v>0</v>
      </c>
      <c r="Q512" t="s">
        <v>8311</v>
      </c>
      <c r="R512" t="s">
        <v>8317</v>
      </c>
      <c r="S512" s="12">
        <f t="shared" si="38"/>
        <v>42400.176377314812</v>
      </c>
      <c r="T512" s="12">
        <f t="shared" si="39"/>
        <v>42430.176377314812</v>
      </c>
      <c r="U512">
        <f t="shared" si="35"/>
        <v>1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8269</v>
      </c>
      <c r="O513" s="21">
        <f t="shared" si="36"/>
        <v>3</v>
      </c>
      <c r="P513" s="5">
        <f t="shared" si="37"/>
        <v>3.3333333333333333E-2</v>
      </c>
      <c r="Q513" t="s">
        <v>8311</v>
      </c>
      <c r="R513" t="s">
        <v>8317</v>
      </c>
      <c r="S513" s="12">
        <f t="shared" si="38"/>
        <v>41340.303032407406</v>
      </c>
      <c r="T513" s="12">
        <f t="shared" si="39"/>
        <v>41370.261365740742</v>
      </c>
      <c r="U513">
        <f t="shared" si="35"/>
        <v>1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8269</v>
      </c>
      <c r="O514" s="21">
        <f t="shared" si="36"/>
        <v>0.13749999999999998</v>
      </c>
      <c r="P514" s="5">
        <f t="shared" si="37"/>
        <v>0.18181818181818182</v>
      </c>
      <c r="Q514" t="s">
        <v>8311</v>
      </c>
      <c r="R514" t="s">
        <v>8317</v>
      </c>
      <c r="S514" s="12">
        <f t="shared" si="38"/>
        <v>42649.742210648154</v>
      </c>
      <c r="T514" s="12">
        <f t="shared" si="39"/>
        <v>42694.783877314811</v>
      </c>
      <c r="U514">
        <f t="shared" ref="U514:U577" si="40">COUNT(E514="SUCCESSFUL","FAILED","cancelled","live")</f>
        <v>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8269</v>
      </c>
      <c r="O515" s="21">
        <f t="shared" ref="O515:O578" si="41">IFERROR( E515/D515 * 100,0)</f>
        <v>13.923999999999999</v>
      </c>
      <c r="P515" s="5">
        <f t="shared" ref="P515:P578" si="42">IFERROR(L515/E515,0)</f>
        <v>9.7673082447572532E-3</v>
      </c>
      <c r="Q515" t="s">
        <v>8311</v>
      </c>
      <c r="R515" t="s">
        <v>8317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1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8221</v>
      </c>
      <c r="G516" t="s">
        <v>8229</v>
      </c>
      <c r="H516" t="s">
        <v>8251</v>
      </c>
      <c r="I516" s="8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8269</v>
      </c>
      <c r="O516" s="21">
        <f t="shared" si="41"/>
        <v>3.3333333333333335</v>
      </c>
      <c r="P516" s="5">
        <f t="shared" si="42"/>
        <v>0.06</v>
      </c>
      <c r="Q516" t="s">
        <v>8311</v>
      </c>
      <c r="R516" t="s">
        <v>8317</v>
      </c>
      <c r="S516" s="12">
        <f t="shared" si="43"/>
        <v>41830.613969907405</v>
      </c>
      <c r="T516" s="12">
        <f t="shared" si="44"/>
        <v>41860.613969907405</v>
      </c>
      <c r="U516">
        <f t="shared" si="40"/>
        <v>1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8269</v>
      </c>
      <c r="O517" s="21">
        <f t="shared" si="41"/>
        <v>25.41340206185567</v>
      </c>
      <c r="P517" s="5">
        <f t="shared" si="42"/>
        <v>1.379254391302584E-3</v>
      </c>
      <c r="Q517" t="s">
        <v>8311</v>
      </c>
      <c r="R517" t="s">
        <v>8317</v>
      </c>
      <c r="S517" s="12">
        <f t="shared" si="43"/>
        <v>42327.490752314814</v>
      </c>
      <c r="T517" s="12">
        <f t="shared" si="44"/>
        <v>42367.490752314814</v>
      </c>
      <c r="U517">
        <f t="shared" si="40"/>
        <v>1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8221</v>
      </c>
      <c r="G518" t="s">
        <v>8225</v>
      </c>
      <c r="H518" t="s">
        <v>8247</v>
      </c>
      <c r="I518" s="8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8269</v>
      </c>
      <c r="O518" s="21">
        <f t="shared" si="41"/>
        <v>0</v>
      </c>
      <c r="P518" s="5">
        <f t="shared" si="42"/>
        <v>0</v>
      </c>
      <c r="Q518" t="s">
        <v>8311</v>
      </c>
      <c r="R518" t="s">
        <v>8317</v>
      </c>
      <c r="S518" s="12">
        <f t="shared" si="43"/>
        <v>42091.778703703705</v>
      </c>
      <c r="T518" s="12">
        <f t="shared" si="44"/>
        <v>42151.778703703705</v>
      </c>
      <c r="U518">
        <f t="shared" si="40"/>
        <v>1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8269</v>
      </c>
      <c r="O519" s="21">
        <f t="shared" si="41"/>
        <v>1.3666666666666667</v>
      </c>
      <c r="P519" s="5">
        <f t="shared" si="42"/>
        <v>1.4634146341463415E-2</v>
      </c>
      <c r="Q519" t="s">
        <v>8311</v>
      </c>
      <c r="R519" t="s">
        <v>8317</v>
      </c>
      <c r="S519" s="12">
        <f t="shared" si="43"/>
        <v>42738.615289351852</v>
      </c>
      <c r="T519" s="12">
        <f t="shared" si="44"/>
        <v>42768.615289351852</v>
      </c>
      <c r="U519">
        <f t="shared" si="40"/>
        <v>1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8221</v>
      </c>
      <c r="G520" t="s">
        <v>8224</v>
      </c>
      <c r="H520" t="s">
        <v>8246</v>
      </c>
      <c r="I520" s="8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8269</v>
      </c>
      <c r="O520" s="21">
        <f t="shared" si="41"/>
        <v>0</v>
      </c>
      <c r="P520" s="5">
        <f t="shared" si="42"/>
        <v>0</v>
      </c>
      <c r="Q520" t="s">
        <v>8311</v>
      </c>
      <c r="R520" t="s">
        <v>8317</v>
      </c>
      <c r="S520" s="12">
        <f t="shared" si="43"/>
        <v>42223.616018518514</v>
      </c>
      <c r="T520" s="12">
        <f t="shared" si="44"/>
        <v>42253.615277777775</v>
      </c>
      <c r="U520">
        <f t="shared" si="40"/>
        <v>1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8269</v>
      </c>
      <c r="O521" s="21">
        <f t="shared" si="41"/>
        <v>22.881426547787683</v>
      </c>
      <c r="P521" s="5">
        <f t="shared" si="42"/>
        <v>2.5491624180626365E-2</v>
      </c>
      <c r="Q521" t="s">
        <v>8311</v>
      </c>
      <c r="R521" t="s">
        <v>8317</v>
      </c>
      <c r="S521" s="12">
        <f t="shared" si="43"/>
        <v>41218.391446759262</v>
      </c>
      <c r="T521" s="12">
        <f t="shared" si="44"/>
        <v>41248.391446759262</v>
      </c>
      <c r="U521">
        <f t="shared" si="40"/>
        <v>1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8270</v>
      </c>
      <c r="O522" s="21">
        <f t="shared" si="41"/>
        <v>102.1</v>
      </c>
      <c r="P522" s="5">
        <f t="shared" si="42"/>
        <v>6.6601371204701269E-3</v>
      </c>
      <c r="Q522" t="s">
        <v>8318</v>
      </c>
      <c r="R522" t="s">
        <v>8319</v>
      </c>
      <c r="S522" s="12">
        <f t="shared" si="43"/>
        <v>42318.702094907407</v>
      </c>
      <c r="T522" s="12">
        <f t="shared" si="44"/>
        <v>42348.702094907407</v>
      </c>
      <c r="U522">
        <f t="shared" si="40"/>
        <v>1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8270</v>
      </c>
      <c r="O523" s="21">
        <f t="shared" si="41"/>
        <v>104.64</v>
      </c>
      <c r="P523" s="5">
        <f t="shared" si="42"/>
        <v>1.0703363914373088E-2</v>
      </c>
      <c r="Q523" t="s">
        <v>8318</v>
      </c>
      <c r="R523" t="s">
        <v>8319</v>
      </c>
      <c r="S523" s="12">
        <f t="shared" si="43"/>
        <v>42646.092812499999</v>
      </c>
      <c r="T523" s="12">
        <f t="shared" si="44"/>
        <v>42675.207638888889</v>
      </c>
      <c r="U523">
        <f t="shared" si="40"/>
        <v>1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8270</v>
      </c>
      <c r="O524" s="21">
        <f t="shared" si="41"/>
        <v>114.66666666666667</v>
      </c>
      <c r="P524" s="5">
        <f t="shared" si="42"/>
        <v>9.0116279069767449E-3</v>
      </c>
      <c r="Q524" t="s">
        <v>8318</v>
      </c>
      <c r="R524" t="s">
        <v>8319</v>
      </c>
      <c r="S524" s="12">
        <f t="shared" si="43"/>
        <v>42430.040798611109</v>
      </c>
      <c r="T524" s="12">
        <f t="shared" si="44"/>
        <v>42449.999131944445</v>
      </c>
      <c r="U524">
        <f t="shared" si="40"/>
        <v>1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8270</v>
      </c>
      <c r="O525" s="21">
        <f t="shared" si="41"/>
        <v>120.6</v>
      </c>
      <c r="P525" s="5">
        <f t="shared" si="42"/>
        <v>1.3930348258706468E-2</v>
      </c>
      <c r="Q525" t="s">
        <v>8318</v>
      </c>
      <c r="R525" t="s">
        <v>8319</v>
      </c>
      <c r="S525" s="12">
        <f t="shared" si="43"/>
        <v>42238.13282407407</v>
      </c>
      <c r="T525" s="12">
        <f t="shared" si="44"/>
        <v>42268.13282407407</v>
      </c>
      <c r="U525">
        <f t="shared" si="40"/>
        <v>1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8270</v>
      </c>
      <c r="O526" s="21">
        <f t="shared" si="41"/>
        <v>108.67285714285715</v>
      </c>
      <c r="P526" s="5">
        <f t="shared" si="42"/>
        <v>3.4178596311340723E-2</v>
      </c>
      <c r="Q526" t="s">
        <v>8318</v>
      </c>
      <c r="R526" t="s">
        <v>8319</v>
      </c>
      <c r="S526" s="12">
        <f t="shared" si="43"/>
        <v>42492.717233796298</v>
      </c>
      <c r="T526" s="12">
        <f t="shared" si="44"/>
        <v>42522.717233796298</v>
      </c>
      <c r="U526">
        <f t="shared" si="40"/>
        <v>1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8270</v>
      </c>
      <c r="O527" s="21">
        <f t="shared" si="41"/>
        <v>100</v>
      </c>
      <c r="P527" s="5">
        <f t="shared" si="42"/>
        <v>1E-3</v>
      </c>
      <c r="Q527" t="s">
        <v>8318</v>
      </c>
      <c r="R527" t="s">
        <v>8319</v>
      </c>
      <c r="S527" s="12">
        <f t="shared" si="43"/>
        <v>41850.400937500002</v>
      </c>
      <c r="T527" s="12">
        <f t="shared" si="44"/>
        <v>41895.400937500002</v>
      </c>
      <c r="U527">
        <f t="shared" si="40"/>
        <v>1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8270</v>
      </c>
      <c r="O528" s="21">
        <f t="shared" si="41"/>
        <v>113.99999999999999</v>
      </c>
      <c r="P528" s="5">
        <f t="shared" si="42"/>
        <v>1.3450292397660818E-2</v>
      </c>
      <c r="Q528" t="s">
        <v>8318</v>
      </c>
      <c r="R528" t="s">
        <v>8319</v>
      </c>
      <c r="S528" s="12">
        <f t="shared" si="43"/>
        <v>42192.591944444444</v>
      </c>
      <c r="T528" s="12">
        <f t="shared" si="44"/>
        <v>42223.708333333328</v>
      </c>
      <c r="U528">
        <f t="shared" si="40"/>
        <v>1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8270</v>
      </c>
      <c r="O529" s="21">
        <f t="shared" si="41"/>
        <v>100.85</v>
      </c>
      <c r="P529" s="5">
        <f t="shared" si="42"/>
        <v>1.5666831928606843E-2</v>
      </c>
      <c r="Q529" t="s">
        <v>8318</v>
      </c>
      <c r="R529" t="s">
        <v>8319</v>
      </c>
      <c r="S529" s="12">
        <f t="shared" si="43"/>
        <v>42753.205625000002</v>
      </c>
      <c r="T529" s="12">
        <f t="shared" si="44"/>
        <v>42783.670138888891</v>
      </c>
      <c r="U529">
        <f t="shared" si="40"/>
        <v>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8270</v>
      </c>
      <c r="O530" s="21">
        <f t="shared" si="41"/>
        <v>115.65217391304347</v>
      </c>
      <c r="P530" s="5">
        <f t="shared" si="42"/>
        <v>2.2556390977443608E-2</v>
      </c>
      <c r="Q530" t="s">
        <v>8318</v>
      </c>
      <c r="R530" t="s">
        <v>8319</v>
      </c>
      <c r="S530" s="12">
        <f t="shared" si="43"/>
        <v>42155.920219907406</v>
      </c>
      <c r="T530" s="12">
        <f t="shared" si="44"/>
        <v>42176.888888888891</v>
      </c>
      <c r="U530">
        <f t="shared" si="40"/>
        <v>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8270</v>
      </c>
      <c r="O531" s="21">
        <f t="shared" si="41"/>
        <v>130.41666666666666</v>
      </c>
      <c r="P531" s="5">
        <f t="shared" si="42"/>
        <v>1.1501597444089457E-2</v>
      </c>
      <c r="Q531" t="s">
        <v>8318</v>
      </c>
      <c r="R531" t="s">
        <v>8319</v>
      </c>
      <c r="S531" s="12">
        <f t="shared" si="43"/>
        <v>42725.031180555554</v>
      </c>
      <c r="T531" s="12">
        <f t="shared" si="44"/>
        <v>42746.208333333328</v>
      </c>
      <c r="U531">
        <f t="shared" si="40"/>
        <v>1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8270</v>
      </c>
      <c r="O532" s="21">
        <f t="shared" si="41"/>
        <v>107.78267254038178</v>
      </c>
      <c r="P532" s="5">
        <f t="shared" si="42"/>
        <v>7.9019073569482293E-3</v>
      </c>
      <c r="Q532" t="s">
        <v>8318</v>
      </c>
      <c r="R532" t="s">
        <v>8319</v>
      </c>
      <c r="S532" s="12">
        <f t="shared" si="43"/>
        <v>42157.591064814813</v>
      </c>
      <c r="T532" s="12">
        <f t="shared" si="44"/>
        <v>42179.083333333328</v>
      </c>
      <c r="U532">
        <f t="shared" si="40"/>
        <v>1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8270</v>
      </c>
      <c r="O533" s="21">
        <f t="shared" si="41"/>
        <v>100</v>
      </c>
      <c r="P533" s="5">
        <f t="shared" si="42"/>
        <v>7.7499999999999999E-3</v>
      </c>
      <c r="Q533" t="s">
        <v>8318</v>
      </c>
      <c r="R533" t="s">
        <v>8319</v>
      </c>
      <c r="S533" s="12">
        <f t="shared" si="43"/>
        <v>42676.065150462964</v>
      </c>
      <c r="T533" s="12">
        <f t="shared" si="44"/>
        <v>42721.290972222225</v>
      </c>
      <c r="U533">
        <f t="shared" si="40"/>
        <v>1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8270</v>
      </c>
      <c r="O534" s="21">
        <f t="shared" si="41"/>
        <v>123.25</v>
      </c>
      <c r="P534" s="5">
        <f t="shared" si="42"/>
        <v>1.4036511156186612E-2</v>
      </c>
      <c r="Q534" t="s">
        <v>8318</v>
      </c>
      <c r="R534" t="s">
        <v>8319</v>
      </c>
      <c r="S534" s="12">
        <f t="shared" si="43"/>
        <v>42473.007037037038</v>
      </c>
      <c r="T534" s="12">
        <f t="shared" si="44"/>
        <v>42503.007037037038</v>
      </c>
      <c r="U534">
        <f t="shared" si="40"/>
        <v>1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8270</v>
      </c>
      <c r="O535" s="21">
        <f t="shared" si="41"/>
        <v>100.2</v>
      </c>
      <c r="P535" s="5">
        <f t="shared" si="42"/>
        <v>8.4830339321357289E-3</v>
      </c>
      <c r="Q535" t="s">
        <v>8318</v>
      </c>
      <c r="R535" t="s">
        <v>8319</v>
      </c>
      <c r="S535" s="12">
        <f t="shared" si="43"/>
        <v>42482.43478009259</v>
      </c>
      <c r="T535" s="12">
        <f t="shared" si="44"/>
        <v>42506.43478009259</v>
      </c>
      <c r="U535">
        <f t="shared" si="40"/>
        <v>1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8270</v>
      </c>
      <c r="O536" s="21">
        <f t="shared" si="41"/>
        <v>104.66666666666666</v>
      </c>
      <c r="P536" s="5">
        <f t="shared" si="42"/>
        <v>3.0573248407643311E-3</v>
      </c>
      <c r="Q536" t="s">
        <v>8318</v>
      </c>
      <c r="R536" t="s">
        <v>8319</v>
      </c>
      <c r="S536" s="12">
        <f t="shared" si="43"/>
        <v>42270.810995370368</v>
      </c>
      <c r="T536" s="12">
        <f t="shared" si="44"/>
        <v>42309.958333333328</v>
      </c>
      <c r="U536">
        <f t="shared" si="40"/>
        <v>1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8270</v>
      </c>
      <c r="O537" s="21">
        <f t="shared" si="41"/>
        <v>102.49999999999999</v>
      </c>
      <c r="P537" s="5">
        <f t="shared" si="42"/>
        <v>2.878048780487805E-2</v>
      </c>
      <c r="Q537" t="s">
        <v>8318</v>
      </c>
      <c r="R537" t="s">
        <v>8319</v>
      </c>
      <c r="S537" s="12">
        <f t="shared" si="43"/>
        <v>42711.545196759253</v>
      </c>
      <c r="T537" s="12">
        <f t="shared" si="44"/>
        <v>42741.545196759253</v>
      </c>
      <c r="U537">
        <f t="shared" si="40"/>
        <v>1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8270</v>
      </c>
      <c r="O538" s="21">
        <f t="shared" si="41"/>
        <v>118.25757575757576</v>
      </c>
      <c r="P538" s="5">
        <f t="shared" si="42"/>
        <v>9.9935938500960927E-3</v>
      </c>
      <c r="Q538" t="s">
        <v>8318</v>
      </c>
      <c r="R538" t="s">
        <v>8319</v>
      </c>
      <c r="S538" s="12">
        <f t="shared" si="43"/>
        <v>42179.344988425932</v>
      </c>
      <c r="T538" s="12">
        <f t="shared" si="44"/>
        <v>42219.75</v>
      </c>
      <c r="U538">
        <f t="shared" si="40"/>
        <v>1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8270</v>
      </c>
      <c r="O539" s="21">
        <f t="shared" si="41"/>
        <v>120.5</v>
      </c>
      <c r="P539" s="5">
        <f t="shared" si="42"/>
        <v>2.4481327800829875E-2</v>
      </c>
      <c r="Q539" t="s">
        <v>8318</v>
      </c>
      <c r="R539" t="s">
        <v>8319</v>
      </c>
      <c r="S539" s="12">
        <f t="shared" si="43"/>
        <v>42282.768414351856</v>
      </c>
      <c r="T539" s="12">
        <f t="shared" si="44"/>
        <v>42312.810081018513</v>
      </c>
      <c r="U539">
        <f t="shared" si="40"/>
        <v>1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8270</v>
      </c>
      <c r="O540" s="21">
        <f t="shared" si="41"/>
        <v>302.42</v>
      </c>
      <c r="P540" s="5">
        <f t="shared" si="42"/>
        <v>3.9679915349513919E-3</v>
      </c>
      <c r="Q540" t="s">
        <v>8318</v>
      </c>
      <c r="R540" t="s">
        <v>8319</v>
      </c>
      <c r="S540" s="12">
        <f t="shared" si="43"/>
        <v>42473.794710648144</v>
      </c>
      <c r="T540" s="12">
        <f t="shared" si="44"/>
        <v>42503.794710648144</v>
      </c>
      <c r="U540">
        <f t="shared" si="40"/>
        <v>1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8270</v>
      </c>
      <c r="O541" s="21">
        <f t="shared" si="41"/>
        <v>100.64400000000001</v>
      </c>
      <c r="P541" s="5">
        <f t="shared" si="42"/>
        <v>3.9744048328762764E-2</v>
      </c>
      <c r="Q541" t="s">
        <v>8318</v>
      </c>
      <c r="R541" t="s">
        <v>8319</v>
      </c>
      <c r="S541" s="12">
        <f t="shared" si="43"/>
        <v>42535.049849537041</v>
      </c>
      <c r="T541" s="12">
        <f t="shared" si="44"/>
        <v>42556.049849537041</v>
      </c>
      <c r="U541">
        <f t="shared" si="40"/>
        <v>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8221</v>
      </c>
      <c r="G542" t="s">
        <v>8224</v>
      </c>
      <c r="H542" t="s">
        <v>8246</v>
      </c>
      <c r="I542" s="8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8271</v>
      </c>
      <c r="O542" s="21">
        <f t="shared" si="41"/>
        <v>6.6666666666666671E-3</v>
      </c>
      <c r="P542" s="5">
        <f t="shared" si="42"/>
        <v>1</v>
      </c>
      <c r="Q542" t="s">
        <v>8320</v>
      </c>
      <c r="R542" t="s">
        <v>8321</v>
      </c>
      <c r="S542" s="12">
        <f t="shared" si="43"/>
        <v>42009.817199074074</v>
      </c>
      <c r="T542" s="12">
        <f t="shared" si="44"/>
        <v>42039.817199074074</v>
      </c>
      <c r="U542">
        <f t="shared" si="40"/>
        <v>1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8221</v>
      </c>
      <c r="G543" t="s">
        <v>8224</v>
      </c>
      <c r="H543" t="s">
        <v>8246</v>
      </c>
      <c r="I543" s="8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8271</v>
      </c>
      <c r="O543" s="21">
        <f t="shared" si="41"/>
        <v>0.55555555555555558</v>
      </c>
      <c r="P543" s="5">
        <f t="shared" si="42"/>
        <v>0.04</v>
      </c>
      <c r="Q543" t="s">
        <v>8320</v>
      </c>
      <c r="R543" t="s">
        <v>8321</v>
      </c>
      <c r="S543" s="12">
        <f t="shared" si="43"/>
        <v>42276.046689814815</v>
      </c>
      <c r="T543" s="12">
        <f t="shared" si="44"/>
        <v>42306.046689814815</v>
      </c>
      <c r="U543">
        <f t="shared" si="40"/>
        <v>1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8221</v>
      </c>
      <c r="G544" t="s">
        <v>8224</v>
      </c>
      <c r="H544" t="s">
        <v>8246</v>
      </c>
      <c r="I544" s="8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8271</v>
      </c>
      <c r="O544" s="21">
        <f t="shared" si="41"/>
        <v>3.9999999999999996E-4</v>
      </c>
      <c r="P544" s="5">
        <f t="shared" si="42"/>
        <v>1</v>
      </c>
      <c r="Q544" t="s">
        <v>8320</v>
      </c>
      <c r="R544" t="s">
        <v>8321</v>
      </c>
      <c r="S544" s="12">
        <f t="shared" si="43"/>
        <v>42433.737453703703</v>
      </c>
      <c r="T544" s="12">
        <f t="shared" si="44"/>
        <v>42493.695787037039</v>
      </c>
      <c r="U544">
        <f t="shared" si="40"/>
        <v>1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8221</v>
      </c>
      <c r="G545" t="s">
        <v>8226</v>
      </c>
      <c r="H545" t="s">
        <v>8248</v>
      </c>
      <c r="I545" s="8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8271</v>
      </c>
      <c r="O545" s="21">
        <f t="shared" si="41"/>
        <v>0.31818181818181818</v>
      </c>
      <c r="P545" s="5">
        <f t="shared" si="42"/>
        <v>2.8571428571428571E-2</v>
      </c>
      <c r="Q545" t="s">
        <v>8320</v>
      </c>
      <c r="R545" t="s">
        <v>8321</v>
      </c>
      <c r="S545" s="12">
        <f t="shared" si="43"/>
        <v>41914.092152777775</v>
      </c>
      <c r="T545" s="12">
        <f t="shared" si="44"/>
        <v>41944.092152777775</v>
      </c>
      <c r="U545">
        <f t="shared" si="40"/>
        <v>1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8221</v>
      </c>
      <c r="G546" t="s">
        <v>8224</v>
      </c>
      <c r="H546" t="s">
        <v>8246</v>
      </c>
      <c r="I546" s="8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8271</v>
      </c>
      <c r="O546" s="21">
        <f t="shared" si="41"/>
        <v>1.2</v>
      </c>
      <c r="P546" s="5">
        <f t="shared" si="42"/>
        <v>0.33333333333333331</v>
      </c>
      <c r="Q546" t="s">
        <v>8320</v>
      </c>
      <c r="R546" t="s">
        <v>8321</v>
      </c>
      <c r="S546" s="12">
        <f t="shared" si="43"/>
        <v>42525.656944444447</v>
      </c>
      <c r="T546" s="12">
        <f t="shared" si="44"/>
        <v>42555.656944444447</v>
      </c>
      <c r="U546">
        <f t="shared" si="40"/>
        <v>1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8271</v>
      </c>
      <c r="O547" s="21">
        <f t="shared" si="41"/>
        <v>27.383999999999997</v>
      </c>
      <c r="P547" s="5">
        <f t="shared" si="42"/>
        <v>2.4832018697049374E-3</v>
      </c>
      <c r="Q547" t="s">
        <v>8320</v>
      </c>
      <c r="R547" t="s">
        <v>8321</v>
      </c>
      <c r="S547" s="12">
        <f t="shared" si="43"/>
        <v>42283.592465277776</v>
      </c>
      <c r="T547" s="12">
        <f t="shared" si="44"/>
        <v>42323.634131944447</v>
      </c>
      <c r="U547">
        <f t="shared" si="40"/>
        <v>1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8221</v>
      </c>
      <c r="G548" t="s">
        <v>8224</v>
      </c>
      <c r="H548" t="s">
        <v>8246</v>
      </c>
      <c r="I548" s="8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8271</v>
      </c>
      <c r="O548" s="21">
        <f t="shared" si="41"/>
        <v>8.666666666666667E-2</v>
      </c>
      <c r="P548" s="5">
        <f t="shared" si="42"/>
        <v>3.8461538461538464E-2</v>
      </c>
      <c r="Q548" t="s">
        <v>8320</v>
      </c>
      <c r="R548" t="s">
        <v>8321</v>
      </c>
      <c r="S548" s="12">
        <f t="shared" si="43"/>
        <v>42249.667997685188</v>
      </c>
      <c r="T548" s="12">
        <f t="shared" si="44"/>
        <v>42294.667997685188</v>
      </c>
      <c r="U548">
        <f t="shared" si="40"/>
        <v>1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8221</v>
      </c>
      <c r="G549" t="s">
        <v>8225</v>
      </c>
      <c r="H549" t="s">
        <v>8247</v>
      </c>
      <c r="I549" s="8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8271</v>
      </c>
      <c r="O549" s="21">
        <f t="shared" si="41"/>
        <v>0</v>
      </c>
      <c r="P549" s="5">
        <f t="shared" si="42"/>
        <v>0</v>
      </c>
      <c r="Q549" t="s">
        <v>8320</v>
      </c>
      <c r="R549" t="s">
        <v>8321</v>
      </c>
      <c r="S549" s="12">
        <f t="shared" si="43"/>
        <v>42380.696342592593</v>
      </c>
      <c r="T549" s="12">
        <f t="shared" si="44"/>
        <v>42410.696342592593</v>
      </c>
      <c r="U549">
        <f t="shared" si="40"/>
        <v>1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8221</v>
      </c>
      <c r="G550" t="s">
        <v>8225</v>
      </c>
      <c r="H550" t="s">
        <v>8247</v>
      </c>
      <c r="I550" s="8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8271</v>
      </c>
      <c r="O550" s="21">
        <f t="shared" si="41"/>
        <v>0.09</v>
      </c>
      <c r="P550" s="5">
        <f t="shared" si="42"/>
        <v>0.1111111111111111</v>
      </c>
      <c r="Q550" t="s">
        <v>8320</v>
      </c>
      <c r="R550" t="s">
        <v>8321</v>
      </c>
      <c r="S550" s="12">
        <f t="shared" si="43"/>
        <v>42276.903333333335</v>
      </c>
      <c r="T550" s="12">
        <f t="shared" si="44"/>
        <v>42306.903333333335</v>
      </c>
      <c r="U550">
        <f t="shared" si="40"/>
        <v>1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8221</v>
      </c>
      <c r="G551" t="s">
        <v>8225</v>
      </c>
      <c r="H551" t="s">
        <v>8247</v>
      </c>
      <c r="I551" s="8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8271</v>
      </c>
      <c r="O551" s="21">
        <f t="shared" si="41"/>
        <v>2.7199999999999998</v>
      </c>
      <c r="P551" s="5">
        <f t="shared" si="42"/>
        <v>0.11764705882352941</v>
      </c>
      <c r="Q551" t="s">
        <v>8320</v>
      </c>
      <c r="R551" t="s">
        <v>8321</v>
      </c>
      <c r="S551" s="12">
        <f t="shared" si="43"/>
        <v>42163.636828703704</v>
      </c>
      <c r="T551" s="12">
        <f t="shared" si="44"/>
        <v>42193.636828703704</v>
      </c>
      <c r="U551">
        <f t="shared" si="40"/>
        <v>1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8221</v>
      </c>
      <c r="G552" t="s">
        <v>8229</v>
      </c>
      <c r="H552" t="s">
        <v>8251</v>
      </c>
      <c r="I552" s="8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8271</v>
      </c>
      <c r="O552" s="21">
        <f t="shared" si="41"/>
        <v>0.70000000000000007</v>
      </c>
      <c r="P552" s="5">
        <f t="shared" si="42"/>
        <v>0.11428571428571428</v>
      </c>
      <c r="Q552" t="s">
        <v>8320</v>
      </c>
      <c r="R552" t="s">
        <v>8321</v>
      </c>
      <c r="S552" s="12">
        <f t="shared" si="43"/>
        <v>42753.678761574076</v>
      </c>
      <c r="T552" s="12">
        <f t="shared" si="44"/>
        <v>42766.208333333328</v>
      </c>
      <c r="U552">
        <f t="shared" si="40"/>
        <v>1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8271</v>
      </c>
      <c r="O553" s="21">
        <f t="shared" si="41"/>
        <v>5.0413333333333332</v>
      </c>
      <c r="P553" s="5">
        <f t="shared" si="42"/>
        <v>7.4054482941020893E-3</v>
      </c>
      <c r="Q553" t="s">
        <v>8320</v>
      </c>
      <c r="R553" t="s">
        <v>8321</v>
      </c>
      <c r="S553" s="12">
        <f t="shared" si="43"/>
        <v>42173.275740740741</v>
      </c>
      <c r="T553" s="12">
        <f t="shared" si="44"/>
        <v>42217.745138888888</v>
      </c>
      <c r="U553">
        <f t="shared" si="40"/>
        <v>1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8221</v>
      </c>
      <c r="G554" t="s">
        <v>8229</v>
      </c>
      <c r="H554" t="s">
        <v>8251</v>
      </c>
      <c r="I554" s="8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8271</v>
      </c>
      <c r="O554" s="21">
        <f t="shared" si="41"/>
        <v>0</v>
      </c>
      <c r="P554" s="5">
        <f t="shared" si="42"/>
        <v>0</v>
      </c>
      <c r="Q554" t="s">
        <v>8320</v>
      </c>
      <c r="R554" t="s">
        <v>8321</v>
      </c>
      <c r="S554" s="12">
        <f t="shared" si="43"/>
        <v>42318.616851851853</v>
      </c>
      <c r="T554" s="12">
        <f t="shared" si="44"/>
        <v>42378.616851851853</v>
      </c>
      <c r="U554">
        <f t="shared" si="40"/>
        <v>1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8271</v>
      </c>
      <c r="O555" s="21">
        <f t="shared" si="41"/>
        <v>0.49199999999999999</v>
      </c>
      <c r="P555" s="5">
        <f t="shared" si="42"/>
        <v>4.878048780487805E-2</v>
      </c>
      <c r="Q555" t="s">
        <v>8320</v>
      </c>
      <c r="R555" t="s">
        <v>8321</v>
      </c>
      <c r="S555" s="12">
        <f t="shared" si="43"/>
        <v>41927.71980324074</v>
      </c>
      <c r="T555" s="12">
        <f t="shared" si="44"/>
        <v>41957.761469907404</v>
      </c>
      <c r="U555">
        <f t="shared" si="40"/>
        <v>1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8271</v>
      </c>
      <c r="O556" s="21">
        <f t="shared" si="41"/>
        <v>36.589147286821706</v>
      </c>
      <c r="P556" s="5">
        <f t="shared" si="42"/>
        <v>1.5536723163841809E-2</v>
      </c>
      <c r="Q556" t="s">
        <v>8320</v>
      </c>
      <c r="R556" t="s">
        <v>8321</v>
      </c>
      <c r="S556" s="12">
        <f t="shared" si="43"/>
        <v>41901.684861111113</v>
      </c>
      <c r="T556" s="12">
        <f t="shared" si="44"/>
        <v>41931.684861111113</v>
      </c>
      <c r="U556">
        <f t="shared" si="40"/>
        <v>1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8221</v>
      </c>
      <c r="G557" t="s">
        <v>8225</v>
      </c>
      <c r="H557" t="s">
        <v>8247</v>
      </c>
      <c r="I557" s="8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8271</v>
      </c>
      <c r="O557" s="21">
        <f t="shared" si="41"/>
        <v>0</v>
      </c>
      <c r="P557" s="5">
        <f t="shared" si="42"/>
        <v>0</v>
      </c>
      <c r="Q557" t="s">
        <v>8320</v>
      </c>
      <c r="R557" t="s">
        <v>8321</v>
      </c>
      <c r="S557" s="12">
        <f t="shared" si="43"/>
        <v>42503.353506944448</v>
      </c>
      <c r="T557" s="12">
        <f t="shared" si="44"/>
        <v>42533.353506944448</v>
      </c>
      <c r="U557">
        <f t="shared" si="40"/>
        <v>1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8271</v>
      </c>
      <c r="O558" s="21">
        <f t="shared" si="41"/>
        <v>2.5</v>
      </c>
      <c r="P558" s="5">
        <f t="shared" si="42"/>
        <v>5.0000000000000001E-3</v>
      </c>
      <c r="Q558" t="s">
        <v>8320</v>
      </c>
      <c r="R558" t="s">
        <v>8321</v>
      </c>
      <c r="S558" s="12">
        <f t="shared" si="43"/>
        <v>42345.860150462962</v>
      </c>
      <c r="T558" s="12">
        <f t="shared" si="44"/>
        <v>42375.860150462962</v>
      </c>
      <c r="U558">
        <f t="shared" si="40"/>
        <v>1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8271</v>
      </c>
      <c r="O559" s="21">
        <f t="shared" si="41"/>
        <v>0.91066666666666674</v>
      </c>
      <c r="P559" s="5">
        <f t="shared" si="42"/>
        <v>1.4641288433382138E-2</v>
      </c>
      <c r="Q559" t="s">
        <v>8320</v>
      </c>
      <c r="R559" t="s">
        <v>8321</v>
      </c>
      <c r="S559" s="12">
        <f t="shared" si="43"/>
        <v>42676.942164351851</v>
      </c>
      <c r="T559" s="12">
        <f t="shared" si="44"/>
        <v>42706.983831018515</v>
      </c>
      <c r="U559">
        <f t="shared" si="40"/>
        <v>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8221</v>
      </c>
      <c r="G560" t="s">
        <v>8224</v>
      </c>
      <c r="H560" t="s">
        <v>8246</v>
      </c>
      <c r="I560" s="8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8271</v>
      </c>
      <c r="O560" s="21">
        <f t="shared" si="41"/>
        <v>0</v>
      </c>
      <c r="P560" s="5">
        <f t="shared" si="42"/>
        <v>0</v>
      </c>
      <c r="Q560" t="s">
        <v>8320</v>
      </c>
      <c r="R560" t="s">
        <v>8321</v>
      </c>
      <c r="S560" s="12">
        <f t="shared" si="43"/>
        <v>42057.883159722223</v>
      </c>
      <c r="T560" s="12">
        <f t="shared" si="44"/>
        <v>42087.841493055559</v>
      </c>
      <c r="U560">
        <f t="shared" si="40"/>
        <v>1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8221</v>
      </c>
      <c r="G561" t="s">
        <v>8224</v>
      </c>
      <c r="H561" t="s">
        <v>8246</v>
      </c>
      <c r="I561" s="8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8271</v>
      </c>
      <c r="O561" s="21">
        <f t="shared" si="41"/>
        <v>2.0833333333333336E-2</v>
      </c>
      <c r="P561" s="5">
        <f t="shared" si="42"/>
        <v>0.02</v>
      </c>
      <c r="Q561" t="s">
        <v>8320</v>
      </c>
      <c r="R561" t="s">
        <v>8321</v>
      </c>
      <c r="S561" s="12">
        <f t="shared" si="43"/>
        <v>42321.283101851848</v>
      </c>
      <c r="T561" s="12">
        <f t="shared" si="44"/>
        <v>42351.283101851848</v>
      </c>
      <c r="U561">
        <f t="shared" si="40"/>
        <v>1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8221</v>
      </c>
      <c r="G562" t="s">
        <v>8229</v>
      </c>
      <c r="H562" t="s">
        <v>8251</v>
      </c>
      <c r="I562" s="8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8271</v>
      </c>
      <c r="O562" s="21">
        <f t="shared" si="41"/>
        <v>1.2E-2</v>
      </c>
      <c r="P562" s="5">
        <f t="shared" si="42"/>
        <v>0.25</v>
      </c>
      <c r="Q562" t="s">
        <v>8320</v>
      </c>
      <c r="R562" t="s">
        <v>8321</v>
      </c>
      <c r="S562" s="12">
        <f t="shared" si="43"/>
        <v>41960.771354166667</v>
      </c>
      <c r="T562" s="12">
        <f t="shared" si="44"/>
        <v>41990.771354166667</v>
      </c>
      <c r="U562">
        <f t="shared" si="40"/>
        <v>1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8221</v>
      </c>
      <c r="G563" t="s">
        <v>8224</v>
      </c>
      <c r="H563" t="s">
        <v>8246</v>
      </c>
      <c r="I563" s="8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8271</v>
      </c>
      <c r="O563" s="21">
        <f t="shared" si="41"/>
        <v>0.36666666666666664</v>
      </c>
      <c r="P563" s="5">
        <f t="shared" si="42"/>
        <v>3.6363636363636362E-2</v>
      </c>
      <c r="Q563" t="s">
        <v>8320</v>
      </c>
      <c r="R563" t="s">
        <v>8321</v>
      </c>
      <c r="S563" s="12">
        <f t="shared" si="43"/>
        <v>42268.658715277779</v>
      </c>
      <c r="T563" s="12">
        <f t="shared" si="44"/>
        <v>42303.658715277779</v>
      </c>
      <c r="U563">
        <f t="shared" si="40"/>
        <v>1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8221</v>
      </c>
      <c r="G564" t="s">
        <v>8233</v>
      </c>
      <c r="H564" t="s">
        <v>8249</v>
      </c>
      <c r="I564" s="8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8271</v>
      </c>
      <c r="O564" s="21">
        <f t="shared" si="41"/>
        <v>0</v>
      </c>
      <c r="P564" s="5">
        <f t="shared" si="42"/>
        <v>0</v>
      </c>
      <c r="Q564" t="s">
        <v>8320</v>
      </c>
      <c r="R564" t="s">
        <v>8321</v>
      </c>
      <c r="S564" s="12">
        <f t="shared" si="43"/>
        <v>42692.389062500006</v>
      </c>
      <c r="T564" s="12">
        <f t="shared" si="44"/>
        <v>42722.389062500006</v>
      </c>
      <c r="U564">
        <f t="shared" si="40"/>
        <v>1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8221</v>
      </c>
      <c r="G565" t="s">
        <v>8226</v>
      </c>
      <c r="H565" t="s">
        <v>8248</v>
      </c>
      <c r="I565" s="8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8271</v>
      </c>
      <c r="O565" s="21">
        <f t="shared" si="41"/>
        <v>9.0666666666666659E-2</v>
      </c>
      <c r="P565" s="5">
        <f t="shared" si="42"/>
        <v>2.9411764705882353E-2</v>
      </c>
      <c r="Q565" t="s">
        <v>8320</v>
      </c>
      <c r="R565" t="s">
        <v>8321</v>
      </c>
      <c r="S565" s="12">
        <f t="shared" si="43"/>
        <v>42022.069988425923</v>
      </c>
      <c r="T565" s="12">
        <f t="shared" si="44"/>
        <v>42052.069988425923</v>
      </c>
      <c r="U565">
        <f t="shared" si="40"/>
        <v>1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8221</v>
      </c>
      <c r="G566" t="s">
        <v>8230</v>
      </c>
      <c r="H566" t="s">
        <v>8249</v>
      </c>
      <c r="I566" s="8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8271</v>
      </c>
      <c r="O566" s="21">
        <f t="shared" si="41"/>
        <v>5.5555555555555558E-3</v>
      </c>
      <c r="P566" s="5">
        <f t="shared" si="42"/>
        <v>1</v>
      </c>
      <c r="Q566" t="s">
        <v>8320</v>
      </c>
      <c r="R566" t="s">
        <v>8321</v>
      </c>
      <c r="S566" s="12">
        <f t="shared" si="43"/>
        <v>42411.942997685182</v>
      </c>
      <c r="T566" s="12">
        <f t="shared" si="44"/>
        <v>42441.942997685182</v>
      </c>
      <c r="U566">
        <f t="shared" si="40"/>
        <v>1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8221</v>
      </c>
      <c r="G567" t="s">
        <v>8225</v>
      </c>
      <c r="H567" t="s">
        <v>8247</v>
      </c>
      <c r="I567" s="8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8271</v>
      </c>
      <c r="O567" s="21">
        <f t="shared" si="41"/>
        <v>0</v>
      </c>
      <c r="P567" s="5">
        <f t="shared" si="42"/>
        <v>0</v>
      </c>
      <c r="Q567" t="s">
        <v>8320</v>
      </c>
      <c r="R567" t="s">
        <v>8321</v>
      </c>
      <c r="S567" s="12">
        <f t="shared" si="43"/>
        <v>42165.785289351858</v>
      </c>
      <c r="T567" s="12">
        <f t="shared" si="44"/>
        <v>42195.785289351858</v>
      </c>
      <c r="U567">
        <f t="shared" si="40"/>
        <v>1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8221</v>
      </c>
      <c r="G568" t="s">
        <v>8224</v>
      </c>
      <c r="H568" t="s">
        <v>8246</v>
      </c>
      <c r="I568" s="8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8271</v>
      </c>
      <c r="O568" s="21">
        <f t="shared" si="41"/>
        <v>0.02</v>
      </c>
      <c r="P568" s="5">
        <f t="shared" si="42"/>
        <v>1</v>
      </c>
      <c r="Q568" t="s">
        <v>8320</v>
      </c>
      <c r="R568" t="s">
        <v>8321</v>
      </c>
      <c r="S568" s="12">
        <f t="shared" si="43"/>
        <v>42535.68440972222</v>
      </c>
      <c r="T568" s="12">
        <f t="shared" si="44"/>
        <v>42565.68440972222</v>
      </c>
      <c r="U568">
        <f t="shared" si="40"/>
        <v>1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8221</v>
      </c>
      <c r="G569" t="s">
        <v>8224</v>
      </c>
      <c r="H569" t="s">
        <v>8246</v>
      </c>
      <c r="I569" s="8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8271</v>
      </c>
      <c r="O569" s="21">
        <f t="shared" si="41"/>
        <v>0</v>
      </c>
      <c r="P569" s="5">
        <f t="shared" si="42"/>
        <v>0</v>
      </c>
      <c r="Q569" t="s">
        <v>8320</v>
      </c>
      <c r="R569" t="s">
        <v>8321</v>
      </c>
      <c r="S569" s="12">
        <f t="shared" si="43"/>
        <v>41975.842523148152</v>
      </c>
      <c r="T569" s="12">
        <f t="shared" si="44"/>
        <v>42005.842523148152</v>
      </c>
      <c r="U569">
        <f t="shared" si="40"/>
        <v>1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8271</v>
      </c>
      <c r="O570" s="21">
        <f t="shared" si="41"/>
        <v>1</v>
      </c>
      <c r="P570" s="5">
        <f t="shared" si="42"/>
        <v>2.0408163265306121E-2</v>
      </c>
      <c r="Q570" t="s">
        <v>8320</v>
      </c>
      <c r="R570" t="s">
        <v>8321</v>
      </c>
      <c r="S570" s="12">
        <f t="shared" si="43"/>
        <v>42348.9215625</v>
      </c>
      <c r="T570" s="12">
        <f t="shared" si="44"/>
        <v>42385.458333333328</v>
      </c>
      <c r="U570">
        <f t="shared" si="40"/>
        <v>1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8221</v>
      </c>
      <c r="G571" t="s">
        <v>8229</v>
      </c>
      <c r="H571" t="s">
        <v>8251</v>
      </c>
      <c r="I571" s="8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8271</v>
      </c>
      <c r="O571" s="21">
        <f t="shared" si="41"/>
        <v>0.8</v>
      </c>
      <c r="P571" s="5">
        <f t="shared" si="42"/>
        <v>0.05</v>
      </c>
      <c r="Q571" t="s">
        <v>8320</v>
      </c>
      <c r="R571" t="s">
        <v>8321</v>
      </c>
      <c r="S571" s="12">
        <f t="shared" si="43"/>
        <v>42340.847361111111</v>
      </c>
      <c r="T571" s="12">
        <f t="shared" si="44"/>
        <v>42370.847361111111</v>
      </c>
      <c r="U571">
        <f t="shared" si="40"/>
        <v>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8271</v>
      </c>
      <c r="O572" s="21">
        <f t="shared" si="41"/>
        <v>0.16705882352941176</v>
      </c>
      <c r="P572" s="5">
        <f t="shared" si="42"/>
        <v>7.0422535211267607E-3</v>
      </c>
      <c r="Q572" t="s">
        <v>8320</v>
      </c>
      <c r="R572" t="s">
        <v>8321</v>
      </c>
      <c r="S572" s="12">
        <f t="shared" si="43"/>
        <v>42388.798252314817</v>
      </c>
      <c r="T572" s="12">
        <f t="shared" si="44"/>
        <v>42418.798252314817</v>
      </c>
      <c r="U572">
        <f t="shared" si="40"/>
        <v>1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8271</v>
      </c>
      <c r="O573" s="21">
        <f t="shared" si="41"/>
        <v>0.42399999999999999</v>
      </c>
      <c r="P573" s="5">
        <f t="shared" si="42"/>
        <v>1.8867924528301886E-2</v>
      </c>
      <c r="Q573" t="s">
        <v>8320</v>
      </c>
      <c r="R573" t="s">
        <v>8321</v>
      </c>
      <c r="S573" s="12">
        <f t="shared" si="43"/>
        <v>42192.816238425927</v>
      </c>
      <c r="T573" s="12">
        <f t="shared" si="44"/>
        <v>42212.165972222225</v>
      </c>
      <c r="U573">
        <f t="shared" si="40"/>
        <v>1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8221</v>
      </c>
      <c r="G574" t="s">
        <v>8224</v>
      </c>
      <c r="H574" t="s">
        <v>8246</v>
      </c>
      <c r="I574" s="8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8271</v>
      </c>
      <c r="O574" s="21">
        <f t="shared" si="41"/>
        <v>0</v>
      </c>
      <c r="P574" s="5">
        <f t="shared" si="42"/>
        <v>0</v>
      </c>
      <c r="Q574" t="s">
        <v>8320</v>
      </c>
      <c r="R574" t="s">
        <v>8321</v>
      </c>
      <c r="S574" s="12">
        <f t="shared" si="43"/>
        <v>42282.71629629629</v>
      </c>
      <c r="T574" s="12">
        <f t="shared" si="44"/>
        <v>42312.757962962962</v>
      </c>
      <c r="U574">
        <f t="shared" si="40"/>
        <v>1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8271</v>
      </c>
      <c r="O575" s="21">
        <f t="shared" si="41"/>
        <v>0.38925389253892539</v>
      </c>
      <c r="P575" s="5">
        <f t="shared" si="42"/>
        <v>2.6011560693641619E-2</v>
      </c>
      <c r="Q575" t="s">
        <v>8320</v>
      </c>
      <c r="R575" t="s">
        <v>8321</v>
      </c>
      <c r="S575" s="12">
        <f t="shared" si="43"/>
        <v>41963.050127314811</v>
      </c>
      <c r="T575" s="12">
        <f t="shared" si="44"/>
        <v>42022.05</v>
      </c>
      <c r="U575">
        <f t="shared" si="40"/>
        <v>1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8221</v>
      </c>
      <c r="G576" t="s">
        <v>8225</v>
      </c>
      <c r="H576" t="s">
        <v>8247</v>
      </c>
      <c r="I576" s="8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8271</v>
      </c>
      <c r="O576" s="21">
        <f t="shared" si="41"/>
        <v>0.7155635062611807</v>
      </c>
      <c r="P576" s="5">
        <f t="shared" si="42"/>
        <v>0.05</v>
      </c>
      <c r="Q576" t="s">
        <v>8320</v>
      </c>
      <c r="R576" t="s">
        <v>8321</v>
      </c>
      <c r="S576" s="12">
        <f t="shared" si="43"/>
        <v>42632.443368055552</v>
      </c>
      <c r="T576" s="12">
        <f t="shared" si="44"/>
        <v>42662.443368055552</v>
      </c>
      <c r="U576">
        <f t="shared" si="40"/>
        <v>1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8271</v>
      </c>
      <c r="O577" s="21">
        <f t="shared" si="41"/>
        <v>0.43166666666666664</v>
      </c>
      <c r="P577" s="5">
        <f t="shared" si="42"/>
        <v>1.5444015444015444E-2</v>
      </c>
      <c r="Q577" t="s">
        <v>8320</v>
      </c>
      <c r="R577" t="s">
        <v>8321</v>
      </c>
      <c r="S577" s="12">
        <f t="shared" si="43"/>
        <v>42138.692627314813</v>
      </c>
      <c r="T577" s="12">
        <f t="shared" si="44"/>
        <v>42168.692627314813</v>
      </c>
      <c r="U577">
        <f t="shared" si="40"/>
        <v>1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8221</v>
      </c>
      <c r="G578" t="s">
        <v>8224</v>
      </c>
      <c r="H578" t="s">
        <v>8246</v>
      </c>
      <c r="I578" s="8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8271</v>
      </c>
      <c r="O578" s="21">
        <f t="shared" si="41"/>
        <v>1.25E-3</v>
      </c>
      <c r="P578" s="5">
        <f t="shared" si="42"/>
        <v>1</v>
      </c>
      <c r="Q578" t="s">
        <v>8320</v>
      </c>
      <c r="R578" t="s">
        <v>8321</v>
      </c>
      <c r="S578" s="12">
        <f t="shared" si="43"/>
        <v>42031.471666666665</v>
      </c>
      <c r="T578" s="12">
        <f t="shared" si="44"/>
        <v>42091.43</v>
      </c>
      <c r="U578">
        <f t="shared" ref="U578:U641" si="45">COUNT(E578="SUCCESSFUL","FAILED","cancelled","live")</f>
        <v>1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8221</v>
      </c>
      <c r="G579" t="s">
        <v>8224</v>
      </c>
      <c r="H579" t="s">
        <v>8246</v>
      </c>
      <c r="I579" s="8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8271</v>
      </c>
      <c r="O579" s="21">
        <f t="shared" ref="O579:O642" si="46">IFERROR( E579/D579 * 100,0)</f>
        <v>0.2</v>
      </c>
      <c r="P579" s="5">
        <f t="shared" ref="P579:P642" si="47">IFERROR(L579/E579,0)</f>
        <v>0.1</v>
      </c>
      <c r="Q579" t="s">
        <v>8320</v>
      </c>
      <c r="R579" t="s">
        <v>8321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1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8221</v>
      </c>
      <c r="G580" t="s">
        <v>8225</v>
      </c>
      <c r="H580" t="s">
        <v>8247</v>
      </c>
      <c r="I580" s="8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8271</v>
      </c>
      <c r="O580" s="21">
        <f t="shared" si="46"/>
        <v>1.12E-2</v>
      </c>
      <c r="P580" s="5">
        <f t="shared" si="47"/>
        <v>0.5</v>
      </c>
      <c r="Q580" t="s">
        <v>8320</v>
      </c>
      <c r="R580" t="s">
        <v>8321</v>
      </c>
      <c r="S580" s="12">
        <f t="shared" si="48"/>
        <v>42230.578622685185</v>
      </c>
      <c r="T580" s="12">
        <f t="shared" si="49"/>
        <v>42254.578622685185</v>
      </c>
      <c r="U580">
        <f t="shared" si="45"/>
        <v>1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8271</v>
      </c>
      <c r="O581" s="21">
        <f t="shared" si="46"/>
        <v>1.4583333333333333</v>
      </c>
      <c r="P581" s="5">
        <f t="shared" si="47"/>
        <v>2.8571428571428571E-2</v>
      </c>
      <c r="Q581" t="s">
        <v>8320</v>
      </c>
      <c r="R581" t="s">
        <v>8321</v>
      </c>
      <c r="S581" s="12">
        <f t="shared" si="48"/>
        <v>41968.852118055554</v>
      </c>
      <c r="T581" s="12">
        <f t="shared" si="49"/>
        <v>41998.852118055554</v>
      </c>
      <c r="U581">
        <f t="shared" si="45"/>
        <v>1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8221</v>
      </c>
      <c r="G582" t="s">
        <v>8224</v>
      </c>
      <c r="H582" t="s">
        <v>8246</v>
      </c>
      <c r="I582" s="8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8271</v>
      </c>
      <c r="O582" s="21">
        <f t="shared" si="46"/>
        <v>3.3333333333333333E-2</v>
      </c>
      <c r="P582" s="5">
        <f t="shared" si="47"/>
        <v>1</v>
      </c>
      <c r="Q582" t="s">
        <v>8320</v>
      </c>
      <c r="R582" t="s">
        <v>8321</v>
      </c>
      <c r="S582" s="12">
        <f t="shared" si="48"/>
        <v>42605.908182870371</v>
      </c>
      <c r="T582" s="12">
        <f t="shared" si="49"/>
        <v>42635.908182870371</v>
      </c>
      <c r="U582">
        <f t="shared" si="45"/>
        <v>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8221</v>
      </c>
      <c r="G583" t="s">
        <v>8224</v>
      </c>
      <c r="H583" t="s">
        <v>8246</v>
      </c>
      <c r="I583" s="8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8271</v>
      </c>
      <c r="O583" s="21">
        <f t="shared" si="46"/>
        <v>0</v>
      </c>
      <c r="P583" s="5">
        <f t="shared" si="47"/>
        <v>0</v>
      </c>
      <c r="Q583" t="s">
        <v>8320</v>
      </c>
      <c r="R583" t="s">
        <v>8321</v>
      </c>
      <c r="S583" s="12">
        <f t="shared" si="48"/>
        <v>42188.012777777782</v>
      </c>
      <c r="T583" s="12">
        <f t="shared" si="49"/>
        <v>42218.012777777782</v>
      </c>
      <c r="U583">
        <f t="shared" si="45"/>
        <v>1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8221</v>
      </c>
      <c r="G584" t="s">
        <v>8224</v>
      </c>
      <c r="H584" t="s">
        <v>8246</v>
      </c>
      <c r="I584" s="8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8271</v>
      </c>
      <c r="O584" s="21">
        <f t="shared" si="46"/>
        <v>0</v>
      </c>
      <c r="P584" s="5">
        <f t="shared" si="47"/>
        <v>0</v>
      </c>
      <c r="Q584" t="s">
        <v>8320</v>
      </c>
      <c r="R584" t="s">
        <v>8321</v>
      </c>
      <c r="S584" s="12">
        <f t="shared" si="48"/>
        <v>42055.739803240736</v>
      </c>
      <c r="T584" s="12">
        <f t="shared" si="49"/>
        <v>42078.75</v>
      </c>
      <c r="U584">
        <f t="shared" si="45"/>
        <v>1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8221</v>
      </c>
      <c r="G585" t="s">
        <v>8224</v>
      </c>
      <c r="H585" t="s">
        <v>8246</v>
      </c>
      <c r="I585" s="8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8271</v>
      </c>
      <c r="O585" s="21">
        <f t="shared" si="46"/>
        <v>1.1111111111111112E-2</v>
      </c>
      <c r="P585" s="5">
        <f t="shared" si="47"/>
        <v>1</v>
      </c>
      <c r="Q585" t="s">
        <v>8320</v>
      </c>
      <c r="R585" t="s">
        <v>8321</v>
      </c>
      <c r="S585" s="12">
        <f t="shared" si="48"/>
        <v>42052.93850694444</v>
      </c>
      <c r="T585" s="12">
        <f t="shared" si="49"/>
        <v>42082.896840277783</v>
      </c>
      <c r="U585">
        <f t="shared" si="45"/>
        <v>1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8221</v>
      </c>
      <c r="G586" t="s">
        <v>8224</v>
      </c>
      <c r="H586" t="s">
        <v>8246</v>
      </c>
      <c r="I586" s="8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8271</v>
      </c>
      <c r="O586" s="21">
        <f t="shared" si="46"/>
        <v>1</v>
      </c>
      <c r="P586" s="5">
        <f t="shared" si="47"/>
        <v>0.2</v>
      </c>
      <c r="Q586" t="s">
        <v>8320</v>
      </c>
      <c r="R586" t="s">
        <v>8321</v>
      </c>
      <c r="S586" s="12">
        <f t="shared" si="48"/>
        <v>42049.716620370367</v>
      </c>
      <c r="T586" s="12">
        <f t="shared" si="49"/>
        <v>42079.674953703703</v>
      </c>
      <c r="U586">
        <f t="shared" si="45"/>
        <v>1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8221</v>
      </c>
      <c r="G587" t="s">
        <v>8225</v>
      </c>
      <c r="H587" t="s">
        <v>8247</v>
      </c>
      <c r="I587" s="8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8271</v>
      </c>
      <c r="O587" s="21">
        <f t="shared" si="46"/>
        <v>0</v>
      </c>
      <c r="P587" s="5">
        <f t="shared" si="47"/>
        <v>0</v>
      </c>
      <c r="Q587" t="s">
        <v>8320</v>
      </c>
      <c r="R587" t="s">
        <v>8321</v>
      </c>
      <c r="S587" s="12">
        <f t="shared" si="48"/>
        <v>42283.3909375</v>
      </c>
      <c r="T587" s="12">
        <f t="shared" si="49"/>
        <v>42339</v>
      </c>
      <c r="U587">
        <f t="shared" si="45"/>
        <v>1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8221</v>
      </c>
      <c r="G588" t="s">
        <v>8224</v>
      </c>
      <c r="H588" t="s">
        <v>8246</v>
      </c>
      <c r="I588" s="8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8271</v>
      </c>
      <c r="O588" s="21">
        <f t="shared" si="46"/>
        <v>0.55999999999999994</v>
      </c>
      <c r="P588" s="5">
        <f t="shared" si="47"/>
        <v>7.1428571428571425E-2</v>
      </c>
      <c r="Q588" t="s">
        <v>8320</v>
      </c>
      <c r="R588" t="s">
        <v>8321</v>
      </c>
      <c r="S588" s="12">
        <f t="shared" si="48"/>
        <v>42020.854247685187</v>
      </c>
      <c r="T588" s="12">
        <f t="shared" si="49"/>
        <v>42050.854247685187</v>
      </c>
      <c r="U588">
        <f t="shared" si="45"/>
        <v>1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8271</v>
      </c>
      <c r="O589" s="21">
        <f t="shared" si="46"/>
        <v>9.0833333333333339</v>
      </c>
      <c r="P589" s="5">
        <f t="shared" si="47"/>
        <v>2.5688073394495412E-3</v>
      </c>
      <c r="Q589" t="s">
        <v>8320</v>
      </c>
      <c r="R589" t="s">
        <v>8321</v>
      </c>
      <c r="S589" s="12">
        <f t="shared" si="48"/>
        <v>42080.757326388892</v>
      </c>
      <c r="T589" s="12">
        <f t="shared" si="49"/>
        <v>42110.757326388892</v>
      </c>
      <c r="U589">
        <f t="shared" si="45"/>
        <v>1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8271</v>
      </c>
      <c r="O590" s="21">
        <f t="shared" si="46"/>
        <v>3.3444444444444441</v>
      </c>
      <c r="P590" s="5">
        <f t="shared" si="47"/>
        <v>6.6445182724252493E-3</v>
      </c>
      <c r="Q590" t="s">
        <v>8320</v>
      </c>
      <c r="R590" t="s">
        <v>8321</v>
      </c>
      <c r="S590" s="12">
        <f t="shared" si="48"/>
        <v>42631.769513888896</v>
      </c>
      <c r="T590" s="12">
        <f t="shared" si="49"/>
        <v>42691.811180555553</v>
      </c>
      <c r="U590">
        <f t="shared" si="45"/>
        <v>1</v>
      </c>
    </row>
    <row r="591" spans="1:21" x14ac:dyDescent="0.2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8221</v>
      </c>
      <c r="G591" t="s">
        <v>8224</v>
      </c>
      <c r="H591" t="s">
        <v>8246</v>
      </c>
      <c r="I591" s="8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8271</v>
      </c>
      <c r="O591" s="21">
        <f t="shared" si="46"/>
        <v>1.3333333333333334E-2</v>
      </c>
      <c r="P591" s="5">
        <f t="shared" si="47"/>
        <v>1</v>
      </c>
      <c r="Q591" t="s">
        <v>8320</v>
      </c>
      <c r="R591" t="s">
        <v>8321</v>
      </c>
      <c r="S591" s="12">
        <f t="shared" si="48"/>
        <v>42178.614571759259</v>
      </c>
      <c r="T591" s="12">
        <f t="shared" si="49"/>
        <v>42193.614571759259</v>
      </c>
      <c r="U591">
        <f t="shared" si="45"/>
        <v>1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8271</v>
      </c>
      <c r="O592" s="21">
        <f t="shared" si="46"/>
        <v>4.46</v>
      </c>
      <c r="P592" s="5">
        <f t="shared" si="47"/>
        <v>4.0358744394618833E-2</v>
      </c>
      <c r="Q592" t="s">
        <v>8320</v>
      </c>
      <c r="R592" t="s">
        <v>8321</v>
      </c>
      <c r="S592" s="12">
        <f t="shared" si="48"/>
        <v>42377.554756944446</v>
      </c>
      <c r="T592" s="12">
        <f t="shared" si="49"/>
        <v>42408.542361111111</v>
      </c>
      <c r="U592">
        <f t="shared" si="45"/>
        <v>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8221</v>
      </c>
      <c r="G593" t="s">
        <v>8224</v>
      </c>
      <c r="H593" t="s">
        <v>8246</v>
      </c>
      <c r="I593" s="8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8271</v>
      </c>
      <c r="O593" s="21">
        <f t="shared" si="46"/>
        <v>6.0999999999999999E-2</v>
      </c>
      <c r="P593" s="5">
        <f t="shared" si="47"/>
        <v>3.2786885245901641E-2</v>
      </c>
      <c r="Q593" t="s">
        <v>8320</v>
      </c>
      <c r="R593" t="s">
        <v>8321</v>
      </c>
      <c r="S593" s="12">
        <f t="shared" si="48"/>
        <v>42177.543171296296</v>
      </c>
      <c r="T593" s="12">
        <f t="shared" si="49"/>
        <v>42207.543171296296</v>
      </c>
      <c r="U593">
        <f t="shared" si="45"/>
        <v>1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8271</v>
      </c>
      <c r="O594" s="21">
        <f t="shared" si="46"/>
        <v>3.3333333333333335</v>
      </c>
      <c r="P594" s="5">
        <f t="shared" si="47"/>
        <v>4.0000000000000001E-3</v>
      </c>
      <c r="Q594" t="s">
        <v>8320</v>
      </c>
      <c r="R594" t="s">
        <v>8321</v>
      </c>
      <c r="S594" s="12">
        <f t="shared" si="48"/>
        <v>41946.232175925928</v>
      </c>
      <c r="T594" s="12">
        <f t="shared" si="49"/>
        <v>41976.232175925921</v>
      </c>
      <c r="U594">
        <f t="shared" si="45"/>
        <v>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8271</v>
      </c>
      <c r="O595" s="21">
        <f t="shared" si="46"/>
        <v>23</v>
      </c>
      <c r="P595" s="5">
        <f t="shared" si="47"/>
        <v>6.0869565217391307E-2</v>
      </c>
      <c r="Q595" t="s">
        <v>8320</v>
      </c>
      <c r="R595" t="s">
        <v>8321</v>
      </c>
      <c r="S595" s="12">
        <f t="shared" si="48"/>
        <v>42070.677604166667</v>
      </c>
      <c r="T595" s="12">
        <f t="shared" si="49"/>
        <v>42100.635937500003</v>
      </c>
      <c r="U595">
        <f t="shared" si="45"/>
        <v>1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8221</v>
      </c>
      <c r="G596" t="s">
        <v>8224</v>
      </c>
      <c r="H596" t="s">
        <v>8246</v>
      </c>
      <c r="I596" s="8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8271</v>
      </c>
      <c r="O596" s="21">
        <f t="shared" si="46"/>
        <v>0.104</v>
      </c>
      <c r="P596" s="5">
        <f t="shared" si="47"/>
        <v>7.6923076923076927E-2</v>
      </c>
      <c r="Q596" t="s">
        <v>8320</v>
      </c>
      <c r="R596" t="s">
        <v>8321</v>
      </c>
      <c r="S596" s="12">
        <f t="shared" si="48"/>
        <v>42446.780162037037</v>
      </c>
      <c r="T596" s="12">
        <f t="shared" si="49"/>
        <v>42476.780162037037</v>
      </c>
      <c r="U596">
        <f t="shared" si="45"/>
        <v>1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8271</v>
      </c>
      <c r="O597" s="21">
        <f t="shared" si="46"/>
        <v>0.42599999999999999</v>
      </c>
      <c r="P597" s="5">
        <f t="shared" si="47"/>
        <v>1.8779342723004695E-2</v>
      </c>
      <c r="Q597" t="s">
        <v>8320</v>
      </c>
      <c r="R597" t="s">
        <v>8321</v>
      </c>
      <c r="S597" s="12">
        <f t="shared" si="48"/>
        <v>42083.069884259254</v>
      </c>
      <c r="T597" s="12">
        <f t="shared" si="49"/>
        <v>42128.069884259254</v>
      </c>
      <c r="U597">
        <f t="shared" si="45"/>
        <v>1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8221</v>
      </c>
      <c r="G598" t="s">
        <v>8224</v>
      </c>
      <c r="H598" t="s">
        <v>8246</v>
      </c>
      <c r="I598" s="8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8271</v>
      </c>
      <c r="O598" s="21">
        <f t="shared" si="46"/>
        <v>0.03</v>
      </c>
      <c r="P598" s="5">
        <f t="shared" si="47"/>
        <v>0.33333333333333331</v>
      </c>
      <c r="Q598" t="s">
        <v>8320</v>
      </c>
      <c r="R598" t="s">
        <v>8321</v>
      </c>
      <c r="S598" s="12">
        <f t="shared" si="48"/>
        <v>42646.896898148145</v>
      </c>
      <c r="T598" s="12">
        <f t="shared" si="49"/>
        <v>42676.896898148145</v>
      </c>
      <c r="U598">
        <f t="shared" si="45"/>
        <v>1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8221</v>
      </c>
      <c r="G599" t="s">
        <v>8224</v>
      </c>
      <c r="H599" t="s">
        <v>8246</v>
      </c>
      <c r="I599" s="8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8271</v>
      </c>
      <c r="O599" s="21">
        <f t="shared" si="46"/>
        <v>0.26666666666666666</v>
      </c>
      <c r="P599" s="5">
        <f t="shared" si="47"/>
        <v>0.1</v>
      </c>
      <c r="Q599" t="s">
        <v>8320</v>
      </c>
      <c r="R599" t="s">
        <v>8321</v>
      </c>
      <c r="S599" s="12">
        <f t="shared" si="48"/>
        <v>42545.705266203702</v>
      </c>
      <c r="T599" s="12">
        <f t="shared" si="49"/>
        <v>42582.666666666672</v>
      </c>
      <c r="U599">
        <f t="shared" si="45"/>
        <v>1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8271</v>
      </c>
      <c r="O600" s="21">
        <f t="shared" si="46"/>
        <v>34</v>
      </c>
      <c r="P600" s="5">
        <f t="shared" si="47"/>
        <v>8.2352941176470594E-3</v>
      </c>
      <c r="Q600" t="s">
        <v>8320</v>
      </c>
      <c r="R600" t="s">
        <v>8321</v>
      </c>
      <c r="S600" s="12">
        <f t="shared" si="48"/>
        <v>41948.00209490741</v>
      </c>
      <c r="T600" s="12">
        <f t="shared" si="49"/>
        <v>41978.00209490741</v>
      </c>
      <c r="U600">
        <f t="shared" si="45"/>
        <v>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8221</v>
      </c>
      <c r="G601" t="s">
        <v>8224</v>
      </c>
      <c r="H601" t="s">
        <v>8246</v>
      </c>
      <c r="I601" s="8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8271</v>
      </c>
      <c r="O601" s="21">
        <f t="shared" si="46"/>
        <v>6.2E-2</v>
      </c>
      <c r="P601" s="5">
        <f t="shared" si="47"/>
        <v>6.4516129032258063E-2</v>
      </c>
      <c r="Q601" t="s">
        <v>8320</v>
      </c>
      <c r="R601" t="s">
        <v>8321</v>
      </c>
      <c r="S601" s="12">
        <f t="shared" si="48"/>
        <v>42047.812523148154</v>
      </c>
      <c r="T601" s="12">
        <f t="shared" si="49"/>
        <v>42071.636111111111</v>
      </c>
      <c r="U601">
        <f t="shared" si="45"/>
        <v>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8271</v>
      </c>
      <c r="O602" s="21">
        <f t="shared" si="46"/>
        <v>2</v>
      </c>
      <c r="P602" s="5">
        <f t="shared" si="47"/>
        <v>0.01</v>
      </c>
      <c r="Q602" t="s">
        <v>8320</v>
      </c>
      <c r="R602" t="s">
        <v>8321</v>
      </c>
      <c r="S602" s="12">
        <f t="shared" si="48"/>
        <v>42073.798171296294</v>
      </c>
      <c r="T602" s="12">
        <f t="shared" si="49"/>
        <v>42133.798171296294</v>
      </c>
      <c r="U602">
        <f t="shared" si="45"/>
        <v>1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8271</v>
      </c>
      <c r="O603" s="21">
        <f t="shared" si="46"/>
        <v>1.4000000000000001</v>
      </c>
      <c r="P603" s="5">
        <f t="shared" si="47"/>
        <v>4.2857142857142858E-2</v>
      </c>
      <c r="Q603" t="s">
        <v>8320</v>
      </c>
      <c r="R603" t="s">
        <v>8321</v>
      </c>
      <c r="S603" s="12">
        <f t="shared" si="48"/>
        <v>41969.858090277776</v>
      </c>
      <c r="T603" s="12">
        <f t="shared" si="49"/>
        <v>41999.858090277776</v>
      </c>
      <c r="U603">
        <f t="shared" si="45"/>
        <v>1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8220</v>
      </c>
      <c r="G604" t="s">
        <v>8224</v>
      </c>
      <c r="H604" t="s">
        <v>8246</v>
      </c>
      <c r="I604" s="8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8271</v>
      </c>
      <c r="O604" s="21">
        <f t="shared" si="46"/>
        <v>0</v>
      </c>
      <c r="P604" s="5">
        <f t="shared" si="47"/>
        <v>0</v>
      </c>
      <c r="Q604" t="s">
        <v>8320</v>
      </c>
      <c r="R604" t="s">
        <v>8321</v>
      </c>
      <c r="S604" s="12">
        <f t="shared" si="48"/>
        <v>42143.79415509259</v>
      </c>
      <c r="T604" s="12">
        <f t="shared" si="49"/>
        <v>42173.79415509259</v>
      </c>
      <c r="U604">
        <f t="shared" si="45"/>
        <v>1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8271</v>
      </c>
      <c r="O605" s="21">
        <f t="shared" si="46"/>
        <v>3.9334666666666664</v>
      </c>
      <c r="P605" s="5">
        <f t="shared" si="47"/>
        <v>2.2033151418595982E-2</v>
      </c>
      <c r="Q605" t="s">
        <v>8320</v>
      </c>
      <c r="R605" t="s">
        <v>8321</v>
      </c>
      <c r="S605" s="12">
        <f t="shared" si="48"/>
        <v>41835.639155092591</v>
      </c>
      <c r="T605" s="12">
        <f t="shared" si="49"/>
        <v>41865.639155092591</v>
      </c>
      <c r="U605">
        <f t="shared" si="45"/>
        <v>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8220</v>
      </c>
      <c r="G606" t="s">
        <v>8224</v>
      </c>
      <c r="H606" t="s">
        <v>8246</v>
      </c>
      <c r="I606" s="8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8271</v>
      </c>
      <c r="O606" s="21">
        <f t="shared" si="46"/>
        <v>0</v>
      </c>
      <c r="P606" s="5">
        <f t="shared" si="47"/>
        <v>0</v>
      </c>
      <c r="Q606" t="s">
        <v>8320</v>
      </c>
      <c r="R606" t="s">
        <v>8321</v>
      </c>
      <c r="S606" s="12">
        <f t="shared" si="48"/>
        <v>41849.035370370373</v>
      </c>
      <c r="T606" s="12">
        <f t="shared" si="49"/>
        <v>41879.035370370373</v>
      </c>
      <c r="U606">
        <f t="shared" si="45"/>
        <v>1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8271</v>
      </c>
      <c r="O607" s="21">
        <f t="shared" si="46"/>
        <v>2.62</v>
      </c>
      <c r="P607" s="5">
        <f t="shared" si="47"/>
        <v>6.1068702290076333E-2</v>
      </c>
      <c r="Q607" t="s">
        <v>8320</v>
      </c>
      <c r="R607" t="s">
        <v>8321</v>
      </c>
      <c r="S607" s="12">
        <f t="shared" si="48"/>
        <v>42194.357731481476</v>
      </c>
      <c r="T607" s="12">
        <f t="shared" si="49"/>
        <v>42239.357731481476</v>
      </c>
      <c r="U607">
        <f t="shared" si="45"/>
        <v>1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8220</v>
      </c>
      <c r="G608" t="s">
        <v>8233</v>
      </c>
      <c r="H608" t="s">
        <v>8249</v>
      </c>
      <c r="I608" s="8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8271</v>
      </c>
      <c r="O608" s="21">
        <f t="shared" si="46"/>
        <v>0.2</v>
      </c>
      <c r="P608" s="5">
        <f t="shared" si="47"/>
        <v>0.1</v>
      </c>
      <c r="Q608" t="s">
        <v>8320</v>
      </c>
      <c r="R608" t="s">
        <v>8321</v>
      </c>
      <c r="S608" s="12">
        <f t="shared" si="48"/>
        <v>42102.650567129633</v>
      </c>
      <c r="T608" s="12">
        <f t="shared" si="49"/>
        <v>42148.625</v>
      </c>
      <c r="U608">
        <f t="shared" si="45"/>
        <v>1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8220</v>
      </c>
      <c r="G609" t="s">
        <v>8224</v>
      </c>
      <c r="H609" t="s">
        <v>8246</v>
      </c>
      <c r="I609" s="8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8271</v>
      </c>
      <c r="O609" s="21">
        <f t="shared" si="46"/>
        <v>0</v>
      </c>
      <c r="P609" s="5">
        <f t="shared" si="47"/>
        <v>0</v>
      </c>
      <c r="Q609" t="s">
        <v>8320</v>
      </c>
      <c r="R609" t="s">
        <v>8321</v>
      </c>
      <c r="S609" s="12">
        <f t="shared" si="48"/>
        <v>42300.825648148151</v>
      </c>
      <c r="T609" s="12">
        <f t="shared" si="49"/>
        <v>42330.867314814815</v>
      </c>
      <c r="U609">
        <f t="shared" si="45"/>
        <v>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8271</v>
      </c>
      <c r="O610" s="21">
        <f t="shared" si="46"/>
        <v>0.97400000000000009</v>
      </c>
      <c r="P610" s="5">
        <f t="shared" si="47"/>
        <v>3.4223134839151265E-3</v>
      </c>
      <c r="Q610" t="s">
        <v>8320</v>
      </c>
      <c r="R610" t="s">
        <v>8321</v>
      </c>
      <c r="S610" s="12">
        <f t="shared" si="48"/>
        <v>42140.921064814815</v>
      </c>
      <c r="T610" s="12">
        <f t="shared" si="49"/>
        <v>42170.921064814815</v>
      </c>
      <c r="U610">
        <f t="shared" si="45"/>
        <v>1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8220</v>
      </c>
      <c r="G611" t="s">
        <v>8225</v>
      </c>
      <c r="H611" t="s">
        <v>8247</v>
      </c>
      <c r="I611" s="8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8271</v>
      </c>
      <c r="O611" s="21">
        <f t="shared" si="46"/>
        <v>0.64102564102564097</v>
      </c>
      <c r="P611" s="5">
        <f t="shared" si="47"/>
        <v>0.2</v>
      </c>
      <c r="Q611" t="s">
        <v>8320</v>
      </c>
      <c r="R611" t="s">
        <v>8321</v>
      </c>
      <c r="S611" s="12">
        <f t="shared" si="48"/>
        <v>42307.034074074079</v>
      </c>
      <c r="T611" s="12">
        <f t="shared" si="49"/>
        <v>42337.075740740736</v>
      </c>
      <c r="U611">
        <f t="shared" si="45"/>
        <v>1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8220</v>
      </c>
      <c r="G612" t="s">
        <v>8224</v>
      </c>
      <c r="H612" t="s">
        <v>8246</v>
      </c>
      <c r="I612" s="8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8271</v>
      </c>
      <c r="O612" s="21">
        <f t="shared" si="46"/>
        <v>0</v>
      </c>
      <c r="P612" s="5">
        <f t="shared" si="47"/>
        <v>0</v>
      </c>
      <c r="Q612" t="s">
        <v>8320</v>
      </c>
      <c r="R612" t="s">
        <v>8321</v>
      </c>
      <c r="S612" s="12">
        <f t="shared" si="48"/>
        <v>42086.83085648148</v>
      </c>
      <c r="T612" s="12">
        <f t="shared" si="49"/>
        <v>42116.83085648148</v>
      </c>
      <c r="U612">
        <f t="shared" si="45"/>
        <v>1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8220</v>
      </c>
      <c r="G613" t="s">
        <v>8230</v>
      </c>
      <c r="H613" t="s">
        <v>8249</v>
      </c>
      <c r="I613" s="8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8271</v>
      </c>
      <c r="O613" s="21">
        <f t="shared" si="46"/>
        <v>0</v>
      </c>
      <c r="P613" s="5">
        <f t="shared" si="47"/>
        <v>0</v>
      </c>
      <c r="Q613" t="s">
        <v>8320</v>
      </c>
      <c r="R613" t="s">
        <v>8321</v>
      </c>
      <c r="S613" s="12">
        <f t="shared" si="48"/>
        <v>42328.560613425929</v>
      </c>
      <c r="T613" s="12">
        <f t="shared" si="49"/>
        <v>42388.560613425929</v>
      </c>
      <c r="U613">
        <f t="shared" si="45"/>
        <v>1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8271</v>
      </c>
      <c r="O614" s="21">
        <f t="shared" si="46"/>
        <v>0</v>
      </c>
      <c r="P614" s="5">
        <f t="shared" si="47"/>
        <v>0</v>
      </c>
      <c r="Q614" t="s">
        <v>8320</v>
      </c>
      <c r="R614" t="s">
        <v>8321</v>
      </c>
      <c r="S614" s="12">
        <f t="shared" si="48"/>
        <v>42585.031782407401</v>
      </c>
      <c r="T614" s="12">
        <f t="shared" si="49"/>
        <v>42615.031782407401</v>
      </c>
      <c r="U614">
        <f t="shared" si="45"/>
        <v>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8271</v>
      </c>
      <c r="O615" s="21">
        <f t="shared" si="46"/>
        <v>21.363333333333333</v>
      </c>
      <c r="P615" s="5">
        <f t="shared" si="47"/>
        <v>9.4398502106412853E-3</v>
      </c>
      <c r="Q615" t="s">
        <v>8320</v>
      </c>
      <c r="R615" t="s">
        <v>8321</v>
      </c>
      <c r="S615" s="12">
        <f t="shared" si="48"/>
        <v>42247.496759259258</v>
      </c>
      <c r="T615" s="12">
        <f t="shared" si="49"/>
        <v>42278.207638888889</v>
      </c>
      <c r="U615">
        <f t="shared" si="45"/>
        <v>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8220</v>
      </c>
      <c r="G616" t="s">
        <v>8224</v>
      </c>
      <c r="H616" t="s">
        <v>8246</v>
      </c>
      <c r="I616" s="8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8271</v>
      </c>
      <c r="O616" s="21">
        <f t="shared" si="46"/>
        <v>0</v>
      </c>
      <c r="P616" s="5">
        <f t="shared" si="47"/>
        <v>0</v>
      </c>
      <c r="Q616" t="s">
        <v>8320</v>
      </c>
      <c r="R616" t="s">
        <v>8321</v>
      </c>
      <c r="S616" s="12">
        <f t="shared" si="48"/>
        <v>42515.061805555553</v>
      </c>
      <c r="T616" s="12">
        <f t="shared" si="49"/>
        <v>42545.061805555553</v>
      </c>
      <c r="U616">
        <f t="shared" si="45"/>
        <v>1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8220</v>
      </c>
      <c r="G617" t="s">
        <v>8228</v>
      </c>
      <c r="H617" t="s">
        <v>8250</v>
      </c>
      <c r="I617" s="8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8271</v>
      </c>
      <c r="O617" s="21">
        <f t="shared" si="46"/>
        <v>0</v>
      </c>
      <c r="P617" s="5">
        <f t="shared" si="47"/>
        <v>0</v>
      </c>
      <c r="Q617" t="s">
        <v>8320</v>
      </c>
      <c r="R617" t="s">
        <v>8321</v>
      </c>
      <c r="S617" s="12">
        <f t="shared" si="48"/>
        <v>42242.122210648144</v>
      </c>
      <c r="T617" s="12">
        <f t="shared" si="49"/>
        <v>42272.122210648144</v>
      </c>
      <c r="U617">
        <f t="shared" si="45"/>
        <v>1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8220</v>
      </c>
      <c r="G618" t="s">
        <v>8230</v>
      </c>
      <c r="H618" t="s">
        <v>8249</v>
      </c>
      <c r="I618" s="8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8271</v>
      </c>
      <c r="O618" s="21">
        <f t="shared" si="46"/>
        <v>0</v>
      </c>
      <c r="P618" s="5">
        <f t="shared" si="47"/>
        <v>0</v>
      </c>
      <c r="Q618" t="s">
        <v>8320</v>
      </c>
      <c r="R618" t="s">
        <v>8321</v>
      </c>
      <c r="S618" s="12">
        <f t="shared" si="48"/>
        <v>42761.376238425932</v>
      </c>
      <c r="T618" s="12">
        <f t="shared" si="49"/>
        <v>42791.376238425932</v>
      </c>
      <c r="U618">
        <f t="shared" si="45"/>
        <v>1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8220</v>
      </c>
      <c r="G619" t="s">
        <v>8225</v>
      </c>
      <c r="H619" t="s">
        <v>8247</v>
      </c>
      <c r="I619" s="8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8271</v>
      </c>
      <c r="O619" s="21">
        <f t="shared" si="46"/>
        <v>3</v>
      </c>
      <c r="P619" s="5">
        <f t="shared" si="47"/>
        <v>0.05</v>
      </c>
      <c r="Q619" t="s">
        <v>8320</v>
      </c>
      <c r="R619" t="s">
        <v>8321</v>
      </c>
      <c r="S619" s="12">
        <f t="shared" si="48"/>
        <v>42087.343090277776</v>
      </c>
      <c r="T619" s="12">
        <f t="shared" si="49"/>
        <v>42132.343090277776</v>
      </c>
      <c r="U619">
        <f t="shared" si="45"/>
        <v>1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8220</v>
      </c>
      <c r="G620" t="s">
        <v>8224</v>
      </c>
      <c r="H620" t="s">
        <v>8246</v>
      </c>
      <c r="I620" s="8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8271</v>
      </c>
      <c r="O620" s="21">
        <f t="shared" si="46"/>
        <v>0</v>
      </c>
      <c r="P620" s="5">
        <f t="shared" si="47"/>
        <v>0</v>
      </c>
      <c r="Q620" t="s">
        <v>8320</v>
      </c>
      <c r="R620" t="s">
        <v>8321</v>
      </c>
      <c r="S620" s="12">
        <f t="shared" si="48"/>
        <v>42317.810219907406</v>
      </c>
      <c r="T620" s="12">
        <f t="shared" si="49"/>
        <v>42347.810219907406</v>
      </c>
      <c r="U620">
        <f t="shared" si="45"/>
        <v>1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8220</v>
      </c>
      <c r="G621" t="s">
        <v>8224</v>
      </c>
      <c r="H621" t="s">
        <v>8246</v>
      </c>
      <c r="I621" s="8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8271</v>
      </c>
      <c r="O621" s="21">
        <f t="shared" si="46"/>
        <v>3.9999999999999996E-5</v>
      </c>
      <c r="P621" s="5">
        <f t="shared" si="47"/>
        <v>1</v>
      </c>
      <c r="Q621" t="s">
        <v>8320</v>
      </c>
      <c r="R621" t="s">
        <v>8321</v>
      </c>
      <c r="S621" s="12">
        <f t="shared" si="48"/>
        <v>41908.650347222225</v>
      </c>
      <c r="T621" s="12">
        <f t="shared" si="49"/>
        <v>41968.692013888889</v>
      </c>
      <c r="U621">
        <f t="shared" si="45"/>
        <v>1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8271</v>
      </c>
      <c r="O622" s="21">
        <f t="shared" si="46"/>
        <v>1</v>
      </c>
      <c r="P622" s="5">
        <f t="shared" si="47"/>
        <v>3.3333333333333335E-3</v>
      </c>
      <c r="Q622" t="s">
        <v>8320</v>
      </c>
      <c r="R622" t="s">
        <v>8321</v>
      </c>
      <c r="S622" s="12">
        <f t="shared" si="48"/>
        <v>41831.716874999998</v>
      </c>
      <c r="T622" s="12">
        <f t="shared" si="49"/>
        <v>41876.716874999998</v>
      </c>
      <c r="U622">
        <f t="shared" si="45"/>
        <v>1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8271</v>
      </c>
      <c r="O623" s="21">
        <f t="shared" si="46"/>
        <v>1.044</v>
      </c>
      <c r="P623" s="5">
        <f t="shared" si="47"/>
        <v>1.1494252873563218E-2</v>
      </c>
      <c r="Q623" t="s">
        <v>8320</v>
      </c>
      <c r="R623" t="s">
        <v>8321</v>
      </c>
      <c r="S623" s="12">
        <f t="shared" si="48"/>
        <v>42528.987696759257</v>
      </c>
      <c r="T623" s="12">
        <f t="shared" si="49"/>
        <v>42558.987696759257</v>
      </c>
      <c r="U623">
        <f t="shared" si="45"/>
        <v>1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8271</v>
      </c>
      <c r="O624" s="21">
        <f t="shared" si="46"/>
        <v>5.6833333333333336</v>
      </c>
      <c r="P624" s="5">
        <f t="shared" si="47"/>
        <v>2.6392961876832845E-2</v>
      </c>
      <c r="Q624" t="s">
        <v>8320</v>
      </c>
      <c r="R624" t="s">
        <v>8321</v>
      </c>
      <c r="S624" s="12">
        <f t="shared" si="48"/>
        <v>42532.774745370371</v>
      </c>
      <c r="T624" s="12">
        <f t="shared" si="49"/>
        <v>42552.774745370371</v>
      </c>
      <c r="U624">
        <f t="shared" si="45"/>
        <v>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8220</v>
      </c>
      <c r="G625" t="s">
        <v>8226</v>
      </c>
      <c r="H625" t="s">
        <v>8248</v>
      </c>
      <c r="I625" s="8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8271</v>
      </c>
      <c r="O625" s="21">
        <f t="shared" si="46"/>
        <v>0</v>
      </c>
      <c r="P625" s="5">
        <f t="shared" si="47"/>
        <v>0</v>
      </c>
      <c r="Q625" t="s">
        <v>8320</v>
      </c>
      <c r="R625" t="s">
        <v>8321</v>
      </c>
      <c r="S625" s="12">
        <f t="shared" si="48"/>
        <v>42122.009224537032</v>
      </c>
      <c r="T625" s="12">
        <f t="shared" si="49"/>
        <v>42152.009224537032</v>
      </c>
      <c r="U625">
        <f t="shared" si="45"/>
        <v>1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8220</v>
      </c>
      <c r="G626" t="s">
        <v>8224</v>
      </c>
      <c r="H626" t="s">
        <v>8246</v>
      </c>
      <c r="I626" s="8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8271</v>
      </c>
      <c r="O626" s="21">
        <f t="shared" si="46"/>
        <v>0</v>
      </c>
      <c r="P626" s="5">
        <f t="shared" si="47"/>
        <v>0</v>
      </c>
      <c r="Q626" t="s">
        <v>8320</v>
      </c>
      <c r="R626" t="s">
        <v>8321</v>
      </c>
      <c r="S626" s="12">
        <f t="shared" si="48"/>
        <v>42108.988900462966</v>
      </c>
      <c r="T626" s="12">
        <f t="shared" si="49"/>
        <v>42138.988900462966</v>
      </c>
      <c r="U626">
        <f t="shared" si="45"/>
        <v>1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8220</v>
      </c>
      <c r="G627" t="s">
        <v>8229</v>
      </c>
      <c r="H627" t="s">
        <v>8251</v>
      </c>
      <c r="I627" s="8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8271</v>
      </c>
      <c r="O627" s="21">
        <f t="shared" si="46"/>
        <v>0</v>
      </c>
      <c r="P627" s="5">
        <f t="shared" si="47"/>
        <v>0</v>
      </c>
      <c r="Q627" t="s">
        <v>8320</v>
      </c>
      <c r="R627" t="s">
        <v>8321</v>
      </c>
      <c r="S627" s="12">
        <f t="shared" si="48"/>
        <v>42790.895567129628</v>
      </c>
      <c r="T627" s="12">
        <f t="shared" si="49"/>
        <v>42820.853900462964</v>
      </c>
      <c r="U627">
        <f t="shared" si="45"/>
        <v>1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8271</v>
      </c>
      <c r="O628" s="21">
        <f t="shared" si="46"/>
        <v>17.380000000000003</v>
      </c>
      <c r="P628" s="5">
        <f t="shared" si="47"/>
        <v>8.9758342922899893E-3</v>
      </c>
      <c r="Q628" t="s">
        <v>8320</v>
      </c>
      <c r="R628" t="s">
        <v>8321</v>
      </c>
      <c r="S628" s="12">
        <f t="shared" si="48"/>
        <v>42198.559479166666</v>
      </c>
      <c r="T628" s="12">
        <f t="shared" si="49"/>
        <v>42231.556944444441</v>
      </c>
      <c r="U628">
        <f t="shared" si="45"/>
        <v>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 s="8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8271</v>
      </c>
      <c r="O629" s="21">
        <f t="shared" si="46"/>
        <v>0.02</v>
      </c>
      <c r="P629" s="5">
        <f t="shared" si="47"/>
        <v>1.1111111111111112E-2</v>
      </c>
      <c r="Q629" t="s">
        <v>8320</v>
      </c>
      <c r="R629" t="s">
        <v>8321</v>
      </c>
      <c r="S629" s="12">
        <f t="shared" si="48"/>
        <v>42384.306840277779</v>
      </c>
      <c r="T629" s="12">
        <f t="shared" si="49"/>
        <v>42443.958333333328</v>
      </c>
      <c r="U629">
        <f t="shared" si="45"/>
        <v>1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8220</v>
      </c>
      <c r="G630" t="s">
        <v>8224</v>
      </c>
      <c r="H630" t="s">
        <v>8246</v>
      </c>
      <c r="I630" s="8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8271</v>
      </c>
      <c r="O630" s="21">
        <f t="shared" si="46"/>
        <v>0</v>
      </c>
      <c r="P630" s="5">
        <f t="shared" si="47"/>
        <v>0</v>
      </c>
      <c r="Q630" t="s">
        <v>8320</v>
      </c>
      <c r="R630" t="s">
        <v>8321</v>
      </c>
      <c r="S630" s="12">
        <f t="shared" si="48"/>
        <v>41803.692789351851</v>
      </c>
      <c r="T630" s="12">
        <f t="shared" si="49"/>
        <v>41833.692789351851</v>
      </c>
      <c r="U630">
        <f t="shared" si="45"/>
        <v>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8271</v>
      </c>
      <c r="O631" s="21">
        <f t="shared" si="46"/>
        <v>0.17500000000000002</v>
      </c>
      <c r="P631" s="5">
        <f t="shared" si="47"/>
        <v>8.5714285714285719E-3</v>
      </c>
      <c r="Q631" t="s">
        <v>8320</v>
      </c>
      <c r="R631" t="s">
        <v>8321</v>
      </c>
      <c r="S631" s="12">
        <f t="shared" si="48"/>
        <v>42474.637824074074</v>
      </c>
      <c r="T631" s="12">
        <f t="shared" si="49"/>
        <v>42504.637824074074</v>
      </c>
      <c r="U631">
        <f t="shared" si="45"/>
        <v>1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8220</v>
      </c>
      <c r="G632" t="s">
        <v>8224</v>
      </c>
      <c r="H632" t="s">
        <v>8246</v>
      </c>
      <c r="I632" s="8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8271</v>
      </c>
      <c r="O632" s="21">
        <f t="shared" si="46"/>
        <v>8.3340278356529712E-2</v>
      </c>
      <c r="P632" s="5">
        <f t="shared" si="47"/>
        <v>0.1</v>
      </c>
      <c r="Q632" t="s">
        <v>8320</v>
      </c>
      <c r="R632" t="s">
        <v>8321</v>
      </c>
      <c r="S632" s="12">
        <f t="shared" si="48"/>
        <v>42223.619456018518</v>
      </c>
      <c r="T632" s="12">
        <f t="shared" si="49"/>
        <v>42253.215277777781</v>
      </c>
      <c r="U632">
        <f t="shared" si="45"/>
        <v>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8271</v>
      </c>
      <c r="O633" s="21">
        <f t="shared" si="46"/>
        <v>1.38</v>
      </c>
      <c r="P633" s="5">
        <f t="shared" si="47"/>
        <v>1.3043478260869565E-2</v>
      </c>
      <c r="Q633" t="s">
        <v>8320</v>
      </c>
      <c r="R633" t="s">
        <v>8321</v>
      </c>
      <c r="S633" s="12">
        <f t="shared" si="48"/>
        <v>42489.772326388891</v>
      </c>
      <c r="T633" s="12">
        <f t="shared" si="49"/>
        <v>42518.772326388891</v>
      </c>
      <c r="U633">
        <f t="shared" si="45"/>
        <v>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8220</v>
      </c>
      <c r="G634" t="s">
        <v>8233</v>
      </c>
      <c r="H634" t="s">
        <v>8249</v>
      </c>
      <c r="I634" s="8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8271</v>
      </c>
      <c r="O634" s="21">
        <f t="shared" si="46"/>
        <v>0</v>
      </c>
      <c r="P634" s="5">
        <f t="shared" si="47"/>
        <v>0</v>
      </c>
      <c r="Q634" t="s">
        <v>8320</v>
      </c>
      <c r="R634" t="s">
        <v>8321</v>
      </c>
      <c r="S634" s="12">
        <f t="shared" si="48"/>
        <v>42303.659317129626</v>
      </c>
      <c r="T634" s="12">
        <f t="shared" si="49"/>
        <v>42333.700983796298</v>
      </c>
      <c r="U634">
        <f t="shared" si="45"/>
        <v>1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8271</v>
      </c>
      <c r="O635" s="21">
        <f t="shared" si="46"/>
        <v>12.45</v>
      </c>
      <c r="P635" s="5">
        <f t="shared" si="47"/>
        <v>2.0080321285140562E-2</v>
      </c>
      <c r="Q635" t="s">
        <v>8320</v>
      </c>
      <c r="R635" t="s">
        <v>8321</v>
      </c>
      <c r="S635" s="12">
        <f t="shared" si="48"/>
        <v>42507.29932870371</v>
      </c>
      <c r="T635" s="12">
        <f t="shared" si="49"/>
        <v>42538.958333333328</v>
      </c>
      <c r="U635">
        <f t="shared" si="45"/>
        <v>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8220</v>
      </c>
      <c r="G636" t="s">
        <v>8224</v>
      </c>
      <c r="H636" t="s">
        <v>8246</v>
      </c>
      <c r="I636" s="8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8271</v>
      </c>
      <c r="O636" s="21">
        <f t="shared" si="46"/>
        <v>0.02</v>
      </c>
      <c r="P636" s="5">
        <f t="shared" si="47"/>
        <v>1</v>
      </c>
      <c r="Q636" t="s">
        <v>8320</v>
      </c>
      <c r="R636" t="s">
        <v>8321</v>
      </c>
      <c r="S636" s="12">
        <f t="shared" si="48"/>
        <v>42031.928576388891</v>
      </c>
      <c r="T636" s="12">
        <f t="shared" si="49"/>
        <v>42061.928576388891</v>
      </c>
      <c r="U636">
        <f t="shared" si="45"/>
        <v>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8220</v>
      </c>
      <c r="G637" t="s">
        <v>8224</v>
      </c>
      <c r="H637" t="s">
        <v>8246</v>
      </c>
      <c r="I637" s="8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8271</v>
      </c>
      <c r="O637" s="21">
        <f t="shared" si="46"/>
        <v>8.0000000000000002E-3</v>
      </c>
      <c r="P637" s="5">
        <f t="shared" si="47"/>
        <v>0.5</v>
      </c>
      <c r="Q637" t="s">
        <v>8320</v>
      </c>
      <c r="R637" t="s">
        <v>8321</v>
      </c>
      <c r="S637" s="12">
        <f t="shared" si="48"/>
        <v>42076.092152777783</v>
      </c>
      <c r="T637" s="12">
        <f t="shared" si="49"/>
        <v>42106.092152777783</v>
      </c>
      <c r="U637">
        <f t="shared" si="45"/>
        <v>1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8220</v>
      </c>
      <c r="G638" t="s">
        <v>8225</v>
      </c>
      <c r="H638" t="s">
        <v>8247</v>
      </c>
      <c r="I638" s="8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8271</v>
      </c>
      <c r="O638" s="21">
        <f t="shared" si="46"/>
        <v>0.2</v>
      </c>
      <c r="P638" s="5">
        <f t="shared" si="47"/>
        <v>0.25</v>
      </c>
      <c r="Q638" t="s">
        <v>8320</v>
      </c>
      <c r="R638" t="s">
        <v>8321</v>
      </c>
      <c r="S638" s="12">
        <f t="shared" si="48"/>
        <v>42131.455439814818</v>
      </c>
      <c r="T638" s="12">
        <f t="shared" si="49"/>
        <v>42161.44930555555</v>
      </c>
      <c r="U638">
        <f t="shared" si="45"/>
        <v>1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8220</v>
      </c>
      <c r="G639" t="s">
        <v>8225</v>
      </c>
      <c r="H639" t="s">
        <v>8247</v>
      </c>
      <c r="I639" s="8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8271</v>
      </c>
      <c r="O639" s="21">
        <f t="shared" si="46"/>
        <v>0</v>
      </c>
      <c r="P639" s="5">
        <f t="shared" si="47"/>
        <v>0</v>
      </c>
      <c r="Q639" t="s">
        <v>8320</v>
      </c>
      <c r="R639" t="s">
        <v>8321</v>
      </c>
      <c r="S639" s="12">
        <f t="shared" si="48"/>
        <v>42762.962013888886</v>
      </c>
      <c r="T639" s="12">
        <f t="shared" si="49"/>
        <v>42791.961111111115</v>
      </c>
      <c r="U639">
        <f t="shared" si="45"/>
        <v>1</v>
      </c>
    </row>
    <row r="640" spans="1:21" x14ac:dyDescent="0.2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8220</v>
      </c>
      <c r="G640" t="s">
        <v>8236</v>
      </c>
      <c r="H640" t="s">
        <v>8249</v>
      </c>
      <c r="I640" s="8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8271</v>
      </c>
      <c r="O640" s="21">
        <f t="shared" si="46"/>
        <v>9.0000000000000011E-3</v>
      </c>
      <c r="P640" s="5">
        <f t="shared" si="47"/>
        <v>0.33333333333333331</v>
      </c>
      <c r="Q640" t="s">
        <v>8320</v>
      </c>
      <c r="R640" t="s">
        <v>8321</v>
      </c>
      <c r="S640" s="12">
        <f t="shared" si="48"/>
        <v>42759.593310185184</v>
      </c>
      <c r="T640" s="12">
        <f t="shared" si="49"/>
        <v>42819.55164351852</v>
      </c>
      <c r="U640">
        <f t="shared" si="45"/>
        <v>1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8220</v>
      </c>
      <c r="G641" t="s">
        <v>8224</v>
      </c>
      <c r="H641" t="s">
        <v>8246</v>
      </c>
      <c r="I641" s="8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8271</v>
      </c>
      <c r="O641" s="21">
        <f t="shared" si="46"/>
        <v>9.9999999999999991E-5</v>
      </c>
      <c r="P641" s="5">
        <f t="shared" si="47"/>
        <v>1</v>
      </c>
      <c r="Q641" t="s">
        <v>8320</v>
      </c>
      <c r="R641" t="s">
        <v>8321</v>
      </c>
      <c r="S641" s="12">
        <f t="shared" si="48"/>
        <v>41865.583275462966</v>
      </c>
      <c r="T641" s="12">
        <f t="shared" si="49"/>
        <v>41925.583275462966</v>
      </c>
      <c r="U641">
        <f t="shared" si="45"/>
        <v>1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8272</v>
      </c>
      <c r="O642" s="21">
        <f t="shared" si="46"/>
        <v>144.28571428571428</v>
      </c>
      <c r="P642" s="5">
        <f t="shared" si="47"/>
        <v>1.9801980198019802E-2</v>
      </c>
      <c r="Q642" t="s">
        <v>8320</v>
      </c>
      <c r="R642" t="s">
        <v>8322</v>
      </c>
      <c r="S642" s="12">
        <f t="shared" si="48"/>
        <v>42683.420312500006</v>
      </c>
      <c r="T642" s="12">
        <f t="shared" si="49"/>
        <v>42698.958333333328</v>
      </c>
      <c r="U642">
        <f t="shared" ref="U642:U705" si="50">COUNT(E642="SUCCESSFUL","FAILED","cancelled","live")</f>
        <v>1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8272</v>
      </c>
      <c r="O643" s="21">
        <f t="shared" ref="O643:O706" si="51">IFERROR( E643/D643 * 100,0)</f>
        <v>119.16249999999999</v>
      </c>
      <c r="P643" s="5">
        <f t="shared" ref="P643:P706" si="52">IFERROR(L643/E643,0)</f>
        <v>6.608622679114654E-3</v>
      </c>
      <c r="Q643" t="s">
        <v>8320</v>
      </c>
      <c r="R643" t="s">
        <v>8322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1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8272</v>
      </c>
      <c r="O644" s="21">
        <f t="shared" si="51"/>
        <v>1460.4850000000001</v>
      </c>
      <c r="P644" s="5">
        <f t="shared" si="52"/>
        <v>7.4427330647011099E-3</v>
      </c>
      <c r="Q644" t="s">
        <v>8320</v>
      </c>
      <c r="R644" t="s">
        <v>8322</v>
      </c>
      <c r="S644" s="12">
        <f t="shared" si="53"/>
        <v>42199.651319444441</v>
      </c>
      <c r="T644" s="12">
        <f t="shared" si="54"/>
        <v>42235.651319444441</v>
      </c>
      <c r="U644">
        <f t="shared" si="50"/>
        <v>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8272</v>
      </c>
      <c r="O645" s="21">
        <f t="shared" si="51"/>
        <v>105.80799999999999</v>
      </c>
      <c r="P645" s="5">
        <f t="shared" si="52"/>
        <v>5.7462573718433385E-3</v>
      </c>
      <c r="Q645" t="s">
        <v>8320</v>
      </c>
      <c r="R645" t="s">
        <v>8322</v>
      </c>
      <c r="S645" s="12">
        <f t="shared" si="53"/>
        <v>42100.642071759255</v>
      </c>
      <c r="T645" s="12">
        <f t="shared" si="54"/>
        <v>42155.642071759255</v>
      </c>
      <c r="U645">
        <f t="shared" si="50"/>
        <v>1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8272</v>
      </c>
      <c r="O646" s="21">
        <f t="shared" si="51"/>
        <v>300.11791999999997</v>
      </c>
      <c r="P646" s="5">
        <f t="shared" si="52"/>
        <v>1.3607984488230494E-2</v>
      </c>
      <c r="Q646" t="s">
        <v>8320</v>
      </c>
      <c r="R646" t="s">
        <v>8322</v>
      </c>
      <c r="S646" s="12">
        <f t="shared" si="53"/>
        <v>41898.665960648148</v>
      </c>
      <c r="T646" s="12">
        <f t="shared" si="54"/>
        <v>41941.041666666664</v>
      </c>
      <c r="U646">
        <f t="shared" si="50"/>
        <v>1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8272</v>
      </c>
      <c r="O647" s="21">
        <f t="shared" si="51"/>
        <v>278.7</v>
      </c>
      <c r="P647" s="5">
        <f t="shared" si="52"/>
        <v>4.2518837459634015E-2</v>
      </c>
      <c r="Q647" t="s">
        <v>8320</v>
      </c>
      <c r="R647" t="s">
        <v>8322</v>
      </c>
      <c r="S647" s="12">
        <f t="shared" si="53"/>
        <v>42564.026319444441</v>
      </c>
      <c r="T647" s="12">
        <f t="shared" si="54"/>
        <v>42594.026319444441</v>
      </c>
      <c r="U647">
        <f t="shared" si="50"/>
        <v>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8272</v>
      </c>
      <c r="O648" s="21">
        <f t="shared" si="51"/>
        <v>131.87625</v>
      </c>
      <c r="P648" s="5">
        <f t="shared" si="52"/>
        <v>2.5592174481758465E-2</v>
      </c>
      <c r="Q648" t="s">
        <v>8320</v>
      </c>
      <c r="R648" t="s">
        <v>8322</v>
      </c>
      <c r="S648" s="12">
        <f t="shared" si="53"/>
        <v>41832.852627314816</v>
      </c>
      <c r="T648" s="12">
        <f t="shared" si="54"/>
        <v>41862.852627314816</v>
      </c>
      <c r="U648">
        <f t="shared" si="50"/>
        <v>1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8272</v>
      </c>
      <c r="O649" s="21">
        <f t="shared" si="51"/>
        <v>107.05</v>
      </c>
      <c r="P649" s="5">
        <f t="shared" si="52"/>
        <v>7.9402148528724889E-3</v>
      </c>
      <c r="Q649" t="s">
        <v>8320</v>
      </c>
      <c r="R649" t="s">
        <v>8322</v>
      </c>
      <c r="S649" s="12">
        <f t="shared" si="53"/>
        <v>42416.767928240741</v>
      </c>
      <c r="T649" s="12">
        <f t="shared" si="54"/>
        <v>42446.726261574076</v>
      </c>
      <c r="U649">
        <f t="shared" si="50"/>
        <v>1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8272</v>
      </c>
      <c r="O650" s="21">
        <f t="shared" si="51"/>
        <v>126.82285714285715</v>
      </c>
      <c r="P650" s="5">
        <f t="shared" si="52"/>
        <v>6.0827250608272508E-4</v>
      </c>
      <c r="Q650" t="s">
        <v>8320</v>
      </c>
      <c r="R650" t="s">
        <v>8322</v>
      </c>
      <c r="S650" s="12">
        <f t="shared" si="53"/>
        <v>41891.693379629629</v>
      </c>
      <c r="T650" s="12">
        <f t="shared" si="54"/>
        <v>41926.693379629629</v>
      </c>
      <c r="U650">
        <f t="shared" si="50"/>
        <v>1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8272</v>
      </c>
      <c r="O651" s="21">
        <f t="shared" si="51"/>
        <v>139.96</v>
      </c>
      <c r="P651" s="5">
        <f t="shared" si="52"/>
        <v>2.3435267219205486E-2</v>
      </c>
      <c r="Q651" t="s">
        <v>8320</v>
      </c>
      <c r="R651" t="s">
        <v>8322</v>
      </c>
      <c r="S651" s="12">
        <f t="shared" si="53"/>
        <v>41877.912187499998</v>
      </c>
      <c r="T651" s="12">
        <f t="shared" si="54"/>
        <v>41898.912187499998</v>
      </c>
      <c r="U651">
        <f t="shared" si="50"/>
        <v>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8272</v>
      </c>
      <c r="O652" s="21">
        <f t="shared" si="51"/>
        <v>112.4</v>
      </c>
      <c r="P652" s="5">
        <f t="shared" si="52"/>
        <v>2.8469750889679714E-2</v>
      </c>
      <c r="Q652" t="s">
        <v>8320</v>
      </c>
      <c r="R652" t="s">
        <v>8322</v>
      </c>
      <c r="S652" s="12">
        <f t="shared" si="53"/>
        <v>41932.036851851852</v>
      </c>
      <c r="T652" s="12">
        <f t="shared" si="54"/>
        <v>41992.078518518523</v>
      </c>
      <c r="U652">
        <f t="shared" si="50"/>
        <v>1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8272</v>
      </c>
      <c r="O653" s="21">
        <f t="shared" si="51"/>
        <v>100.52799999999999</v>
      </c>
      <c r="P653" s="5">
        <f t="shared" si="52"/>
        <v>4.1779404742957188E-3</v>
      </c>
      <c r="Q653" t="s">
        <v>8320</v>
      </c>
      <c r="R653" t="s">
        <v>8322</v>
      </c>
      <c r="S653" s="12">
        <f t="shared" si="53"/>
        <v>41956.017488425925</v>
      </c>
      <c r="T653" s="12">
        <f t="shared" si="54"/>
        <v>41986.017488425925</v>
      </c>
      <c r="U653">
        <f t="shared" si="50"/>
        <v>1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8272</v>
      </c>
      <c r="O654" s="21">
        <f t="shared" si="51"/>
        <v>100.46666666666665</v>
      </c>
      <c r="P654" s="5">
        <f t="shared" si="52"/>
        <v>9.2899800928998005E-3</v>
      </c>
      <c r="Q654" t="s">
        <v>8320</v>
      </c>
      <c r="R654" t="s">
        <v>8322</v>
      </c>
      <c r="S654" s="12">
        <f t="shared" si="53"/>
        <v>42675.690393518518</v>
      </c>
      <c r="T654" s="12">
        <f t="shared" si="54"/>
        <v>42705.732060185182</v>
      </c>
      <c r="U654">
        <f t="shared" si="50"/>
        <v>1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8272</v>
      </c>
      <c r="O655" s="21">
        <f t="shared" si="51"/>
        <v>141.446</v>
      </c>
      <c r="P655" s="5">
        <f t="shared" si="52"/>
        <v>1.0435077697495864E-2</v>
      </c>
      <c r="Q655" t="s">
        <v>8320</v>
      </c>
      <c r="R655" t="s">
        <v>8322</v>
      </c>
      <c r="S655" s="12">
        <f t="shared" si="53"/>
        <v>42199.618518518517</v>
      </c>
      <c r="T655" s="12">
        <f t="shared" si="54"/>
        <v>42236.618518518517</v>
      </c>
      <c r="U655">
        <f t="shared" si="50"/>
        <v>1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8272</v>
      </c>
      <c r="O656" s="21">
        <f t="shared" si="51"/>
        <v>267.29166666666669</v>
      </c>
      <c r="P656" s="5">
        <f t="shared" si="52"/>
        <v>3.158222915042868E-2</v>
      </c>
      <c r="Q656" t="s">
        <v>8320</v>
      </c>
      <c r="R656" t="s">
        <v>8322</v>
      </c>
      <c r="S656" s="12">
        <f t="shared" si="53"/>
        <v>42163.957326388889</v>
      </c>
      <c r="T656" s="12">
        <f t="shared" si="54"/>
        <v>42193.957326388889</v>
      </c>
      <c r="U656">
        <f t="shared" si="50"/>
        <v>1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8272</v>
      </c>
      <c r="O657" s="21">
        <f t="shared" si="51"/>
        <v>146.88749999999999</v>
      </c>
      <c r="P657" s="5">
        <f t="shared" si="52"/>
        <v>2.3317164496638582E-2</v>
      </c>
      <c r="Q657" t="s">
        <v>8320</v>
      </c>
      <c r="R657" t="s">
        <v>8322</v>
      </c>
      <c r="S657" s="12">
        <f t="shared" si="53"/>
        <v>42045.957314814819</v>
      </c>
      <c r="T657" s="12">
        <f t="shared" si="54"/>
        <v>42075.915648148148</v>
      </c>
      <c r="U657">
        <f t="shared" si="50"/>
        <v>1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8272</v>
      </c>
      <c r="O658" s="21">
        <f t="shared" si="51"/>
        <v>213.56</v>
      </c>
      <c r="P658" s="5">
        <f t="shared" si="52"/>
        <v>8.1475931822438657E-3</v>
      </c>
      <c r="Q658" t="s">
        <v>8320</v>
      </c>
      <c r="R658" t="s">
        <v>8322</v>
      </c>
      <c r="S658" s="12">
        <f t="shared" si="53"/>
        <v>42417.804618055554</v>
      </c>
      <c r="T658" s="12">
        <f t="shared" si="54"/>
        <v>42477.762951388882</v>
      </c>
      <c r="U658">
        <f t="shared" si="50"/>
        <v>1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8272</v>
      </c>
      <c r="O659" s="21">
        <f t="shared" si="51"/>
        <v>125.69999999999999</v>
      </c>
      <c r="P659" s="5">
        <f t="shared" si="52"/>
        <v>5.2505966587112173E-3</v>
      </c>
      <c r="Q659" t="s">
        <v>8320</v>
      </c>
      <c r="R659" t="s">
        <v>8322</v>
      </c>
      <c r="S659" s="12">
        <f t="shared" si="53"/>
        <v>42331.84574074074</v>
      </c>
      <c r="T659" s="12">
        <f t="shared" si="54"/>
        <v>42361.84574074074</v>
      </c>
      <c r="U659">
        <f t="shared" si="50"/>
        <v>1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8272</v>
      </c>
      <c r="O660" s="21">
        <f t="shared" si="51"/>
        <v>104.46206037108834</v>
      </c>
      <c r="P660" s="5">
        <f t="shared" si="52"/>
        <v>9.1460383735957849E-3</v>
      </c>
      <c r="Q660" t="s">
        <v>8320</v>
      </c>
      <c r="R660" t="s">
        <v>8322</v>
      </c>
      <c r="S660" s="12">
        <f t="shared" si="53"/>
        <v>42179.160752314812</v>
      </c>
      <c r="T660" s="12">
        <f t="shared" si="54"/>
        <v>42211.75</v>
      </c>
      <c r="U660">
        <f t="shared" si="50"/>
        <v>1</v>
      </c>
    </row>
    <row r="661" spans="1:21" x14ac:dyDescent="0.2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8272</v>
      </c>
      <c r="O661" s="21">
        <f t="shared" si="51"/>
        <v>100.56666666666668</v>
      </c>
      <c r="P661" s="5">
        <f t="shared" si="52"/>
        <v>6.9605568445475635E-3</v>
      </c>
      <c r="Q661" t="s">
        <v>8320</v>
      </c>
      <c r="R661" t="s">
        <v>8322</v>
      </c>
      <c r="S661" s="12">
        <f t="shared" si="53"/>
        <v>42209.593692129631</v>
      </c>
      <c r="T661" s="12">
        <f t="shared" si="54"/>
        <v>42239.593692129631</v>
      </c>
      <c r="U661">
        <f t="shared" si="50"/>
        <v>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8272</v>
      </c>
      <c r="O662" s="21">
        <f t="shared" si="51"/>
        <v>3.0579999999999998</v>
      </c>
      <c r="P662" s="5">
        <f t="shared" si="52"/>
        <v>1.1772400261608895E-2</v>
      </c>
      <c r="Q662" t="s">
        <v>8320</v>
      </c>
      <c r="R662" t="s">
        <v>8322</v>
      </c>
      <c r="S662" s="12">
        <f t="shared" si="53"/>
        <v>41922.741655092592</v>
      </c>
      <c r="T662" s="12">
        <f t="shared" si="54"/>
        <v>41952.783321759263</v>
      </c>
      <c r="U662">
        <f t="shared" si="50"/>
        <v>1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8221</v>
      </c>
      <c r="G663" t="s">
        <v>8224</v>
      </c>
      <c r="H663" t="s">
        <v>8246</v>
      </c>
      <c r="I663" s="8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8272</v>
      </c>
      <c r="O663" s="21">
        <f t="shared" si="51"/>
        <v>0.95</v>
      </c>
      <c r="P663" s="5">
        <f t="shared" si="52"/>
        <v>9.4736842105263161E-2</v>
      </c>
      <c r="Q663" t="s">
        <v>8320</v>
      </c>
      <c r="R663" t="s">
        <v>8322</v>
      </c>
      <c r="S663" s="12">
        <f t="shared" si="53"/>
        <v>42636.645358796297</v>
      </c>
      <c r="T663" s="12">
        <f t="shared" si="54"/>
        <v>42666.645358796297</v>
      </c>
      <c r="U663">
        <f t="shared" si="50"/>
        <v>1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8272</v>
      </c>
      <c r="O664" s="21">
        <f t="shared" si="51"/>
        <v>0.4</v>
      </c>
      <c r="P664" s="5">
        <f t="shared" si="52"/>
        <v>2.564102564102564E-2</v>
      </c>
      <c r="Q664" t="s">
        <v>8320</v>
      </c>
      <c r="R664" t="s">
        <v>8322</v>
      </c>
      <c r="S664" s="12">
        <f t="shared" si="53"/>
        <v>41990.438043981485</v>
      </c>
      <c r="T664" s="12">
        <f t="shared" si="54"/>
        <v>42020.438043981485</v>
      </c>
      <c r="U664">
        <f t="shared" si="50"/>
        <v>1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8272</v>
      </c>
      <c r="O665" s="21">
        <f t="shared" si="51"/>
        <v>0.35000000000000003</v>
      </c>
      <c r="P665" s="5">
        <f t="shared" si="52"/>
        <v>0.01</v>
      </c>
      <c r="Q665" t="s">
        <v>8320</v>
      </c>
      <c r="R665" t="s">
        <v>8322</v>
      </c>
      <c r="S665" s="12">
        <f t="shared" si="53"/>
        <v>42173.843240740738</v>
      </c>
      <c r="T665" s="12">
        <f t="shared" si="54"/>
        <v>42203.843240740738</v>
      </c>
      <c r="U665">
        <f t="shared" si="50"/>
        <v>1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8272</v>
      </c>
      <c r="O666" s="21">
        <f t="shared" si="51"/>
        <v>7.5333333333333332</v>
      </c>
      <c r="P666" s="5">
        <f t="shared" si="52"/>
        <v>3.2079646017699116E-2</v>
      </c>
      <c r="Q666" t="s">
        <v>8320</v>
      </c>
      <c r="R666" t="s">
        <v>8322</v>
      </c>
      <c r="S666" s="12">
        <f t="shared" si="53"/>
        <v>42077.666377314818</v>
      </c>
      <c r="T666" s="12">
        <f t="shared" si="54"/>
        <v>42107.666377314818</v>
      </c>
      <c r="U666">
        <f t="shared" si="50"/>
        <v>1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8272</v>
      </c>
      <c r="O667" s="21">
        <f t="shared" si="51"/>
        <v>18.64</v>
      </c>
      <c r="P667" s="5">
        <f t="shared" si="52"/>
        <v>6.4377682403433476E-3</v>
      </c>
      <c r="Q667" t="s">
        <v>8320</v>
      </c>
      <c r="R667" t="s">
        <v>8322</v>
      </c>
      <c r="S667" s="12">
        <f t="shared" si="53"/>
        <v>42688.711354166662</v>
      </c>
      <c r="T667" s="12">
        <f t="shared" si="54"/>
        <v>42748.711354166662</v>
      </c>
      <c r="U667">
        <f t="shared" si="50"/>
        <v>1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8221</v>
      </c>
      <c r="G668" t="s">
        <v>8224</v>
      </c>
      <c r="H668" t="s">
        <v>8246</v>
      </c>
      <c r="I668" s="8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8272</v>
      </c>
      <c r="O668" s="21">
        <f t="shared" si="51"/>
        <v>4.0000000000000001E-3</v>
      </c>
      <c r="P668" s="5">
        <f t="shared" si="52"/>
        <v>0.5</v>
      </c>
      <c r="Q668" t="s">
        <v>8320</v>
      </c>
      <c r="R668" t="s">
        <v>8322</v>
      </c>
      <c r="S668" s="12">
        <f t="shared" si="53"/>
        <v>41838.832152777781</v>
      </c>
      <c r="T668" s="12">
        <f t="shared" si="54"/>
        <v>41868.832152777781</v>
      </c>
      <c r="U668">
        <f t="shared" si="50"/>
        <v>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8272</v>
      </c>
      <c r="O669" s="21">
        <f t="shared" si="51"/>
        <v>10.02</v>
      </c>
      <c r="P669" s="5">
        <f t="shared" si="52"/>
        <v>5.5888223552894214E-3</v>
      </c>
      <c r="Q669" t="s">
        <v>8320</v>
      </c>
      <c r="R669" t="s">
        <v>8322</v>
      </c>
      <c r="S669" s="12">
        <f t="shared" si="53"/>
        <v>42632.373414351852</v>
      </c>
      <c r="T669" s="12">
        <f t="shared" si="54"/>
        <v>42672.373414351852</v>
      </c>
      <c r="U669">
        <f t="shared" si="50"/>
        <v>1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8272</v>
      </c>
      <c r="O670" s="21">
        <f t="shared" si="51"/>
        <v>4.5600000000000005</v>
      </c>
      <c r="P670" s="5">
        <f t="shared" si="52"/>
        <v>3.6549707602339179E-2</v>
      </c>
      <c r="Q670" t="s">
        <v>8320</v>
      </c>
      <c r="R670" t="s">
        <v>8322</v>
      </c>
      <c r="S670" s="12">
        <f t="shared" si="53"/>
        <v>42090.831273148149</v>
      </c>
      <c r="T670" s="12">
        <f t="shared" si="54"/>
        <v>42135.831273148149</v>
      </c>
      <c r="U670">
        <f t="shared" si="50"/>
        <v>1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8272</v>
      </c>
      <c r="O671" s="21">
        <f t="shared" si="51"/>
        <v>21.5075</v>
      </c>
      <c r="P671" s="5">
        <f t="shared" si="52"/>
        <v>6.5093572009764032E-4</v>
      </c>
      <c r="Q671" t="s">
        <v>8320</v>
      </c>
      <c r="R671" t="s">
        <v>8322</v>
      </c>
      <c r="S671" s="12">
        <f t="shared" si="53"/>
        <v>42527.625671296293</v>
      </c>
      <c r="T671" s="12">
        <f t="shared" si="54"/>
        <v>42557.625671296293</v>
      </c>
      <c r="U671">
        <f t="shared" si="50"/>
        <v>1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8272</v>
      </c>
      <c r="O672" s="21">
        <f t="shared" si="51"/>
        <v>29.276666666666667</v>
      </c>
      <c r="P672" s="5">
        <f t="shared" si="52"/>
        <v>1.1765152377699343E-2</v>
      </c>
      <c r="Q672" t="s">
        <v>8320</v>
      </c>
      <c r="R672" t="s">
        <v>8322</v>
      </c>
      <c r="S672" s="12">
        <f t="shared" si="53"/>
        <v>42506.709722222222</v>
      </c>
      <c r="T672" s="12">
        <f t="shared" si="54"/>
        <v>42540.340277777781</v>
      </c>
      <c r="U672">
        <f t="shared" si="50"/>
        <v>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8272</v>
      </c>
      <c r="O673" s="21">
        <f t="shared" si="51"/>
        <v>39.426666666666662</v>
      </c>
      <c r="P673" s="5">
        <f t="shared" si="52"/>
        <v>1.2681772066283395E-3</v>
      </c>
      <c r="Q673" t="s">
        <v>8320</v>
      </c>
      <c r="R673" t="s">
        <v>8322</v>
      </c>
      <c r="S673" s="12">
        <f t="shared" si="53"/>
        <v>41984.692731481482</v>
      </c>
      <c r="T673" s="12">
        <f t="shared" si="54"/>
        <v>42018.166666666672</v>
      </c>
      <c r="U673">
        <f t="shared" si="50"/>
        <v>1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8272</v>
      </c>
      <c r="O674" s="21">
        <f t="shared" si="51"/>
        <v>21.628</v>
      </c>
      <c r="P674" s="5">
        <f t="shared" si="52"/>
        <v>1.988163491769928E-2</v>
      </c>
      <c r="Q674" t="s">
        <v>8320</v>
      </c>
      <c r="R674" t="s">
        <v>8322</v>
      </c>
      <c r="S674" s="12">
        <f t="shared" si="53"/>
        <v>41974.219490740739</v>
      </c>
      <c r="T674" s="12">
        <f t="shared" si="54"/>
        <v>42005.207638888889</v>
      </c>
      <c r="U674">
        <f t="shared" si="50"/>
        <v>1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8272</v>
      </c>
      <c r="O675" s="21">
        <f t="shared" si="51"/>
        <v>0.20500000000000002</v>
      </c>
      <c r="P675" s="5">
        <f t="shared" si="52"/>
        <v>1.4634146341463415E-2</v>
      </c>
      <c r="Q675" t="s">
        <v>8320</v>
      </c>
      <c r="R675" t="s">
        <v>8322</v>
      </c>
      <c r="S675" s="12">
        <f t="shared" si="53"/>
        <v>41838.840474537035</v>
      </c>
      <c r="T675" s="12">
        <f t="shared" si="54"/>
        <v>41883.840474537035</v>
      </c>
      <c r="U675">
        <f t="shared" si="50"/>
        <v>1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8221</v>
      </c>
      <c r="G676" t="s">
        <v>8224</v>
      </c>
      <c r="H676" t="s">
        <v>8246</v>
      </c>
      <c r="I676" s="8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8272</v>
      </c>
      <c r="O676" s="21">
        <f t="shared" si="51"/>
        <v>0.03</v>
      </c>
      <c r="P676" s="5">
        <f t="shared" si="52"/>
        <v>0.13333333333333333</v>
      </c>
      <c r="Q676" t="s">
        <v>8320</v>
      </c>
      <c r="R676" t="s">
        <v>8322</v>
      </c>
      <c r="S676" s="12">
        <f t="shared" si="53"/>
        <v>41803.116053240738</v>
      </c>
      <c r="T676" s="12">
        <f t="shared" si="54"/>
        <v>41863.116053240738</v>
      </c>
      <c r="U676">
        <f t="shared" si="50"/>
        <v>1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8272</v>
      </c>
      <c r="O677" s="21">
        <f t="shared" si="51"/>
        <v>14.85</v>
      </c>
      <c r="P677" s="5">
        <f t="shared" si="52"/>
        <v>2.9180695847362513E-2</v>
      </c>
      <c r="Q677" t="s">
        <v>8320</v>
      </c>
      <c r="R677" t="s">
        <v>8322</v>
      </c>
      <c r="S677" s="12">
        <f t="shared" si="53"/>
        <v>41975.930601851855</v>
      </c>
      <c r="T677" s="12">
        <f t="shared" si="54"/>
        <v>42005.290972222225</v>
      </c>
      <c r="U677">
        <f t="shared" si="50"/>
        <v>1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8272</v>
      </c>
      <c r="O678" s="21">
        <f t="shared" si="51"/>
        <v>1.4710000000000001</v>
      </c>
      <c r="P678" s="5">
        <f t="shared" si="52"/>
        <v>1.6315431679129844E-2</v>
      </c>
      <c r="Q678" t="s">
        <v>8320</v>
      </c>
      <c r="R678" t="s">
        <v>8322</v>
      </c>
      <c r="S678" s="12">
        <f t="shared" si="53"/>
        <v>42012.768298611118</v>
      </c>
      <c r="T678" s="12">
        <f t="shared" si="54"/>
        <v>42042.768298611118</v>
      </c>
      <c r="U678">
        <f t="shared" si="50"/>
        <v>1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8272</v>
      </c>
      <c r="O679" s="21">
        <f t="shared" si="51"/>
        <v>25.584</v>
      </c>
      <c r="P679" s="5">
        <f t="shared" si="52"/>
        <v>7.5046904315196998E-3</v>
      </c>
      <c r="Q679" t="s">
        <v>8320</v>
      </c>
      <c r="R679" t="s">
        <v>8322</v>
      </c>
      <c r="S679" s="12">
        <f t="shared" si="53"/>
        <v>42504.403877314813</v>
      </c>
      <c r="T679" s="12">
        <f t="shared" si="54"/>
        <v>42549.403877314813</v>
      </c>
      <c r="U679">
        <f t="shared" si="50"/>
        <v>1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8272</v>
      </c>
      <c r="O680" s="21">
        <f t="shared" si="51"/>
        <v>3.8206896551724134</v>
      </c>
      <c r="P680" s="5">
        <f t="shared" si="52"/>
        <v>1.5342960288808664E-2</v>
      </c>
      <c r="Q680" t="s">
        <v>8320</v>
      </c>
      <c r="R680" t="s">
        <v>8322</v>
      </c>
      <c r="S680" s="12">
        <f t="shared" si="53"/>
        <v>42481.376597222217</v>
      </c>
      <c r="T680" s="12">
        <f t="shared" si="54"/>
        <v>42511.376597222217</v>
      </c>
      <c r="U680">
        <f t="shared" si="50"/>
        <v>1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8272</v>
      </c>
      <c r="O681" s="21">
        <f t="shared" si="51"/>
        <v>15.485964912280703</v>
      </c>
      <c r="P681" s="5">
        <f t="shared" si="52"/>
        <v>1.0649144669763227E-2</v>
      </c>
      <c r="Q681" t="s">
        <v>8320</v>
      </c>
      <c r="R681" t="s">
        <v>8322</v>
      </c>
      <c r="S681" s="12">
        <f t="shared" si="53"/>
        <v>42556.695706018523</v>
      </c>
      <c r="T681" s="12">
        <f t="shared" si="54"/>
        <v>42616.695706018523</v>
      </c>
      <c r="U681">
        <f t="shared" si="50"/>
        <v>1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8272</v>
      </c>
      <c r="O682" s="21">
        <f t="shared" si="51"/>
        <v>25.912000000000003</v>
      </c>
      <c r="P682" s="5">
        <f t="shared" si="52"/>
        <v>6.6378511886384687E-3</v>
      </c>
      <c r="Q682" t="s">
        <v>8320</v>
      </c>
      <c r="R682" t="s">
        <v>8322</v>
      </c>
      <c r="S682" s="12">
        <f t="shared" si="53"/>
        <v>41864.501516203702</v>
      </c>
      <c r="T682" s="12">
        <f t="shared" si="54"/>
        <v>41899.501516203702</v>
      </c>
      <c r="U682">
        <f t="shared" si="50"/>
        <v>1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8221</v>
      </c>
      <c r="G683" t="s">
        <v>8224</v>
      </c>
      <c r="H683" t="s">
        <v>8246</v>
      </c>
      <c r="I683" s="8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8272</v>
      </c>
      <c r="O683" s="21">
        <f t="shared" si="51"/>
        <v>0.04</v>
      </c>
      <c r="P683" s="5">
        <f t="shared" si="52"/>
        <v>1</v>
      </c>
      <c r="Q683" t="s">
        <v>8320</v>
      </c>
      <c r="R683" t="s">
        <v>8322</v>
      </c>
      <c r="S683" s="12">
        <f t="shared" si="53"/>
        <v>42639.805601851855</v>
      </c>
      <c r="T683" s="12">
        <f t="shared" si="54"/>
        <v>42669.805601851855</v>
      </c>
      <c r="U683">
        <f t="shared" si="50"/>
        <v>1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8272</v>
      </c>
      <c r="O684" s="21">
        <f t="shared" si="51"/>
        <v>0.106</v>
      </c>
      <c r="P684" s="5">
        <f t="shared" si="52"/>
        <v>7.5471698113207544E-2</v>
      </c>
      <c r="Q684" t="s">
        <v>8320</v>
      </c>
      <c r="R684" t="s">
        <v>8322</v>
      </c>
      <c r="S684" s="12">
        <f t="shared" si="53"/>
        <v>42778.765300925923</v>
      </c>
      <c r="T684" s="12">
        <f t="shared" si="54"/>
        <v>42808.723634259266</v>
      </c>
      <c r="U684">
        <f t="shared" si="50"/>
        <v>1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8272</v>
      </c>
      <c r="O685" s="21">
        <f t="shared" si="51"/>
        <v>0.85142857142857142</v>
      </c>
      <c r="P685" s="5">
        <f t="shared" si="52"/>
        <v>1.0067114093959731E-2</v>
      </c>
      <c r="Q685" t="s">
        <v>8320</v>
      </c>
      <c r="R685" t="s">
        <v>8322</v>
      </c>
      <c r="S685" s="12">
        <f t="shared" si="53"/>
        <v>42634.900046296301</v>
      </c>
      <c r="T685" s="12">
        <f t="shared" si="54"/>
        <v>42674.900046296301</v>
      </c>
      <c r="U685">
        <f t="shared" si="50"/>
        <v>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8272</v>
      </c>
      <c r="O686" s="21">
        <f t="shared" si="51"/>
        <v>7.4837500000000006</v>
      </c>
      <c r="P686" s="5">
        <f t="shared" si="52"/>
        <v>5.6372139635877732E-3</v>
      </c>
      <c r="Q686" t="s">
        <v>8320</v>
      </c>
      <c r="R686" t="s">
        <v>8322</v>
      </c>
      <c r="S686" s="12">
        <f t="shared" si="53"/>
        <v>41809.473275462966</v>
      </c>
      <c r="T686" s="12">
        <f t="shared" si="54"/>
        <v>41845.125</v>
      </c>
      <c r="U686">
        <f t="shared" si="50"/>
        <v>1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8272</v>
      </c>
      <c r="O687" s="21">
        <f t="shared" si="51"/>
        <v>27.650000000000002</v>
      </c>
      <c r="P687" s="5">
        <f t="shared" si="52"/>
        <v>1.8083182640144666E-2</v>
      </c>
      <c r="Q687" t="s">
        <v>8320</v>
      </c>
      <c r="R687" t="s">
        <v>8322</v>
      </c>
      <c r="S687" s="12">
        <f t="shared" si="53"/>
        <v>41971.866574074069</v>
      </c>
      <c r="T687" s="12">
        <f t="shared" si="54"/>
        <v>42016.866574074069</v>
      </c>
      <c r="U687">
        <f t="shared" si="50"/>
        <v>1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8221</v>
      </c>
      <c r="G688" t="s">
        <v>8237</v>
      </c>
      <c r="H688" t="s">
        <v>8249</v>
      </c>
      <c r="I688" s="8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8272</v>
      </c>
      <c r="O688" s="21">
        <f t="shared" si="51"/>
        <v>0</v>
      </c>
      <c r="P688" s="5">
        <f t="shared" si="52"/>
        <v>0</v>
      </c>
      <c r="Q688" t="s">
        <v>8320</v>
      </c>
      <c r="R688" t="s">
        <v>8322</v>
      </c>
      <c r="S688" s="12">
        <f t="shared" si="53"/>
        <v>42189.673263888893</v>
      </c>
      <c r="T688" s="12">
        <f t="shared" si="54"/>
        <v>42219.673263888893</v>
      </c>
      <c r="U688">
        <f t="shared" si="50"/>
        <v>1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8272</v>
      </c>
      <c r="O689" s="21">
        <f t="shared" si="51"/>
        <v>3.55</v>
      </c>
      <c r="P689" s="5">
        <f t="shared" si="52"/>
        <v>1.6901408450704226E-3</v>
      </c>
      <c r="Q689" t="s">
        <v>8320</v>
      </c>
      <c r="R689" t="s">
        <v>8322</v>
      </c>
      <c r="S689" s="12">
        <f t="shared" si="53"/>
        <v>42711.750613425931</v>
      </c>
      <c r="T689" s="12">
        <f t="shared" si="54"/>
        <v>42771.750613425931</v>
      </c>
      <c r="U689">
        <f t="shared" si="50"/>
        <v>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8272</v>
      </c>
      <c r="O690" s="21">
        <f t="shared" si="51"/>
        <v>72.989999999999995</v>
      </c>
      <c r="P690" s="5">
        <f t="shared" si="52"/>
        <v>2.4660912453760789E-3</v>
      </c>
      <c r="Q690" t="s">
        <v>8320</v>
      </c>
      <c r="R690" t="s">
        <v>8322</v>
      </c>
      <c r="S690" s="12">
        <f t="shared" si="53"/>
        <v>42262.104780092588</v>
      </c>
      <c r="T690" s="12">
        <f t="shared" si="54"/>
        <v>42292.104780092588</v>
      </c>
      <c r="U690">
        <f t="shared" si="50"/>
        <v>1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8272</v>
      </c>
      <c r="O691" s="21">
        <f t="shared" si="51"/>
        <v>57.648750000000007</v>
      </c>
      <c r="P691" s="5">
        <f t="shared" si="52"/>
        <v>2.914200221166981E-3</v>
      </c>
      <c r="Q691" t="s">
        <v>8320</v>
      </c>
      <c r="R691" t="s">
        <v>8322</v>
      </c>
      <c r="S691" s="12">
        <f t="shared" si="53"/>
        <v>42675.66778935185</v>
      </c>
      <c r="T691" s="12">
        <f t="shared" si="54"/>
        <v>42712.207638888889</v>
      </c>
      <c r="U691">
        <f t="shared" si="50"/>
        <v>1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8272</v>
      </c>
      <c r="O692" s="21">
        <f t="shared" si="51"/>
        <v>12.34</v>
      </c>
      <c r="P692" s="5">
        <f t="shared" si="52"/>
        <v>1.3776337115072933E-2</v>
      </c>
      <c r="Q692" t="s">
        <v>8320</v>
      </c>
      <c r="R692" t="s">
        <v>8322</v>
      </c>
      <c r="S692" s="12">
        <f t="shared" si="53"/>
        <v>42579.634733796294</v>
      </c>
      <c r="T692" s="12">
        <f t="shared" si="54"/>
        <v>42622.25</v>
      </c>
      <c r="U692">
        <f t="shared" si="50"/>
        <v>1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8272</v>
      </c>
      <c r="O693" s="21">
        <f t="shared" si="51"/>
        <v>0.52</v>
      </c>
      <c r="P693" s="5">
        <f t="shared" si="52"/>
        <v>3.8461538461538464E-2</v>
      </c>
      <c r="Q693" t="s">
        <v>8320</v>
      </c>
      <c r="R693" t="s">
        <v>8322</v>
      </c>
      <c r="S693" s="12">
        <f t="shared" si="53"/>
        <v>42158.028310185182</v>
      </c>
      <c r="T693" s="12">
        <f t="shared" si="54"/>
        <v>42186.028310185182</v>
      </c>
      <c r="U693">
        <f t="shared" si="50"/>
        <v>1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8272</v>
      </c>
      <c r="O694" s="21">
        <f t="shared" si="51"/>
        <v>6.5299999999999994</v>
      </c>
      <c r="P694" s="5">
        <f t="shared" si="52"/>
        <v>0.15390505359877488</v>
      </c>
      <c r="Q694" t="s">
        <v>8320</v>
      </c>
      <c r="R694" t="s">
        <v>8322</v>
      </c>
      <c r="S694" s="12">
        <f t="shared" si="53"/>
        <v>42696.37572916667</v>
      </c>
      <c r="T694" s="12">
        <f t="shared" si="54"/>
        <v>42726.37572916667</v>
      </c>
      <c r="U694">
        <f t="shared" si="50"/>
        <v>1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8272</v>
      </c>
      <c r="O695" s="21">
        <f t="shared" si="51"/>
        <v>35.338000000000001</v>
      </c>
      <c r="P695" s="5">
        <f t="shared" si="52"/>
        <v>8.3762521931065714E-3</v>
      </c>
      <c r="Q695" t="s">
        <v>8320</v>
      </c>
      <c r="R695" t="s">
        <v>8322</v>
      </c>
      <c r="S695" s="12">
        <f t="shared" si="53"/>
        <v>42094.808182870373</v>
      </c>
      <c r="T695" s="12">
        <f t="shared" si="54"/>
        <v>42124.808182870373</v>
      </c>
      <c r="U695">
        <f t="shared" si="50"/>
        <v>1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8272</v>
      </c>
      <c r="O696" s="21">
        <f t="shared" si="51"/>
        <v>0.39333333333333331</v>
      </c>
      <c r="P696" s="5">
        <f t="shared" si="52"/>
        <v>1.1864406779661017E-2</v>
      </c>
      <c r="Q696" t="s">
        <v>8320</v>
      </c>
      <c r="R696" t="s">
        <v>8322</v>
      </c>
      <c r="S696" s="12">
        <f t="shared" si="53"/>
        <v>42737.663877314815</v>
      </c>
      <c r="T696" s="12">
        <f t="shared" si="54"/>
        <v>42767.663877314815</v>
      </c>
      <c r="U696">
        <f t="shared" si="50"/>
        <v>1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8272</v>
      </c>
      <c r="O697" s="21">
        <f t="shared" si="51"/>
        <v>1.06</v>
      </c>
      <c r="P697" s="5">
        <f t="shared" si="52"/>
        <v>1.10062893081761E-2</v>
      </c>
      <c r="Q697" t="s">
        <v>8320</v>
      </c>
      <c r="R697" t="s">
        <v>8322</v>
      </c>
      <c r="S697" s="12">
        <f t="shared" si="53"/>
        <v>41913.521064814813</v>
      </c>
      <c r="T697" s="12">
        <f t="shared" si="54"/>
        <v>41943.521064814813</v>
      </c>
      <c r="U697">
        <f t="shared" si="50"/>
        <v>1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8221</v>
      </c>
      <c r="G698" t="s">
        <v>8233</v>
      </c>
      <c r="H698" t="s">
        <v>8249</v>
      </c>
      <c r="I698" s="8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8272</v>
      </c>
      <c r="O698" s="21">
        <f t="shared" si="51"/>
        <v>5.7142857142857147E-4</v>
      </c>
      <c r="P698" s="5">
        <f t="shared" si="52"/>
        <v>1</v>
      </c>
      <c r="Q698" t="s">
        <v>8320</v>
      </c>
      <c r="R698" t="s">
        <v>8322</v>
      </c>
      <c r="S698" s="12">
        <f t="shared" si="53"/>
        <v>41815.927106481482</v>
      </c>
      <c r="T698" s="12">
        <f t="shared" si="54"/>
        <v>41845.927106481482</v>
      </c>
      <c r="U698">
        <f t="shared" si="50"/>
        <v>1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8272</v>
      </c>
      <c r="O699" s="21">
        <f t="shared" si="51"/>
        <v>46.379999999999995</v>
      </c>
      <c r="P699" s="5">
        <f t="shared" si="52"/>
        <v>4.9159120310478657E-2</v>
      </c>
      <c r="Q699" t="s">
        <v>8320</v>
      </c>
      <c r="R699" t="s">
        <v>8322</v>
      </c>
      <c r="S699" s="12">
        <f t="shared" si="53"/>
        <v>42388.523020833338</v>
      </c>
      <c r="T699" s="12">
        <f t="shared" si="54"/>
        <v>42403.523020833338</v>
      </c>
      <c r="U699">
        <f t="shared" si="50"/>
        <v>1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8272</v>
      </c>
      <c r="O700" s="21">
        <f t="shared" si="51"/>
        <v>15.39</v>
      </c>
      <c r="P700" s="5">
        <f t="shared" si="52"/>
        <v>1.8843404808317088E-3</v>
      </c>
      <c r="Q700" t="s">
        <v>8320</v>
      </c>
      <c r="R700" t="s">
        <v>8322</v>
      </c>
      <c r="S700" s="12">
        <f t="shared" si="53"/>
        <v>41866.931076388886</v>
      </c>
      <c r="T700" s="12">
        <f t="shared" si="54"/>
        <v>41900.083333333336</v>
      </c>
      <c r="U700">
        <f t="shared" si="50"/>
        <v>1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8272</v>
      </c>
      <c r="O701" s="21">
        <f t="shared" si="51"/>
        <v>82.422107692307705</v>
      </c>
      <c r="P701" s="5">
        <f t="shared" si="52"/>
        <v>8.3062106003299711E-3</v>
      </c>
      <c r="Q701" t="s">
        <v>8320</v>
      </c>
      <c r="R701" t="s">
        <v>8322</v>
      </c>
      <c r="S701" s="12">
        <f t="shared" si="53"/>
        <v>41563.485509259262</v>
      </c>
      <c r="T701" s="12">
        <f t="shared" si="54"/>
        <v>41600.666666666664</v>
      </c>
      <c r="U701">
        <f t="shared" si="50"/>
        <v>1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8272</v>
      </c>
      <c r="O702" s="21">
        <f t="shared" si="51"/>
        <v>2.6866666666666665</v>
      </c>
      <c r="P702" s="5">
        <f t="shared" si="52"/>
        <v>7.6923076923076927E-2</v>
      </c>
      <c r="Q702" t="s">
        <v>8320</v>
      </c>
      <c r="R702" t="s">
        <v>8322</v>
      </c>
      <c r="S702" s="12">
        <f t="shared" si="53"/>
        <v>42715.688437500001</v>
      </c>
      <c r="T702" s="12">
        <f t="shared" si="54"/>
        <v>42745.688437500001</v>
      </c>
      <c r="U702">
        <f t="shared" si="50"/>
        <v>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8272</v>
      </c>
      <c r="O703" s="21">
        <f t="shared" si="51"/>
        <v>26.6</v>
      </c>
      <c r="P703" s="5">
        <f t="shared" si="52"/>
        <v>3.4324942791762012E-3</v>
      </c>
      <c r="Q703" t="s">
        <v>8320</v>
      </c>
      <c r="R703" t="s">
        <v>8322</v>
      </c>
      <c r="S703" s="12">
        <f t="shared" si="53"/>
        <v>41813.662962962961</v>
      </c>
      <c r="T703" s="12">
        <f t="shared" si="54"/>
        <v>41843.662962962961</v>
      </c>
      <c r="U703">
        <f t="shared" si="50"/>
        <v>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8272</v>
      </c>
      <c r="O704" s="21">
        <f t="shared" si="51"/>
        <v>30.813400000000001</v>
      </c>
      <c r="P704" s="5">
        <f t="shared" si="52"/>
        <v>8.0051752376130731E-3</v>
      </c>
      <c r="Q704" t="s">
        <v>8320</v>
      </c>
      <c r="R704" t="s">
        <v>8322</v>
      </c>
      <c r="S704" s="12">
        <f t="shared" si="53"/>
        <v>42668.726701388892</v>
      </c>
      <c r="T704" s="12">
        <f t="shared" si="54"/>
        <v>42698.768368055549</v>
      </c>
      <c r="U704">
        <f t="shared" si="50"/>
        <v>1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8272</v>
      </c>
      <c r="O705" s="21">
        <f t="shared" si="51"/>
        <v>5.58</v>
      </c>
      <c r="P705" s="5">
        <f t="shared" si="52"/>
        <v>8.3632019115890081E-3</v>
      </c>
      <c r="Q705" t="s">
        <v>8320</v>
      </c>
      <c r="R705" t="s">
        <v>8322</v>
      </c>
      <c r="S705" s="12">
        <f t="shared" si="53"/>
        <v>42711.950798611113</v>
      </c>
      <c r="T705" s="12">
        <f t="shared" si="54"/>
        <v>42766.98055555555</v>
      </c>
      <c r="U705">
        <f t="shared" si="50"/>
        <v>1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8272</v>
      </c>
      <c r="O706" s="21">
        <f t="shared" si="51"/>
        <v>0.87454545454545463</v>
      </c>
      <c r="P706" s="5">
        <f t="shared" si="52"/>
        <v>8.3160083160083165E-3</v>
      </c>
      <c r="Q706" t="s">
        <v>8320</v>
      </c>
      <c r="R706" t="s">
        <v>8322</v>
      </c>
      <c r="S706" s="12">
        <f t="shared" si="53"/>
        <v>42726.192916666667</v>
      </c>
      <c r="T706" s="12">
        <f t="shared" si="54"/>
        <v>42786.192916666667</v>
      </c>
      <c r="U706">
        <f t="shared" ref="U706:U769" si="55">COUNT(E706="SUCCESSFUL","FAILED","cancelled","live")</f>
        <v>1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8272</v>
      </c>
      <c r="O707" s="21">
        <f t="shared" ref="O707:O770" si="56">IFERROR( E707/D707 * 100,0)</f>
        <v>0.97699999999999987</v>
      </c>
      <c r="P707" s="5">
        <f t="shared" ref="P707:P770" si="57">IFERROR(L707/E707,0)</f>
        <v>5.1177072671443197E-3</v>
      </c>
      <c r="Q707" t="s">
        <v>8320</v>
      </c>
      <c r="R707" t="s">
        <v>8322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1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8221</v>
      </c>
      <c r="G708" t="s">
        <v>8227</v>
      </c>
      <c r="H708" t="s">
        <v>8249</v>
      </c>
      <c r="I708" s="8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8272</v>
      </c>
      <c r="O708" s="21">
        <f t="shared" si="56"/>
        <v>0</v>
      </c>
      <c r="P708" s="5">
        <f t="shared" si="57"/>
        <v>0</v>
      </c>
      <c r="Q708" t="s">
        <v>8320</v>
      </c>
      <c r="R708" t="s">
        <v>8322</v>
      </c>
      <c r="S708" s="12">
        <f t="shared" si="58"/>
        <v>42676.995173611111</v>
      </c>
      <c r="T708" s="12">
        <f t="shared" si="59"/>
        <v>42718.777083333334</v>
      </c>
      <c r="U708">
        <f t="shared" si="55"/>
        <v>1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8272</v>
      </c>
      <c r="O709" s="21">
        <f t="shared" si="56"/>
        <v>78.927352941176466</v>
      </c>
      <c r="P709" s="5">
        <f t="shared" si="57"/>
        <v>8.49627170182558E-3</v>
      </c>
      <c r="Q709" t="s">
        <v>8320</v>
      </c>
      <c r="R709" t="s">
        <v>8322</v>
      </c>
      <c r="S709" s="12">
        <f t="shared" si="58"/>
        <v>42696.663506944446</v>
      </c>
      <c r="T709" s="12">
        <f t="shared" si="59"/>
        <v>42736.663506944446</v>
      </c>
      <c r="U709">
        <f t="shared" si="55"/>
        <v>1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8272</v>
      </c>
      <c r="O710" s="21">
        <f t="shared" si="56"/>
        <v>22.092500000000001</v>
      </c>
      <c r="P710" s="5">
        <f t="shared" si="57"/>
        <v>4.1756252121760776E-2</v>
      </c>
      <c r="Q710" t="s">
        <v>8320</v>
      </c>
      <c r="R710" t="s">
        <v>8322</v>
      </c>
      <c r="S710" s="12">
        <f t="shared" si="58"/>
        <v>41835.581018518518</v>
      </c>
      <c r="T710" s="12">
        <f t="shared" si="59"/>
        <v>41895.581018518518</v>
      </c>
      <c r="U710">
        <f t="shared" si="55"/>
        <v>1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8221</v>
      </c>
      <c r="G711" t="s">
        <v>8224</v>
      </c>
      <c r="H711" t="s">
        <v>8246</v>
      </c>
      <c r="I711" s="8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8272</v>
      </c>
      <c r="O711" s="21">
        <f t="shared" si="56"/>
        <v>0.40666666666666662</v>
      </c>
      <c r="P711" s="5">
        <f t="shared" si="57"/>
        <v>3.2786885245901641E-2</v>
      </c>
      <c r="Q711" t="s">
        <v>8320</v>
      </c>
      <c r="R711" t="s">
        <v>8322</v>
      </c>
      <c r="S711" s="12">
        <f t="shared" si="58"/>
        <v>41948.041192129633</v>
      </c>
      <c r="T711" s="12">
        <f t="shared" si="59"/>
        <v>41978.041192129633</v>
      </c>
      <c r="U711">
        <f t="shared" si="55"/>
        <v>1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8221</v>
      </c>
      <c r="G712" t="s">
        <v>8229</v>
      </c>
      <c r="H712" t="s">
        <v>8251</v>
      </c>
      <c r="I712" s="8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8272</v>
      </c>
      <c r="O712" s="21">
        <f t="shared" si="56"/>
        <v>0</v>
      </c>
      <c r="P712" s="5">
        <f t="shared" si="57"/>
        <v>0</v>
      </c>
      <c r="Q712" t="s">
        <v>8320</v>
      </c>
      <c r="R712" t="s">
        <v>8322</v>
      </c>
      <c r="S712" s="12">
        <f t="shared" si="58"/>
        <v>41837.984976851854</v>
      </c>
      <c r="T712" s="12">
        <f t="shared" si="59"/>
        <v>41871.030555555553</v>
      </c>
      <c r="U712">
        <f t="shared" si="55"/>
        <v>1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8272</v>
      </c>
      <c r="O713" s="21">
        <f t="shared" si="56"/>
        <v>33.790999999999997</v>
      </c>
      <c r="P713" s="5">
        <f t="shared" si="57"/>
        <v>1.000266343109112E-2</v>
      </c>
      <c r="Q713" t="s">
        <v>8320</v>
      </c>
      <c r="R713" t="s">
        <v>8322</v>
      </c>
      <c r="S713" s="12">
        <f t="shared" si="58"/>
        <v>42678.459120370375</v>
      </c>
      <c r="T713" s="12">
        <f t="shared" si="59"/>
        <v>42718.500787037032</v>
      </c>
      <c r="U713">
        <f t="shared" si="55"/>
        <v>1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8272</v>
      </c>
      <c r="O714" s="21">
        <f t="shared" si="56"/>
        <v>0.21649484536082475</v>
      </c>
      <c r="P714" s="5">
        <f t="shared" si="57"/>
        <v>3.8095238095238099E-2</v>
      </c>
      <c r="Q714" t="s">
        <v>8320</v>
      </c>
      <c r="R714" t="s">
        <v>8322</v>
      </c>
      <c r="S714" s="12">
        <f t="shared" si="58"/>
        <v>42384.680925925932</v>
      </c>
      <c r="T714" s="12">
        <f t="shared" si="59"/>
        <v>42414.680925925932</v>
      </c>
      <c r="U714">
        <f t="shared" si="55"/>
        <v>1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8272</v>
      </c>
      <c r="O715" s="21">
        <f t="shared" si="56"/>
        <v>0.79600000000000004</v>
      </c>
      <c r="P715" s="5">
        <f t="shared" si="57"/>
        <v>5.0251256281407036E-3</v>
      </c>
      <c r="Q715" t="s">
        <v>8320</v>
      </c>
      <c r="R715" t="s">
        <v>8322</v>
      </c>
      <c r="S715" s="12">
        <f t="shared" si="58"/>
        <v>42496.529305555552</v>
      </c>
      <c r="T715" s="12">
        <f t="shared" si="59"/>
        <v>42526.529305555552</v>
      </c>
      <c r="U715">
        <f t="shared" si="55"/>
        <v>1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8272</v>
      </c>
      <c r="O716" s="21">
        <f t="shared" si="56"/>
        <v>14.993333333333334</v>
      </c>
      <c r="P716" s="5">
        <f t="shared" si="57"/>
        <v>1.2449977767896843E-2</v>
      </c>
      <c r="Q716" t="s">
        <v>8320</v>
      </c>
      <c r="R716" t="s">
        <v>8322</v>
      </c>
      <c r="S716" s="12">
        <f t="shared" si="58"/>
        <v>42734.787986111114</v>
      </c>
      <c r="T716" s="12">
        <f t="shared" si="59"/>
        <v>42794.787986111114</v>
      </c>
      <c r="U716">
        <f t="shared" si="55"/>
        <v>1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8272</v>
      </c>
      <c r="O717" s="21">
        <f t="shared" si="56"/>
        <v>5.0509090909090908</v>
      </c>
      <c r="P717" s="5">
        <f t="shared" si="57"/>
        <v>8.6393088552915772E-3</v>
      </c>
      <c r="Q717" t="s">
        <v>8320</v>
      </c>
      <c r="R717" t="s">
        <v>8322</v>
      </c>
      <c r="S717" s="12">
        <f t="shared" si="58"/>
        <v>42273.090740740736</v>
      </c>
      <c r="T717" s="12">
        <f t="shared" si="59"/>
        <v>42313.132407407407</v>
      </c>
      <c r="U717">
        <f t="shared" si="55"/>
        <v>1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8272</v>
      </c>
      <c r="O718" s="21">
        <f t="shared" si="56"/>
        <v>10.214285714285715</v>
      </c>
      <c r="P718" s="5">
        <f t="shared" si="57"/>
        <v>2.2377622377622378E-2</v>
      </c>
      <c r="Q718" t="s">
        <v>8320</v>
      </c>
      <c r="R718" t="s">
        <v>8322</v>
      </c>
      <c r="S718" s="12">
        <f t="shared" si="58"/>
        <v>41940.658645833333</v>
      </c>
      <c r="T718" s="12">
        <f t="shared" si="59"/>
        <v>41974</v>
      </c>
      <c r="U718">
        <f t="shared" si="55"/>
        <v>1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8272</v>
      </c>
      <c r="O719" s="21">
        <f t="shared" si="56"/>
        <v>0.30499999999999999</v>
      </c>
      <c r="P719" s="5">
        <f t="shared" si="57"/>
        <v>1.3114754098360656E-2</v>
      </c>
      <c r="Q719" t="s">
        <v>8320</v>
      </c>
      <c r="R719" t="s">
        <v>8322</v>
      </c>
      <c r="S719" s="12">
        <f t="shared" si="58"/>
        <v>41857.854189814818</v>
      </c>
      <c r="T719" s="12">
        <f t="shared" si="59"/>
        <v>41887.854189814818</v>
      </c>
      <c r="U719">
        <f t="shared" si="55"/>
        <v>1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8221</v>
      </c>
      <c r="G720" t="s">
        <v>8224</v>
      </c>
      <c r="H720" t="s">
        <v>8246</v>
      </c>
      <c r="I720" s="8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8272</v>
      </c>
      <c r="O720" s="21">
        <f t="shared" si="56"/>
        <v>0.75</v>
      </c>
      <c r="P720" s="5">
        <f t="shared" si="57"/>
        <v>4.4444444444444446E-2</v>
      </c>
      <c r="Q720" t="s">
        <v>8320</v>
      </c>
      <c r="R720" t="s">
        <v>8322</v>
      </c>
      <c r="S720" s="12">
        <f t="shared" si="58"/>
        <v>42752.845451388886</v>
      </c>
      <c r="T720" s="12">
        <f t="shared" si="59"/>
        <v>42784.249305555553</v>
      </c>
      <c r="U720">
        <f t="shared" si="55"/>
        <v>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8272</v>
      </c>
      <c r="O721" s="21">
        <f t="shared" si="56"/>
        <v>1.2933333333333332</v>
      </c>
      <c r="P721" s="5">
        <f t="shared" si="57"/>
        <v>5.1546391752577317E-2</v>
      </c>
      <c r="Q721" t="s">
        <v>8320</v>
      </c>
      <c r="R721" t="s">
        <v>8322</v>
      </c>
      <c r="S721" s="12">
        <f t="shared" si="58"/>
        <v>42409.040231481486</v>
      </c>
      <c r="T721" s="12">
        <f t="shared" si="59"/>
        <v>42423.040231481486</v>
      </c>
      <c r="U721">
        <f t="shared" si="55"/>
        <v>1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8273</v>
      </c>
      <c r="O722" s="21">
        <f t="shared" si="56"/>
        <v>143.94736842105263</v>
      </c>
      <c r="P722" s="5">
        <f t="shared" si="57"/>
        <v>1.4990859232175503E-2</v>
      </c>
      <c r="Q722" t="s">
        <v>8323</v>
      </c>
      <c r="R722" t="s">
        <v>8324</v>
      </c>
      <c r="S722" s="12">
        <f t="shared" si="58"/>
        <v>40909.649201388893</v>
      </c>
      <c r="T722" s="12">
        <f t="shared" si="59"/>
        <v>40937.649201388893</v>
      </c>
      <c r="U722">
        <f t="shared" si="55"/>
        <v>1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8273</v>
      </c>
      <c r="O723" s="21">
        <f t="shared" si="56"/>
        <v>122.10975609756099</v>
      </c>
      <c r="P723" s="5">
        <f t="shared" si="57"/>
        <v>1.1884550084889643E-2</v>
      </c>
      <c r="Q723" t="s">
        <v>8323</v>
      </c>
      <c r="R723" t="s">
        <v>8324</v>
      </c>
      <c r="S723" s="12">
        <f t="shared" si="58"/>
        <v>41807.571840277778</v>
      </c>
      <c r="T723" s="12">
        <f t="shared" si="59"/>
        <v>41852.571840277778</v>
      </c>
      <c r="U723">
        <f t="shared" si="55"/>
        <v>1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8273</v>
      </c>
      <c r="O724" s="21">
        <f t="shared" si="56"/>
        <v>132.024</v>
      </c>
      <c r="P724" s="5">
        <f t="shared" si="57"/>
        <v>4.6355208143973826E-3</v>
      </c>
      <c r="Q724" t="s">
        <v>8323</v>
      </c>
      <c r="R724" t="s">
        <v>8324</v>
      </c>
      <c r="S724" s="12">
        <f t="shared" si="58"/>
        <v>40977.805300925924</v>
      </c>
      <c r="T724" s="12">
        <f t="shared" si="59"/>
        <v>41007.76363425926</v>
      </c>
      <c r="U724">
        <f t="shared" si="55"/>
        <v>1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8273</v>
      </c>
      <c r="O725" s="21">
        <f t="shared" si="56"/>
        <v>109.38000000000001</v>
      </c>
      <c r="P725" s="5">
        <f t="shared" si="57"/>
        <v>1.8284878405558602E-2</v>
      </c>
      <c r="Q725" t="s">
        <v>8323</v>
      </c>
      <c r="R725" t="s">
        <v>8324</v>
      </c>
      <c r="S725" s="12">
        <f t="shared" si="58"/>
        <v>42184.816539351858</v>
      </c>
      <c r="T725" s="12">
        <f t="shared" si="59"/>
        <v>42215.165972222225</v>
      </c>
      <c r="U725">
        <f t="shared" si="55"/>
        <v>1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8273</v>
      </c>
      <c r="O726" s="21">
        <f t="shared" si="56"/>
        <v>105.47157142857144</v>
      </c>
      <c r="P726" s="5">
        <f t="shared" si="57"/>
        <v>1.9368794028451809E-2</v>
      </c>
      <c r="Q726" t="s">
        <v>8323</v>
      </c>
      <c r="R726" t="s">
        <v>8324</v>
      </c>
      <c r="S726" s="12">
        <f t="shared" si="58"/>
        <v>40694.638460648144</v>
      </c>
      <c r="T726" s="12">
        <f t="shared" si="59"/>
        <v>40724.638460648144</v>
      </c>
      <c r="U726">
        <f t="shared" si="55"/>
        <v>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8273</v>
      </c>
      <c r="O727" s="21">
        <f t="shared" si="56"/>
        <v>100.35000000000001</v>
      </c>
      <c r="P727" s="5">
        <f t="shared" si="57"/>
        <v>6.9755854509217742E-3</v>
      </c>
      <c r="Q727" t="s">
        <v>8323</v>
      </c>
      <c r="R727" t="s">
        <v>8324</v>
      </c>
      <c r="S727" s="12">
        <f t="shared" si="58"/>
        <v>42321.626296296294</v>
      </c>
      <c r="T727" s="12">
        <f t="shared" si="59"/>
        <v>42351.626296296294</v>
      </c>
      <c r="U727">
        <f t="shared" si="55"/>
        <v>1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8273</v>
      </c>
      <c r="O728" s="21">
        <f t="shared" si="56"/>
        <v>101.4</v>
      </c>
      <c r="P728" s="5">
        <f t="shared" si="57"/>
        <v>1.3806706114398421E-2</v>
      </c>
      <c r="Q728" t="s">
        <v>8323</v>
      </c>
      <c r="R728" t="s">
        <v>8324</v>
      </c>
      <c r="S728" s="12">
        <f t="shared" si="58"/>
        <v>41346.042673611111</v>
      </c>
      <c r="T728" s="12">
        <f t="shared" si="59"/>
        <v>41376.042673611111</v>
      </c>
      <c r="U728">
        <f t="shared" si="55"/>
        <v>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8273</v>
      </c>
      <c r="O729" s="21">
        <f t="shared" si="56"/>
        <v>155.51428571428571</v>
      </c>
      <c r="P729" s="5">
        <f t="shared" si="57"/>
        <v>2.7374609590299467E-2</v>
      </c>
      <c r="Q729" t="s">
        <v>8323</v>
      </c>
      <c r="R729" t="s">
        <v>8324</v>
      </c>
      <c r="S729" s="12">
        <f t="shared" si="58"/>
        <v>41247.020243055551</v>
      </c>
      <c r="T729" s="12">
        <f t="shared" si="59"/>
        <v>41288.888888888891</v>
      </c>
      <c r="U729">
        <f t="shared" si="55"/>
        <v>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8273</v>
      </c>
      <c r="O730" s="21">
        <f t="shared" si="56"/>
        <v>105.566</v>
      </c>
      <c r="P730" s="5">
        <f t="shared" si="57"/>
        <v>1.6419427972390099E-2</v>
      </c>
      <c r="Q730" t="s">
        <v>8323</v>
      </c>
      <c r="R730" t="s">
        <v>8324</v>
      </c>
      <c r="S730" s="12">
        <f t="shared" si="58"/>
        <v>40731.837465277778</v>
      </c>
      <c r="T730" s="12">
        <f t="shared" si="59"/>
        <v>40776.837465277778</v>
      </c>
      <c r="U730">
        <f t="shared" si="55"/>
        <v>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8273</v>
      </c>
      <c r="O731" s="21">
        <f t="shared" si="56"/>
        <v>130.65</v>
      </c>
      <c r="P731" s="5">
        <f t="shared" si="57"/>
        <v>2.2962112514351322E-2</v>
      </c>
      <c r="Q731" t="s">
        <v>8323</v>
      </c>
      <c r="R731" t="s">
        <v>8324</v>
      </c>
      <c r="S731" s="12">
        <f t="shared" si="58"/>
        <v>41111.185891203706</v>
      </c>
      <c r="T731" s="12">
        <f t="shared" si="59"/>
        <v>41171.185891203706</v>
      </c>
      <c r="U731">
        <f t="shared" si="55"/>
        <v>1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8273</v>
      </c>
      <c r="O732" s="21">
        <f t="shared" si="56"/>
        <v>132.19</v>
      </c>
      <c r="P732" s="5">
        <f t="shared" si="57"/>
        <v>1.0023451093123534E-2</v>
      </c>
      <c r="Q732" t="s">
        <v>8323</v>
      </c>
      <c r="R732" t="s">
        <v>8324</v>
      </c>
      <c r="S732" s="12">
        <f t="shared" si="58"/>
        <v>40854.745266203703</v>
      </c>
      <c r="T732" s="12">
        <f t="shared" si="59"/>
        <v>40884.745266203703</v>
      </c>
      <c r="U732">
        <f t="shared" si="55"/>
        <v>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8273</v>
      </c>
      <c r="O733" s="21">
        <f t="shared" si="56"/>
        <v>126</v>
      </c>
      <c r="P733" s="5">
        <f t="shared" si="57"/>
        <v>1.126984126984127E-2</v>
      </c>
      <c r="Q733" t="s">
        <v>8323</v>
      </c>
      <c r="R733" t="s">
        <v>8324</v>
      </c>
      <c r="S733" s="12">
        <f t="shared" si="58"/>
        <v>40879.795682870368</v>
      </c>
      <c r="T733" s="12">
        <f t="shared" si="59"/>
        <v>40930.25</v>
      </c>
      <c r="U733">
        <f t="shared" si="55"/>
        <v>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8273</v>
      </c>
      <c r="O734" s="21">
        <f t="shared" si="56"/>
        <v>160</v>
      </c>
      <c r="P734" s="5">
        <f t="shared" si="57"/>
        <v>0.203125</v>
      </c>
      <c r="Q734" t="s">
        <v>8323</v>
      </c>
      <c r="R734" t="s">
        <v>8324</v>
      </c>
      <c r="S734" s="12">
        <f t="shared" si="58"/>
        <v>41486.424317129626</v>
      </c>
      <c r="T734" s="12">
        <f t="shared" si="59"/>
        <v>41546.424317129626</v>
      </c>
      <c r="U734">
        <f t="shared" si="55"/>
        <v>1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8273</v>
      </c>
      <c r="O735" s="21">
        <f t="shared" si="56"/>
        <v>120.48</v>
      </c>
      <c r="P735" s="5">
        <f t="shared" si="57"/>
        <v>5.6108897742363877E-2</v>
      </c>
      <c r="Q735" t="s">
        <v>8323</v>
      </c>
      <c r="R735" t="s">
        <v>8324</v>
      </c>
      <c r="S735" s="12">
        <f t="shared" si="58"/>
        <v>41598.420046296298</v>
      </c>
      <c r="T735" s="12">
        <f t="shared" si="59"/>
        <v>41628.420046296298</v>
      </c>
      <c r="U735">
        <f t="shared" si="55"/>
        <v>1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8273</v>
      </c>
      <c r="O736" s="21">
        <f t="shared" si="56"/>
        <v>125.52941176470588</v>
      </c>
      <c r="P736" s="5">
        <f t="shared" si="57"/>
        <v>5.3420805998125589E-3</v>
      </c>
      <c r="Q736" t="s">
        <v>8323</v>
      </c>
      <c r="R736" t="s">
        <v>8324</v>
      </c>
      <c r="S736" s="12">
        <f t="shared" si="58"/>
        <v>42102.164583333331</v>
      </c>
      <c r="T736" s="12">
        <f t="shared" si="59"/>
        <v>42133.208333333328</v>
      </c>
      <c r="U736">
        <f t="shared" si="55"/>
        <v>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8273</v>
      </c>
      <c r="O737" s="21">
        <f t="shared" si="56"/>
        <v>114.40638297872341</v>
      </c>
      <c r="P737" s="5">
        <f t="shared" si="57"/>
        <v>4.2588012125495157E-3</v>
      </c>
      <c r="Q737" t="s">
        <v>8323</v>
      </c>
      <c r="R737" t="s">
        <v>8324</v>
      </c>
      <c r="S737" s="12">
        <f t="shared" si="58"/>
        <v>41946.029467592591</v>
      </c>
      <c r="T737" s="12">
        <f t="shared" si="59"/>
        <v>41977.027083333334</v>
      </c>
      <c r="U737">
        <f t="shared" si="55"/>
        <v>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8273</v>
      </c>
      <c r="O738" s="21">
        <f t="shared" si="56"/>
        <v>315.13888888888891</v>
      </c>
      <c r="P738" s="5">
        <f t="shared" si="57"/>
        <v>9.5196121639488755E-3</v>
      </c>
      <c r="Q738" t="s">
        <v>8323</v>
      </c>
      <c r="R738" t="s">
        <v>8324</v>
      </c>
      <c r="S738" s="12">
        <f t="shared" si="58"/>
        <v>41579.734259259261</v>
      </c>
      <c r="T738" s="12">
        <f t="shared" si="59"/>
        <v>41599.207638888889</v>
      </c>
      <c r="U738">
        <f t="shared" si="55"/>
        <v>1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8273</v>
      </c>
      <c r="O739" s="21">
        <f t="shared" si="56"/>
        <v>122.39999999999999</v>
      </c>
      <c r="P739" s="5">
        <f t="shared" si="57"/>
        <v>1.7647058823529412E-2</v>
      </c>
      <c r="Q739" t="s">
        <v>8323</v>
      </c>
      <c r="R739" t="s">
        <v>8324</v>
      </c>
      <c r="S739" s="12">
        <f t="shared" si="58"/>
        <v>41667.275312500002</v>
      </c>
      <c r="T739" s="12">
        <f t="shared" si="59"/>
        <v>41684.833333333336</v>
      </c>
      <c r="U739">
        <f t="shared" si="55"/>
        <v>1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8273</v>
      </c>
      <c r="O740" s="21">
        <f t="shared" si="56"/>
        <v>106.73333333333332</v>
      </c>
      <c r="P740" s="5">
        <f t="shared" si="57"/>
        <v>2.5608994378513428E-2</v>
      </c>
      <c r="Q740" t="s">
        <v>8323</v>
      </c>
      <c r="R740" t="s">
        <v>8324</v>
      </c>
      <c r="S740" s="12">
        <f t="shared" si="58"/>
        <v>41943.604097222218</v>
      </c>
      <c r="T740" s="12">
        <f t="shared" si="59"/>
        <v>41974.207638888889</v>
      </c>
      <c r="U740">
        <f t="shared" si="55"/>
        <v>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8273</v>
      </c>
      <c r="O741" s="21">
        <f t="shared" si="56"/>
        <v>158.33333333333331</v>
      </c>
      <c r="P741" s="5">
        <f t="shared" si="57"/>
        <v>1.4631578947368421E-2</v>
      </c>
      <c r="Q741" t="s">
        <v>8323</v>
      </c>
      <c r="R741" t="s">
        <v>8324</v>
      </c>
      <c r="S741" s="12">
        <f t="shared" si="58"/>
        <v>41829.502650462964</v>
      </c>
      <c r="T741" s="12">
        <f t="shared" si="59"/>
        <v>41862.502650462964</v>
      </c>
      <c r="U741">
        <f t="shared" si="55"/>
        <v>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8273</v>
      </c>
      <c r="O742" s="21">
        <f t="shared" si="56"/>
        <v>107.4</v>
      </c>
      <c r="P742" s="5">
        <f t="shared" si="57"/>
        <v>5.8969584109248912E-3</v>
      </c>
      <c r="Q742" t="s">
        <v>8323</v>
      </c>
      <c r="R742" t="s">
        <v>8324</v>
      </c>
      <c r="S742" s="12">
        <f t="shared" si="58"/>
        <v>42162.146782407406</v>
      </c>
      <c r="T742" s="12">
        <f t="shared" si="59"/>
        <v>42176.146782407406</v>
      </c>
      <c r="U742">
        <f t="shared" si="55"/>
        <v>1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8273</v>
      </c>
      <c r="O743" s="21">
        <f t="shared" si="56"/>
        <v>102.25999999999999</v>
      </c>
      <c r="P743" s="5">
        <f t="shared" si="57"/>
        <v>7.0709654124479085E-3</v>
      </c>
      <c r="Q743" t="s">
        <v>8323</v>
      </c>
      <c r="R743" t="s">
        <v>8324</v>
      </c>
      <c r="S743" s="12">
        <f t="shared" si="58"/>
        <v>41401.648217592592</v>
      </c>
      <c r="T743" s="12">
        <f t="shared" si="59"/>
        <v>41436.648217592592</v>
      </c>
      <c r="U743">
        <f t="shared" si="55"/>
        <v>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8273</v>
      </c>
      <c r="O744" s="21">
        <f t="shared" si="56"/>
        <v>110.71428571428572</v>
      </c>
      <c r="P744" s="5">
        <f t="shared" si="57"/>
        <v>1.4838709677419355E-2</v>
      </c>
      <c r="Q744" t="s">
        <v>8323</v>
      </c>
      <c r="R744" t="s">
        <v>8324</v>
      </c>
      <c r="S744" s="12">
        <f t="shared" si="58"/>
        <v>41689.917962962965</v>
      </c>
      <c r="T744" s="12">
        <f t="shared" si="59"/>
        <v>41719.876296296294</v>
      </c>
      <c r="U744">
        <f t="shared" si="55"/>
        <v>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8273</v>
      </c>
      <c r="O745" s="21">
        <f t="shared" si="56"/>
        <v>148</v>
      </c>
      <c r="P745" s="5">
        <f t="shared" si="57"/>
        <v>1.8427518427518427E-2</v>
      </c>
      <c r="Q745" t="s">
        <v>8323</v>
      </c>
      <c r="R745" t="s">
        <v>8324</v>
      </c>
      <c r="S745" s="12">
        <f t="shared" si="58"/>
        <v>40990.709317129629</v>
      </c>
      <c r="T745" s="12">
        <f t="shared" si="59"/>
        <v>41015.875</v>
      </c>
      <c r="U745">
        <f t="shared" si="55"/>
        <v>1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8273</v>
      </c>
      <c r="O746" s="21">
        <f t="shared" si="56"/>
        <v>102.32000000000001</v>
      </c>
      <c r="P746" s="5">
        <f t="shared" si="57"/>
        <v>1.2118842845973418E-2</v>
      </c>
      <c r="Q746" t="s">
        <v>8323</v>
      </c>
      <c r="R746" t="s">
        <v>8324</v>
      </c>
      <c r="S746" s="12">
        <f t="shared" si="58"/>
        <v>41226.95721064815</v>
      </c>
      <c r="T746" s="12">
        <f t="shared" si="59"/>
        <v>41256.95721064815</v>
      </c>
      <c r="U746">
        <f t="shared" si="55"/>
        <v>1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8273</v>
      </c>
      <c r="O747" s="21">
        <f t="shared" si="56"/>
        <v>179.09909909909908</v>
      </c>
      <c r="P747" s="5">
        <f t="shared" si="57"/>
        <v>1.8611670020120725E-2</v>
      </c>
      <c r="Q747" t="s">
        <v>8323</v>
      </c>
      <c r="R747" t="s">
        <v>8324</v>
      </c>
      <c r="S747" s="12">
        <f t="shared" si="58"/>
        <v>41367.572280092594</v>
      </c>
      <c r="T747" s="12">
        <f t="shared" si="59"/>
        <v>41397.572280092594</v>
      </c>
      <c r="U747">
        <f t="shared" si="55"/>
        <v>1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8273</v>
      </c>
      <c r="O748" s="21">
        <f t="shared" si="56"/>
        <v>111.08135252761969</v>
      </c>
      <c r="P748" s="5">
        <f t="shared" si="57"/>
        <v>2.923447860156721E-2</v>
      </c>
      <c r="Q748" t="s">
        <v>8323</v>
      </c>
      <c r="R748" t="s">
        <v>8324</v>
      </c>
      <c r="S748" s="12">
        <f t="shared" si="58"/>
        <v>41157.042928240742</v>
      </c>
      <c r="T748" s="12">
        <f t="shared" si="59"/>
        <v>41175.165972222225</v>
      </c>
      <c r="U748">
        <f t="shared" si="55"/>
        <v>1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8273</v>
      </c>
      <c r="O749" s="21">
        <f t="shared" si="56"/>
        <v>100.04285714285714</v>
      </c>
      <c r="P749" s="5">
        <f t="shared" si="57"/>
        <v>7.8537769527345421E-3</v>
      </c>
      <c r="Q749" t="s">
        <v>8323</v>
      </c>
      <c r="R749" t="s">
        <v>8324</v>
      </c>
      <c r="S749" s="12">
        <f t="shared" si="58"/>
        <v>41988.548831018517</v>
      </c>
      <c r="T749" s="12">
        <f t="shared" si="59"/>
        <v>42019.454166666663</v>
      </c>
      <c r="U749">
        <f t="shared" si="55"/>
        <v>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8273</v>
      </c>
      <c r="O750" s="21">
        <f t="shared" si="56"/>
        <v>100.25</v>
      </c>
      <c r="P750" s="5">
        <f t="shared" si="57"/>
        <v>2.1945137157107233E-2</v>
      </c>
      <c r="Q750" t="s">
        <v>8323</v>
      </c>
      <c r="R750" t="s">
        <v>8324</v>
      </c>
      <c r="S750" s="12">
        <f t="shared" si="58"/>
        <v>41831.846828703703</v>
      </c>
      <c r="T750" s="12">
        <f t="shared" si="59"/>
        <v>41861.846828703703</v>
      </c>
      <c r="U750">
        <f t="shared" si="55"/>
        <v>1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8273</v>
      </c>
      <c r="O751" s="21">
        <f t="shared" si="56"/>
        <v>105.56</v>
      </c>
      <c r="P751" s="5">
        <f t="shared" si="57"/>
        <v>1.0420613868889731E-2</v>
      </c>
      <c r="Q751" t="s">
        <v>8323</v>
      </c>
      <c r="R751" t="s">
        <v>8324</v>
      </c>
      <c r="S751" s="12">
        <f t="shared" si="58"/>
        <v>42733.94131944445</v>
      </c>
      <c r="T751" s="12">
        <f t="shared" si="59"/>
        <v>42763.94131944445</v>
      </c>
      <c r="U751">
        <f t="shared" si="55"/>
        <v>1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8273</v>
      </c>
      <c r="O752" s="21">
        <f t="shared" si="56"/>
        <v>102.58775877587757</v>
      </c>
      <c r="P752" s="5">
        <f t="shared" si="57"/>
        <v>1.2941434525115156E-2</v>
      </c>
      <c r="Q752" t="s">
        <v>8323</v>
      </c>
      <c r="R752" t="s">
        <v>8324</v>
      </c>
      <c r="S752" s="12">
        <f t="shared" si="58"/>
        <v>41299.878148148149</v>
      </c>
      <c r="T752" s="12">
        <f t="shared" si="59"/>
        <v>41329.878148148149</v>
      </c>
      <c r="U752">
        <f t="shared" si="55"/>
        <v>1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8273</v>
      </c>
      <c r="O753" s="21">
        <f t="shared" si="56"/>
        <v>118.5</v>
      </c>
      <c r="P753" s="5">
        <f t="shared" si="57"/>
        <v>1.7440225035161745E-2</v>
      </c>
      <c r="Q753" t="s">
        <v>8323</v>
      </c>
      <c r="R753" t="s">
        <v>8324</v>
      </c>
      <c r="S753" s="12">
        <f t="shared" si="58"/>
        <v>40713.630497685182</v>
      </c>
      <c r="T753" s="12">
        <f t="shared" si="59"/>
        <v>40759.630497685182</v>
      </c>
      <c r="U753">
        <f t="shared" si="55"/>
        <v>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8273</v>
      </c>
      <c r="O754" s="21">
        <f t="shared" si="56"/>
        <v>111.7</v>
      </c>
      <c r="P754" s="5">
        <f t="shared" si="57"/>
        <v>1.8800358102059087E-2</v>
      </c>
      <c r="Q754" t="s">
        <v>8323</v>
      </c>
      <c r="R754" t="s">
        <v>8324</v>
      </c>
      <c r="S754" s="12">
        <f t="shared" si="58"/>
        <v>42639.421493055561</v>
      </c>
      <c r="T754" s="12">
        <f t="shared" si="59"/>
        <v>42659.458333333328</v>
      </c>
      <c r="U754">
        <f t="shared" si="55"/>
        <v>1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8273</v>
      </c>
      <c r="O755" s="21">
        <f t="shared" si="56"/>
        <v>128</v>
      </c>
      <c r="P755" s="5">
        <f t="shared" si="57"/>
        <v>2.0312500000000001E-3</v>
      </c>
      <c r="Q755" t="s">
        <v>8323</v>
      </c>
      <c r="R755" t="s">
        <v>8324</v>
      </c>
      <c r="S755" s="12">
        <f t="shared" si="58"/>
        <v>42019.590173611112</v>
      </c>
      <c r="T755" s="12">
        <f t="shared" si="59"/>
        <v>42049.590173611112</v>
      </c>
      <c r="U755">
        <f t="shared" si="55"/>
        <v>1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8273</v>
      </c>
      <c r="O756" s="21">
        <f t="shared" si="56"/>
        <v>103.75000000000001</v>
      </c>
      <c r="P756" s="5">
        <f t="shared" si="57"/>
        <v>2.3614457831325302E-2</v>
      </c>
      <c r="Q756" t="s">
        <v>8323</v>
      </c>
      <c r="R756" t="s">
        <v>8324</v>
      </c>
      <c r="S756" s="12">
        <f t="shared" si="58"/>
        <v>41249.749085648145</v>
      </c>
      <c r="T756" s="12">
        <f t="shared" si="59"/>
        <v>41279.749085648145</v>
      </c>
      <c r="U756">
        <f t="shared" si="55"/>
        <v>1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8273</v>
      </c>
      <c r="O757" s="21">
        <f t="shared" si="56"/>
        <v>101.9076</v>
      </c>
      <c r="P757" s="5">
        <f t="shared" si="57"/>
        <v>2.6690845432529076E-2</v>
      </c>
      <c r="Q757" t="s">
        <v>8323</v>
      </c>
      <c r="R757" t="s">
        <v>8324</v>
      </c>
      <c r="S757" s="12">
        <f t="shared" si="58"/>
        <v>41383.605057870373</v>
      </c>
      <c r="T757" s="12">
        <f t="shared" si="59"/>
        <v>41414.02847222222</v>
      </c>
      <c r="U757">
        <f t="shared" si="55"/>
        <v>1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8273</v>
      </c>
      <c r="O758" s="21">
        <f t="shared" si="56"/>
        <v>117.71428571428571</v>
      </c>
      <c r="P758" s="5">
        <f t="shared" si="57"/>
        <v>2.6699029126213591E-2</v>
      </c>
      <c r="Q758" t="s">
        <v>8323</v>
      </c>
      <c r="R758" t="s">
        <v>8324</v>
      </c>
      <c r="S758" s="12">
        <f t="shared" si="58"/>
        <v>40590.766886574071</v>
      </c>
      <c r="T758" s="12">
        <f t="shared" si="59"/>
        <v>40651.725219907406</v>
      </c>
      <c r="U758">
        <f t="shared" si="55"/>
        <v>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8273</v>
      </c>
      <c r="O759" s="21">
        <f t="shared" si="56"/>
        <v>238</v>
      </c>
      <c r="P759" s="5">
        <f t="shared" si="57"/>
        <v>3.0252100840336135E-2</v>
      </c>
      <c r="Q759" t="s">
        <v>8323</v>
      </c>
      <c r="R759" t="s">
        <v>8324</v>
      </c>
      <c r="S759" s="12">
        <f t="shared" si="58"/>
        <v>41235.054560185185</v>
      </c>
      <c r="T759" s="12">
        <f t="shared" si="59"/>
        <v>41249.054560185185</v>
      </c>
      <c r="U759">
        <f t="shared" si="55"/>
        <v>1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8273</v>
      </c>
      <c r="O760" s="21">
        <f t="shared" si="56"/>
        <v>102</v>
      </c>
      <c r="P760" s="5">
        <f t="shared" si="57"/>
        <v>7.4509803921568628E-3</v>
      </c>
      <c r="Q760" t="s">
        <v>8323</v>
      </c>
      <c r="R760" t="s">
        <v>8324</v>
      </c>
      <c r="S760" s="12">
        <f t="shared" si="58"/>
        <v>40429.836435185185</v>
      </c>
      <c r="T760" s="12">
        <f t="shared" si="59"/>
        <v>40459.836435185185</v>
      </c>
      <c r="U760">
        <f t="shared" si="55"/>
        <v>1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8273</v>
      </c>
      <c r="O761" s="21">
        <f t="shared" si="56"/>
        <v>101.92000000000002</v>
      </c>
      <c r="P761" s="5">
        <f t="shared" si="57"/>
        <v>1.9427001569858712E-2</v>
      </c>
      <c r="Q761" t="s">
        <v>8323</v>
      </c>
      <c r="R761" t="s">
        <v>8324</v>
      </c>
      <c r="S761" s="12">
        <f t="shared" si="58"/>
        <v>41789.330312500002</v>
      </c>
      <c r="T761" s="12">
        <f t="shared" si="59"/>
        <v>41829.330312500002</v>
      </c>
      <c r="U761">
        <f t="shared" si="55"/>
        <v>1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8221</v>
      </c>
      <c r="G762" t="s">
        <v>8224</v>
      </c>
      <c r="H762" t="s">
        <v>8246</v>
      </c>
      <c r="I762" s="8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8274</v>
      </c>
      <c r="O762" s="21">
        <f t="shared" si="56"/>
        <v>0</v>
      </c>
      <c r="P762" s="5">
        <f t="shared" si="57"/>
        <v>0</v>
      </c>
      <c r="Q762" t="s">
        <v>8323</v>
      </c>
      <c r="R762" t="s">
        <v>8325</v>
      </c>
      <c r="S762" s="12">
        <f t="shared" si="58"/>
        <v>42670.764039351852</v>
      </c>
      <c r="T762" s="12">
        <f t="shared" si="59"/>
        <v>42700.805706018517</v>
      </c>
      <c r="U762">
        <f t="shared" si="55"/>
        <v>1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8274</v>
      </c>
      <c r="O763" s="21">
        <f t="shared" si="56"/>
        <v>4.7</v>
      </c>
      <c r="P763" s="5">
        <f t="shared" si="57"/>
        <v>2.553191489361702E-2</v>
      </c>
      <c r="Q763" t="s">
        <v>8323</v>
      </c>
      <c r="R763" t="s">
        <v>8325</v>
      </c>
      <c r="S763" s="12">
        <f t="shared" si="58"/>
        <v>41642.751458333332</v>
      </c>
      <c r="T763" s="12">
        <f t="shared" si="59"/>
        <v>41672.751458333332</v>
      </c>
      <c r="U763">
        <f t="shared" si="55"/>
        <v>1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8221</v>
      </c>
      <c r="G764" t="s">
        <v>8238</v>
      </c>
      <c r="H764" t="s">
        <v>8256</v>
      </c>
      <c r="I764" s="8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8274</v>
      </c>
      <c r="O764" s="21">
        <f t="shared" si="56"/>
        <v>0</v>
      </c>
      <c r="P764" s="5">
        <f t="shared" si="57"/>
        <v>0</v>
      </c>
      <c r="Q764" t="s">
        <v>8323</v>
      </c>
      <c r="R764" t="s">
        <v>8325</v>
      </c>
      <c r="S764" s="12">
        <f t="shared" si="58"/>
        <v>42690.858449074076</v>
      </c>
      <c r="T764" s="12">
        <f t="shared" si="59"/>
        <v>42708.25</v>
      </c>
      <c r="U764">
        <f t="shared" si="55"/>
        <v>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8221</v>
      </c>
      <c r="G765" t="s">
        <v>8225</v>
      </c>
      <c r="H765" t="s">
        <v>8247</v>
      </c>
      <c r="I765" s="8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8274</v>
      </c>
      <c r="O765" s="21">
        <f t="shared" si="56"/>
        <v>0.11655011655011654</v>
      </c>
      <c r="P765" s="5">
        <f t="shared" si="57"/>
        <v>0.2</v>
      </c>
      <c r="Q765" t="s">
        <v>8323</v>
      </c>
      <c r="R765" t="s">
        <v>8325</v>
      </c>
      <c r="S765" s="12">
        <f t="shared" si="58"/>
        <v>41471.446851851848</v>
      </c>
      <c r="T765" s="12">
        <f t="shared" si="59"/>
        <v>41501.446851851848</v>
      </c>
      <c r="U765">
        <f t="shared" si="55"/>
        <v>1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8221</v>
      </c>
      <c r="G766" t="s">
        <v>8224</v>
      </c>
      <c r="H766" t="s">
        <v>8246</v>
      </c>
      <c r="I766" s="8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8274</v>
      </c>
      <c r="O766" s="21">
        <f t="shared" si="56"/>
        <v>0</v>
      </c>
      <c r="P766" s="5">
        <f t="shared" si="57"/>
        <v>0</v>
      </c>
      <c r="Q766" t="s">
        <v>8323</v>
      </c>
      <c r="R766" t="s">
        <v>8325</v>
      </c>
      <c r="S766" s="12">
        <f t="shared" si="58"/>
        <v>42227.173159722224</v>
      </c>
      <c r="T766" s="12">
        <f t="shared" si="59"/>
        <v>42257.173159722224</v>
      </c>
      <c r="U766">
        <f t="shared" si="55"/>
        <v>1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8274</v>
      </c>
      <c r="O767" s="21">
        <f t="shared" si="56"/>
        <v>36.014285714285712</v>
      </c>
      <c r="P767" s="5">
        <f t="shared" si="57"/>
        <v>1.7453391511305039E-2</v>
      </c>
      <c r="Q767" t="s">
        <v>8323</v>
      </c>
      <c r="R767" t="s">
        <v>8325</v>
      </c>
      <c r="S767" s="12">
        <f t="shared" si="58"/>
        <v>41901.542638888888</v>
      </c>
      <c r="T767" s="12">
        <f t="shared" si="59"/>
        <v>41931.542638888888</v>
      </c>
      <c r="U767">
        <f t="shared" si="55"/>
        <v>1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8221</v>
      </c>
      <c r="G768" t="s">
        <v>8229</v>
      </c>
      <c r="H768" t="s">
        <v>8251</v>
      </c>
      <c r="I768" s="8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8274</v>
      </c>
      <c r="O768" s="21">
        <f t="shared" si="56"/>
        <v>0</v>
      </c>
      <c r="P768" s="5">
        <f t="shared" si="57"/>
        <v>0</v>
      </c>
      <c r="Q768" t="s">
        <v>8323</v>
      </c>
      <c r="R768" t="s">
        <v>8325</v>
      </c>
      <c r="S768" s="12">
        <f t="shared" si="58"/>
        <v>42021.783368055556</v>
      </c>
      <c r="T768" s="12">
        <f t="shared" si="59"/>
        <v>42051.783368055556</v>
      </c>
      <c r="U768">
        <f t="shared" si="55"/>
        <v>1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8274</v>
      </c>
      <c r="O769" s="21">
        <f t="shared" si="56"/>
        <v>3.54</v>
      </c>
      <c r="P769" s="5">
        <f t="shared" si="57"/>
        <v>1.6949152542372881E-2</v>
      </c>
      <c r="Q769" t="s">
        <v>8323</v>
      </c>
      <c r="R769" t="s">
        <v>8325</v>
      </c>
      <c r="S769" s="12">
        <f t="shared" si="58"/>
        <v>42115.143634259264</v>
      </c>
      <c r="T769" s="12">
        <f t="shared" si="59"/>
        <v>42145.143634259264</v>
      </c>
      <c r="U769">
        <f t="shared" si="55"/>
        <v>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8221</v>
      </c>
      <c r="G770" t="s">
        <v>8224</v>
      </c>
      <c r="H770" t="s">
        <v>8246</v>
      </c>
      <c r="I770" s="8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8274</v>
      </c>
      <c r="O770" s="21">
        <f t="shared" si="56"/>
        <v>0</v>
      </c>
      <c r="P770" s="5">
        <f t="shared" si="57"/>
        <v>0</v>
      </c>
      <c r="Q770" t="s">
        <v>8323</v>
      </c>
      <c r="R770" t="s">
        <v>8325</v>
      </c>
      <c r="S770" s="12">
        <f t="shared" si="58"/>
        <v>41594.207060185188</v>
      </c>
      <c r="T770" s="12">
        <f t="shared" si="59"/>
        <v>41624.207060185188</v>
      </c>
      <c r="U770">
        <f t="shared" ref="U770:U833" si="60">COUNT(E770="SUCCESSFUL","FAILED","cancelled","live")</f>
        <v>1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8274</v>
      </c>
      <c r="O771" s="21">
        <f t="shared" ref="O771:O834" si="61">IFERROR( E771/D771 * 100,0)</f>
        <v>41.4</v>
      </c>
      <c r="P771" s="5">
        <f t="shared" ref="P771:P834" si="62">IFERROR(L771/E771,0)</f>
        <v>3.140096618357488E-2</v>
      </c>
      <c r="Q771" t="s">
        <v>8323</v>
      </c>
      <c r="R771" t="s">
        <v>8325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1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8221</v>
      </c>
      <c r="G772" t="s">
        <v>8224</v>
      </c>
      <c r="H772" t="s">
        <v>8246</v>
      </c>
      <c r="I772" s="8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8274</v>
      </c>
      <c r="O772" s="21">
        <f t="shared" si="61"/>
        <v>0</v>
      </c>
      <c r="P772" s="5">
        <f t="shared" si="62"/>
        <v>0</v>
      </c>
      <c r="Q772" t="s">
        <v>8323</v>
      </c>
      <c r="R772" t="s">
        <v>8325</v>
      </c>
      <c r="S772" s="12">
        <f t="shared" si="63"/>
        <v>41289.999641203707</v>
      </c>
      <c r="T772" s="12">
        <f t="shared" si="64"/>
        <v>41329.999641203707</v>
      </c>
      <c r="U772">
        <f t="shared" si="60"/>
        <v>1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8221</v>
      </c>
      <c r="G773" t="s">
        <v>8224</v>
      </c>
      <c r="H773" t="s">
        <v>8246</v>
      </c>
      <c r="I773" s="8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8274</v>
      </c>
      <c r="O773" s="21">
        <f t="shared" si="61"/>
        <v>2.6315789473684209E-2</v>
      </c>
      <c r="P773" s="5">
        <f t="shared" si="62"/>
        <v>0.1</v>
      </c>
      <c r="Q773" t="s">
        <v>8323</v>
      </c>
      <c r="R773" t="s">
        <v>8325</v>
      </c>
      <c r="S773" s="12">
        <f t="shared" si="63"/>
        <v>42349.824097222227</v>
      </c>
      <c r="T773" s="12">
        <f t="shared" si="64"/>
        <v>42399.824097222227</v>
      </c>
      <c r="U773">
        <f t="shared" si="60"/>
        <v>1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8274</v>
      </c>
      <c r="O774" s="21">
        <f t="shared" si="61"/>
        <v>3.3333333333333335</v>
      </c>
      <c r="P774" s="5">
        <f t="shared" si="62"/>
        <v>0.02</v>
      </c>
      <c r="Q774" t="s">
        <v>8323</v>
      </c>
      <c r="R774" t="s">
        <v>8325</v>
      </c>
      <c r="S774" s="12">
        <f t="shared" si="63"/>
        <v>40068.056932870371</v>
      </c>
      <c r="T774" s="12">
        <f t="shared" si="64"/>
        <v>40118.165972222225</v>
      </c>
      <c r="U774">
        <f t="shared" si="60"/>
        <v>1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8221</v>
      </c>
      <c r="G775" t="s">
        <v>8225</v>
      </c>
      <c r="H775" t="s">
        <v>8247</v>
      </c>
      <c r="I775" s="8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8274</v>
      </c>
      <c r="O775" s="21">
        <f t="shared" si="61"/>
        <v>0.85129023676509719</v>
      </c>
      <c r="P775" s="5">
        <f t="shared" si="62"/>
        <v>6.25E-2</v>
      </c>
      <c r="Q775" t="s">
        <v>8323</v>
      </c>
      <c r="R775" t="s">
        <v>8325</v>
      </c>
      <c r="S775" s="12">
        <f t="shared" si="63"/>
        <v>42100.735937499994</v>
      </c>
      <c r="T775" s="12">
        <f t="shared" si="64"/>
        <v>42134.959027777775</v>
      </c>
      <c r="U775">
        <f t="shared" si="60"/>
        <v>1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8274</v>
      </c>
      <c r="O776" s="21">
        <f t="shared" si="61"/>
        <v>70.199999999999989</v>
      </c>
      <c r="P776" s="5">
        <f t="shared" si="62"/>
        <v>2.564102564102564E-2</v>
      </c>
      <c r="Q776" t="s">
        <v>8323</v>
      </c>
      <c r="R776" t="s">
        <v>8325</v>
      </c>
      <c r="S776" s="12">
        <f t="shared" si="63"/>
        <v>41663.780300925922</v>
      </c>
      <c r="T776" s="12">
        <f t="shared" si="64"/>
        <v>41693.780300925922</v>
      </c>
      <c r="U776">
        <f t="shared" si="60"/>
        <v>1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8274</v>
      </c>
      <c r="O777" s="21">
        <f t="shared" si="61"/>
        <v>1.7000000000000002</v>
      </c>
      <c r="P777" s="5">
        <f t="shared" si="62"/>
        <v>2.9411764705882353E-2</v>
      </c>
      <c r="Q777" t="s">
        <v>8323</v>
      </c>
      <c r="R777" t="s">
        <v>8325</v>
      </c>
      <c r="S777" s="12">
        <f t="shared" si="63"/>
        <v>40863.060127314813</v>
      </c>
      <c r="T777" s="12">
        <f t="shared" si="64"/>
        <v>40893.060127314813</v>
      </c>
      <c r="U777">
        <f t="shared" si="60"/>
        <v>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8274</v>
      </c>
      <c r="O778" s="21">
        <f t="shared" si="61"/>
        <v>51.4</v>
      </c>
      <c r="P778" s="5">
        <f t="shared" si="62"/>
        <v>1.584213451917732E-2</v>
      </c>
      <c r="Q778" t="s">
        <v>8323</v>
      </c>
      <c r="R778" t="s">
        <v>8325</v>
      </c>
      <c r="S778" s="12">
        <f t="shared" si="63"/>
        <v>42250.685706018514</v>
      </c>
      <c r="T778" s="12">
        <f t="shared" si="64"/>
        <v>42288.208333333328</v>
      </c>
      <c r="U778">
        <f t="shared" si="60"/>
        <v>1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8221</v>
      </c>
      <c r="G779" t="s">
        <v>8224</v>
      </c>
      <c r="H779" t="s">
        <v>8246</v>
      </c>
      <c r="I779" s="8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8274</v>
      </c>
      <c r="O779" s="21">
        <f t="shared" si="61"/>
        <v>0.70000000000000007</v>
      </c>
      <c r="P779" s="5">
        <f t="shared" si="62"/>
        <v>0.14285714285714285</v>
      </c>
      <c r="Q779" t="s">
        <v>8323</v>
      </c>
      <c r="R779" t="s">
        <v>8325</v>
      </c>
      <c r="S779" s="12">
        <f t="shared" si="63"/>
        <v>41456.981215277774</v>
      </c>
      <c r="T779" s="12">
        <f t="shared" si="64"/>
        <v>41486.981215277774</v>
      </c>
      <c r="U779">
        <f t="shared" si="60"/>
        <v>1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8221</v>
      </c>
      <c r="G780" t="s">
        <v>8224</v>
      </c>
      <c r="H780" t="s">
        <v>8246</v>
      </c>
      <c r="I780" s="8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8274</v>
      </c>
      <c r="O780" s="21">
        <f t="shared" si="61"/>
        <v>0.4</v>
      </c>
      <c r="P780" s="5">
        <f t="shared" si="62"/>
        <v>0.5</v>
      </c>
      <c r="Q780" t="s">
        <v>8323</v>
      </c>
      <c r="R780" t="s">
        <v>8325</v>
      </c>
      <c r="S780" s="12">
        <f t="shared" si="63"/>
        <v>41729.702314814815</v>
      </c>
      <c r="T780" s="12">
        <f t="shared" si="64"/>
        <v>41759.702314814815</v>
      </c>
      <c r="U780">
        <f t="shared" si="60"/>
        <v>1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8274</v>
      </c>
      <c r="O781" s="21">
        <f t="shared" si="61"/>
        <v>2.666666666666667</v>
      </c>
      <c r="P781" s="5">
        <f t="shared" si="62"/>
        <v>1.4999999999999999E-2</v>
      </c>
      <c r="Q781" t="s">
        <v>8323</v>
      </c>
      <c r="R781" t="s">
        <v>8325</v>
      </c>
      <c r="S781" s="12">
        <f t="shared" si="63"/>
        <v>40436.68408564815</v>
      </c>
      <c r="T781" s="12">
        <f t="shared" si="64"/>
        <v>40466.166666666664</v>
      </c>
      <c r="U781">
        <f t="shared" si="60"/>
        <v>1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8275</v>
      </c>
      <c r="O782" s="21">
        <f t="shared" si="61"/>
        <v>104</v>
      </c>
      <c r="P782" s="5">
        <f t="shared" si="62"/>
        <v>2.5961538461538463E-2</v>
      </c>
      <c r="Q782" t="s">
        <v>8326</v>
      </c>
      <c r="R782" t="s">
        <v>8327</v>
      </c>
      <c r="S782" s="12">
        <f t="shared" si="63"/>
        <v>40636.673900462964</v>
      </c>
      <c r="T782" s="12">
        <f t="shared" si="64"/>
        <v>40666.673900462964</v>
      </c>
      <c r="U782">
        <f t="shared" si="60"/>
        <v>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8275</v>
      </c>
      <c r="O783" s="21">
        <f t="shared" si="61"/>
        <v>133.15375</v>
      </c>
      <c r="P783" s="5">
        <f t="shared" si="62"/>
        <v>2.3469109957473974E-2</v>
      </c>
      <c r="Q783" t="s">
        <v>8326</v>
      </c>
      <c r="R783" t="s">
        <v>8327</v>
      </c>
      <c r="S783" s="12">
        <f t="shared" si="63"/>
        <v>41403.000856481485</v>
      </c>
      <c r="T783" s="12">
        <f t="shared" si="64"/>
        <v>41433.000856481485</v>
      </c>
      <c r="U783">
        <f t="shared" si="60"/>
        <v>1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8275</v>
      </c>
      <c r="O784" s="21">
        <f t="shared" si="61"/>
        <v>100</v>
      </c>
      <c r="P784" s="5">
        <f t="shared" si="62"/>
        <v>0.02</v>
      </c>
      <c r="Q784" t="s">
        <v>8326</v>
      </c>
      <c r="R784" t="s">
        <v>8327</v>
      </c>
      <c r="S784" s="12">
        <f t="shared" si="63"/>
        <v>41116.758125</v>
      </c>
      <c r="T784" s="12">
        <f t="shared" si="64"/>
        <v>41146.758125</v>
      </c>
      <c r="U784">
        <f t="shared" si="60"/>
        <v>1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8275</v>
      </c>
      <c r="O785" s="21">
        <f t="shared" si="61"/>
        <v>148.13333333333333</v>
      </c>
      <c r="P785" s="5">
        <f t="shared" si="62"/>
        <v>1.5751575157515751E-2</v>
      </c>
      <c r="Q785" t="s">
        <v>8326</v>
      </c>
      <c r="R785" t="s">
        <v>8327</v>
      </c>
      <c r="S785" s="12">
        <f t="shared" si="63"/>
        <v>40987.773715277777</v>
      </c>
      <c r="T785" s="12">
        <f t="shared" si="64"/>
        <v>41026.916666666664</v>
      </c>
      <c r="U785">
        <f t="shared" si="60"/>
        <v>1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8275</v>
      </c>
      <c r="O786" s="21">
        <f t="shared" si="61"/>
        <v>102.49999999999999</v>
      </c>
      <c r="P786" s="5">
        <f t="shared" si="62"/>
        <v>9.7560975609756097E-3</v>
      </c>
      <c r="Q786" t="s">
        <v>8326</v>
      </c>
      <c r="R786" t="s">
        <v>8327</v>
      </c>
      <c r="S786" s="12">
        <f t="shared" si="63"/>
        <v>41675.149525462963</v>
      </c>
      <c r="T786" s="12">
        <f t="shared" si="64"/>
        <v>41715.107858796298</v>
      </c>
      <c r="U786">
        <f t="shared" si="60"/>
        <v>1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8275</v>
      </c>
      <c r="O787" s="21">
        <f t="shared" si="61"/>
        <v>180.62799999999999</v>
      </c>
      <c r="P787" s="5">
        <f t="shared" si="62"/>
        <v>3.2110193325508782E-2</v>
      </c>
      <c r="Q787" t="s">
        <v>8326</v>
      </c>
      <c r="R787" t="s">
        <v>8327</v>
      </c>
      <c r="S787" s="12">
        <f t="shared" si="63"/>
        <v>41303.593923611108</v>
      </c>
      <c r="T787" s="12">
        <f t="shared" si="64"/>
        <v>41333.593923611108</v>
      </c>
      <c r="U787">
        <f t="shared" si="60"/>
        <v>1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8275</v>
      </c>
      <c r="O788" s="21">
        <f t="shared" si="61"/>
        <v>142.79999999999998</v>
      </c>
      <c r="P788" s="5">
        <f t="shared" si="62"/>
        <v>6.1624649859943975E-3</v>
      </c>
      <c r="Q788" t="s">
        <v>8326</v>
      </c>
      <c r="R788" t="s">
        <v>8327</v>
      </c>
      <c r="S788" s="12">
        <f t="shared" si="63"/>
        <v>40983.055949074071</v>
      </c>
      <c r="T788" s="12">
        <f t="shared" si="64"/>
        <v>41040.657638888886</v>
      </c>
      <c r="U788">
        <f t="shared" si="60"/>
        <v>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8275</v>
      </c>
      <c r="O789" s="21">
        <f t="shared" si="61"/>
        <v>114.16666666666666</v>
      </c>
      <c r="P789" s="5">
        <f t="shared" si="62"/>
        <v>1.2408759124087591E-2</v>
      </c>
      <c r="Q789" t="s">
        <v>8326</v>
      </c>
      <c r="R789" t="s">
        <v>8327</v>
      </c>
      <c r="S789" s="12">
        <f t="shared" si="63"/>
        <v>41549.627615740741</v>
      </c>
      <c r="T789" s="12">
        <f t="shared" si="64"/>
        <v>41579.627615740741</v>
      </c>
      <c r="U789">
        <f t="shared" si="60"/>
        <v>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8275</v>
      </c>
      <c r="O790" s="21">
        <f t="shared" si="61"/>
        <v>203.505</v>
      </c>
      <c r="P790" s="5">
        <f t="shared" si="62"/>
        <v>1.6707206211149603E-2</v>
      </c>
      <c r="Q790" t="s">
        <v>8326</v>
      </c>
      <c r="R790" t="s">
        <v>8327</v>
      </c>
      <c r="S790" s="12">
        <f t="shared" si="63"/>
        <v>41059.006805555553</v>
      </c>
      <c r="T790" s="12">
        <f t="shared" si="64"/>
        <v>41097.165972222225</v>
      </c>
      <c r="U790">
        <f t="shared" si="60"/>
        <v>1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8275</v>
      </c>
      <c r="O791" s="21">
        <f t="shared" si="61"/>
        <v>109.41176470588236</v>
      </c>
      <c r="P791" s="5">
        <f t="shared" si="62"/>
        <v>7.526881720430108E-3</v>
      </c>
      <c r="Q791" t="s">
        <v>8326</v>
      </c>
      <c r="R791" t="s">
        <v>8327</v>
      </c>
      <c r="S791" s="12">
        <f t="shared" si="63"/>
        <v>41277.186111111114</v>
      </c>
      <c r="T791" s="12">
        <f t="shared" si="64"/>
        <v>41295.332638888889</v>
      </c>
      <c r="U791">
        <f t="shared" si="60"/>
        <v>1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8275</v>
      </c>
      <c r="O792" s="21">
        <f t="shared" si="61"/>
        <v>144.37459999999999</v>
      </c>
      <c r="P792" s="5">
        <f t="shared" si="62"/>
        <v>1.0805224741748203E-2</v>
      </c>
      <c r="Q792" t="s">
        <v>8326</v>
      </c>
      <c r="R792" t="s">
        <v>8327</v>
      </c>
      <c r="S792" s="12">
        <f t="shared" si="63"/>
        <v>41276.047905092593</v>
      </c>
      <c r="T792" s="12">
        <f t="shared" si="64"/>
        <v>41306.047905092593</v>
      </c>
      <c r="U792">
        <f t="shared" si="60"/>
        <v>1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8275</v>
      </c>
      <c r="O793" s="21">
        <f t="shared" si="61"/>
        <v>103.86666666666666</v>
      </c>
      <c r="P793" s="5">
        <f t="shared" si="62"/>
        <v>1.6431322207958923E-2</v>
      </c>
      <c r="Q793" t="s">
        <v>8326</v>
      </c>
      <c r="R793" t="s">
        <v>8327</v>
      </c>
      <c r="S793" s="12">
        <f t="shared" si="63"/>
        <v>41557.780624999999</v>
      </c>
      <c r="T793" s="12">
        <f t="shared" si="64"/>
        <v>41591.249305555553</v>
      </c>
      <c r="U793">
        <f t="shared" si="60"/>
        <v>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8275</v>
      </c>
      <c r="O794" s="21">
        <f t="shared" si="61"/>
        <v>100.44440000000002</v>
      </c>
      <c r="P794" s="5">
        <f t="shared" si="62"/>
        <v>2.3893815882219414E-2</v>
      </c>
      <c r="Q794" t="s">
        <v>8326</v>
      </c>
      <c r="R794" t="s">
        <v>8327</v>
      </c>
      <c r="S794" s="12">
        <f t="shared" si="63"/>
        <v>41555.873645833337</v>
      </c>
      <c r="T794" s="12">
        <f t="shared" si="64"/>
        <v>41585.915312500001</v>
      </c>
      <c r="U794">
        <f t="shared" si="60"/>
        <v>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8275</v>
      </c>
      <c r="O795" s="21">
        <f t="shared" si="61"/>
        <v>102.77927272727271</v>
      </c>
      <c r="P795" s="5">
        <f t="shared" si="62"/>
        <v>1.1321702642556159E-2</v>
      </c>
      <c r="Q795" t="s">
        <v>8326</v>
      </c>
      <c r="R795" t="s">
        <v>8327</v>
      </c>
      <c r="S795" s="12">
        <f t="shared" si="63"/>
        <v>41442.741249999999</v>
      </c>
      <c r="T795" s="12">
        <f t="shared" si="64"/>
        <v>41458.207638888889</v>
      </c>
      <c r="U795">
        <f t="shared" si="60"/>
        <v>1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8275</v>
      </c>
      <c r="O796" s="21">
        <f t="shared" si="61"/>
        <v>105.31250000000001</v>
      </c>
      <c r="P796" s="5">
        <f t="shared" si="62"/>
        <v>6.2908011869436198E-3</v>
      </c>
      <c r="Q796" t="s">
        <v>8326</v>
      </c>
      <c r="R796" t="s">
        <v>8327</v>
      </c>
      <c r="S796" s="12">
        <f t="shared" si="63"/>
        <v>40736.115011574075</v>
      </c>
      <c r="T796" s="12">
        <f t="shared" si="64"/>
        <v>40791.712500000001</v>
      </c>
      <c r="U796">
        <f t="shared" si="60"/>
        <v>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8275</v>
      </c>
      <c r="O797" s="21">
        <f t="shared" si="61"/>
        <v>111.78571428571429</v>
      </c>
      <c r="P797" s="5">
        <f t="shared" si="62"/>
        <v>1.1757188498402555E-2</v>
      </c>
      <c r="Q797" t="s">
        <v>8326</v>
      </c>
      <c r="R797" t="s">
        <v>8327</v>
      </c>
      <c r="S797" s="12">
        <f t="shared" si="63"/>
        <v>40963.613032407404</v>
      </c>
      <c r="T797" s="12">
        <f t="shared" si="64"/>
        <v>41006.207638888889</v>
      </c>
      <c r="U797">
        <f t="shared" si="60"/>
        <v>1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8275</v>
      </c>
      <c r="O798" s="21">
        <f t="shared" si="61"/>
        <v>101.35000000000001</v>
      </c>
      <c r="P798" s="5">
        <f t="shared" si="62"/>
        <v>8.8801184015786881E-3</v>
      </c>
      <c r="Q798" t="s">
        <v>8326</v>
      </c>
      <c r="R798" t="s">
        <v>8327</v>
      </c>
      <c r="S798" s="12">
        <f t="shared" si="63"/>
        <v>41502.882928240739</v>
      </c>
      <c r="T798" s="12">
        <f t="shared" si="64"/>
        <v>41532.881944444445</v>
      </c>
      <c r="U798">
        <f t="shared" si="60"/>
        <v>1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8275</v>
      </c>
      <c r="O799" s="21">
        <f t="shared" si="61"/>
        <v>107.53333333333333</v>
      </c>
      <c r="P799" s="5">
        <f t="shared" si="62"/>
        <v>2.2008679479231245E-2</v>
      </c>
      <c r="Q799" t="s">
        <v>8326</v>
      </c>
      <c r="R799" t="s">
        <v>8327</v>
      </c>
      <c r="S799" s="12">
        <f t="shared" si="63"/>
        <v>40996.994074074071</v>
      </c>
      <c r="T799" s="12">
        <f t="shared" si="64"/>
        <v>41028.166666666664</v>
      </c>
      <c r="U799">
        <f t="shared" si="60"/>
        <v>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8275</v>
      </c>
      <c r="O800" s="21">
        <f t="shared" si="61"/>
        <v>114.88571428571429</v>
      </c>
      <c r="P800" s="5">
        <f t="shared" si="62"/>
        <v>2.1636408853519026E-2</v>
      </c>
      <c r="Q800" t="s">
        <v>8326</v>
      </c>
      <c r="R800" t="s">
        <v>8327</v>
      </c>
      <c r="S800" s="12">
        <f t="shared" si="63"/>
        <v>41882.590127314819</v>
      </c>
      <c r="T800" s="12">
        <f t="shared" si="64"/>
        <v>41912.590127314819</v>
      </c>
      <c r="U800">
        <f t="shared" si="60"/>
        <v>1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8275</v>
      </c>
      <c r="O801" s="21">
        <f t="shared" si="61"/>
        <v>100.02</v>
      </c>
      <c r="P801" s="5">
        <f t="shared" si="62"/>
        <v>5.5988802239552091E-3</v>
      </c>
      <c r="Q801" t="s">
        <v>8326</v>
      </c>
      <c r="R801" t="s">
        <v>8327</v>
      </c>
      <c r="S801" s="12">
        <f t="shared" si="63"/>
        <v>40996.667199074072</v>
      </c>
      <c r="T801" s="12">
        <f t="shared" si="64"/>
        <v>41026.667199074072</v>
      </c>
      <c r="U801">
        <f t="shared" si="60"/>
        <v>1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8275</v>
      </c>
      <c r="O802" s="21">
        <f t="shared" si="61"/>
        <v>152.13333333333335</v>
      </c>
      <c r="P802" s="5">
        <f t="shared" si="62"/>
        <v>2.4539877300613498E-2</v>
      </c>
      <c r="Q802" t="s">
        <v>8326</v>
      </c>
      <c r="R802" t="s">
        <v>8327</v>
      </c>
      <c r="S802" s="12">
        <f t="shared" si="63"/>
        <v>41863.433495370373</v>
      </c>
      <c r="T802" s="12">
        <f t="shared" si="64"/>
        <v>41893.433495370373</v>
      </c>
      <c r="U802">
        <f t="shared" si="60"/>
        <v>1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8275</v>
      </c>
      <c r="O803" s="21">
        <f t="shared" si="61"/>
        <v>111.52149999999999</v>
      </c>
      <c r="P803" s="5">
        <f t="shared" si="62"/>
        <v>2.2865546105459485E-2</v>
      </c>
      <c r="Q803" t="s">
        <v>8326</v>
      </c>
      <c r="R803" t="s">
        <v>8327</v>
      </c>
      <c r="S803" s="12">
        <f t="shared" si="63"/>
        <v>40695.795370370368</v>
      </c>
      <c r="T803" s="12">
        <f t="shared" si="64"/>
        <v>40725.795370370368</v>
      </c>
      <c r="U803">
        <f t="shared" si="60"/>
        <v>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8275</v>
      </c>
      <c r="O804" s="21">
        <f t="shared" si="61"/>
        <v>101.33333333333334</v>
      </c>
      <c r="P804" s="5">
        <f t="shared" si="62"/>
        <v>1.2335526315789474E-2</v>
      </c>
      <c r="Q804" t="s">
        <v>8326</v>
      </c>
      <c r="R804" t="s">
        <v>8327</v>
      </c>
      <c r="S804" s="12">
        <f t="shared" si="63"/>
        <v>41123.022268518522</v>
      </c>
      <c r="T804" s="12">
        <f t="shared" si="64"/>
        <v>41169.170138888891</v>
      </c>
      <c r="U804">
        <f t="shared" si="60"/>
        <v>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8275</v>
      </c>
      <c r="O805" s="21">
        <f t="shared" si="61"/>
        <v>123.2608695652174</v>
      </c>
      <c r="P805" s="5">
        <f t="shared" si="62"/>
        <v>1.3403880070546737E-2</v>
      </c>
      <c r="Q805" t="s">
        <v>8326</v>
      </c>
      <c r="R805" t="s">
        <v>8327</v>
      </c>
      <c r="S805" s="12">
        <f t="shared" si="63"/>
        <v>40665.949976851851</v>
      </c>
      <c r="T805" s="12">
        <f t="shared" si="64"/>
        <v>40692.041666666664</v>
      </c>
      <c r="U805">
        <f t="shared" si="60"/>
        <v>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8275</v>
      </c>
      <c r="O806" s="21">
        <f t="shared" si="61"/>
        <v>100</v>
      </c>
      <c r="P806" s="5">
        <f t="shared" si="62"/>
        <v>3.2727272727272726E-3</v>
      </c>
      <c r="Q806" t="s">
        <v>8326</v>
      </c>
      <c r="R806" t="s">
        <v>8327</v>
      </c>
      <c r="S806" s="12">
        <f t="shared" si="63"/>
        <v>40730.105625000004</v>
      </c>
      <c r="T806" s="12">
        <f t="shared" si="64"/>
        <v>40747.165972222225</v>
      </c>
      <c r="U806">
        <f t="shared" si="60"/>
        <v>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8275</v>
      </c>
      <c r="O807" s="21">
        <f t="shared" si="61"/>
        <v>105</v>
      </c>
      <c r="P807" s="5">
        <f t="shared" si="62"/>
        <v>1.7142857142857144E-2</v>
      </c>
      <c r="Q807" t="s">
        <v>8326</v>
      </c>
      <c r="R807" t="s">
        <v>8327</v>
      </c>
      <c r="S807" s="12">
        <f t="shared" si="63"/>
        <v>40690.823055555556</v>
      </c>
      <c r="T807" s="12">
        <f t="shared" si="64"/>
        <v>40740.958333333336</v>
      </c>
      <c r="U807">
        <f t="shared" si="60"/>
        <v>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8275</v>
      </c>
      <c r="O808" s="21">
        <f t="shared" si="61"/>
        <v>104.4375</v>
      </c>
      <c r="P808" s="5">
        <f t="shared" si="62"/>
        <v>8.497905445840814E-3</v>
      </c>
      <c r="Q808" t="s">
        <v>8326</v>
      </c>
      <c r="R808" t="s">
        <v>8327</v>
      </c>
      <c r="S808" s="12">
        <f t="shared" si="63"/>
        <v>40763.691423611112</v>
      </c>
      <c r="T808" s="12">
        <f t="shared" si="64"/>
        <v>40793.691423611112</v>
      </c>
      <c r="U808">
        <f t="shared" si="60"/>
        <v>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8275</v>
      </c>
      <c r="O809" s="21">
        <f t="shared" si="61"/>
        <v>105.125</v>
      </c>
      <c r="P809" s="5">
        <f t="shared" si="62"/>
        <v>1.3555291319857313E-2</v>
      </c>
      <c r="Q809" t="s">
        <v>8326</v>
      </c>
      <c r="R809" t="s">
        <v>8327</v>
      </c>
      <c r="S809" s="12">
        <f t="shared" si="63"/>
        <v>42759.628599537042</v>
      </c>
      <c r="T809" s="12">
        <f t="shared" si="64"/>
        <v>42795.083333333328</v>
      </c>
      <c r="U809">
        <f t="shared" si="60"/>
        <v>1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8275</v>
      </c>
      <c r="O810" s="21">
        <f t="shared" si="61"/>
        <v>100</v>
      </c>
      <c r="P810" s="5">
        <f t="shared" si="62"/>
        <v>9.555555555555555E-3</v>
      </c>
      <c r="Q810" t="s">
        <v>8326</v>
      </c>
      <c r="R810" t="s">
        <v>8327</v>
      </c>
      <c r="S810" s="12">
        <f t="shared" si="63"/>
        <v>41962.100532407407</v>
      </c>
      <c r="T810" s="12">
        <f t="shared" si="64"/>
        <v>41995.207638888889</v>
      </c>
      <c r="U810">
        <f t="shared" si="60"/>
        <v>1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8275</v>
      </c>
      <c r="O811" s="21">
        <f t="shared" si="61"/>
        <v>103.77499999999999</v>
      </c>
      <c r="P811" s="5">
        <f t="shared" si="62"/>
        <v>1.2527101903155867E-2</v>
      </c>
      <c r="Q811" t="s">
        <v>8326</v>
      </c>
      <c r="R811" t="s">
        <v>8327</v>
      </c>
      <c r="S811" s="12">
        <f t="shared" si="63"/>
        <v>41628.833680555559</v>
      </c>
      <c r="T811" s="12">
        <f t="shared" si="64"/>
        <v>41658.833680555559</v>
      </c>
      <c r="U811">
        <f t="shared" si="60"/>
        <v>1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8275</v>
      </c>
      <c r="O812" s="21">
        <f t="shared" si="61"/>
        <v>105</v>
      </c>
      <c r="P812" s="5">
        <f t="shared" si="62"/>
        <v>1.7142857142857144E-2</v>
      </c>
      <c r="Q812" t="s">
        <v>8326</v>
      </c>
      <c r="R812" t="s">
        <v>8327</v>
      </c>
      <c r="S812" s="12">
        <f t="shared" si="63"/>
        <v>41123.056273148148</v>
      </c>
      <c r="T812" s="12">
        <f t="shared" si="64"/>
        <v>41153.056273148148</v>
      </c>
      <c r="U812">
        <f t="shared" si="60"/>
        <v>1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8275</v>
      </c>
      <c r="O813" s="21">
        <f t="shared" si="61"/>
        <v>104</v>
      </c>
      <c r="P813" s="5">
        <f t="shared" si="62"/>
        <v>1.1538461538461539E-2</v>
      </c>
      <c r="Q813" t="s">
        <v>8326</v>
      </c>
      <c r="R813" t="s">
        <v>8327</v>
      </c>
      <c r="S813" s="12">
        <f t="shared" si="63"/>
        <v>41443.643541666665</v>
      </c>
      <c r="T813" s="12">
        <f t="shared" si="64"/>
        <v>41465.702777777777</v>
      </c>
      <c r="U813">
        <f t="shared" si="60"/>
        <v>1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8275</v>
      </c>
      <c r="O814" s="21">
        <f t="shared" si="61"/>
        <v>151.83333333333334</v>
      </c>
      <c r="P814" s="5">
        <f t="shared" si="62"/>
        <v>3.6223929747530186E-2</v>
      </c>
      <c r="Q814" t="s">
        <v>8326</v>
      </c>
      <c r="R814" t="s">
        <v>8327</v>
      </c>
      <c r="S814" s="12">
        <f t="shared" si="63"/>
        <v>41282.017962962964</v>
      </c>
      <c r="T814" s="12">
        <f t="shared" si="64"/>
        <v>41334.581944444442</v>
      </c>
      <c r="U814">
        <f t="shared" si="60"/>
        <v>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8275</v>
      </c>
      <c r="O815" s="21">
        <f t="shared" si="61"/>
        <v>159.99600000000001</v>
      </c>
      <c r="P815" s="5">
        <f t="shared" si="62"/>
        <v>4.0001000025000621E-2</v>
      </c>
      <c r="Q815" t="s">
        <v>8326</v>
      </c>
      <c r="R815" t="s">
        <v>8327</v>
      </c>
      <c r="S815" s="12">
        <f t="shared" si="63"/>
        <v>41080.960243055553</v>
      </c>
      <c r="T815" s="12">
        <f t="shared" si="64"/>
        <v>41110.960243055553</v>
      </c>
      <c r="U815">
        <f t="shared" si="60"/>
        <v>1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8275</v>
      </c>
      <c r="O816" s="21">
        <f t="shared" si="61"/>
        <v>127.3</v>
      </c>
      <c r="P816" s="5">
        <f t="shared" si="62"/>
        <v>2.199528672427337E-2</v>
      </c>
      <c r="Q816" t="s">
        <v>8326</v>
      </c>
      <c r="R816" t="s">
        <v>8327</v>
      </c>
      <c r="S816" s="12">
        <f t="shared" si="63"/>
        <v>40679.743067129632</v>
      </c>
      <c r="T816" s="12">
        <f t="shared" si="64"/>
        <v>40694.75277777778</v>
      </c>
      <c r="U816">
        <f t="shared" si="60"/>
        <v>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8275</v>
      </c>
      <c r="O817" s="21">
        <f t="shared" si="61"/>
        <v>107</v>
      </c>
      <c r="P817" s="5">
        <f t="shared" si="62"/>
        <v>1.0046728971962618E-2</v>
      </c>
      <c r="Q817" t="s">
        <v>8326</v>
      </c>
      <c r="R817" t="s">
        <v>8327</v>
      </c>
      <c r="S817" s="12">
        <f t="shared" si="63"/>
        <v>41914.917858796296</v>
      </c>
      <c r="T817" s="12">
        <f t="shared" si="64"/>
        <v>41944.917858796296</v>
      </c>
      <c r="U817">
        <f t="shared" si="60"/>
        <v>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8275</v>
      </c>
      <c r="O818" s="21">
        <f t="shared" si="61"/>
        <v>115.12214285714286</v>
      </c>
      <c r="P818" s="5">
        <f t="shared" si="62"/>
        <v>2.5438819638768762E-2</v>
      </c>
      <c r="Q818" t="s">
        <v>8326</v>
      </c>
      <c r="R818" t="s">
        <v>8327</v>
      </c>
      <c r="S818" s="12">
        <f t="shared" si="63"/>
        <v>41341.870868055557</v>
      </c>
      <c r="T818" s="12">
        <f t="shared" si="64"/>
        <v>41373.270833333336</v>
      </c>
      <c r="U818">
        <f t="shared" si="60"/>
        <v>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8275</v>
      </c>
      <c r="O819" s="21">
        <f t="shared" si="61"/>
        <v>137.11066666666665</v>
      </c>
      <c r="P819" s="5">
        <f t="shared" si="62"/>
        <v>1.1183180496533215E-2</v>
      </c>
      <c r="Q819" t="s">
        <v>8326</v>
      </c>
      <c r="R819" t="s">
        <v>8327</v>
      </c>
      <c r="S819" s="12">
        <f t="shared" si="63"/>
        <v>40925.599664351852</v>
      </c>
      <c r="T819" s="12">
        <f t="shared" si="64"/>
        <v>40979.207638888889</v>
      </c>
      <c r="U819">
        <f t="shared" si="60"/>
        <v>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8275</v>
      </c>
      <c r="O820" s="21">
        <f t="shared" si="61"/>
        <v>155.71428571428572</v>
      </c>
      <c r="P820" s="5">
        <f t="shared" si="62"/>
        <v>3.4862385321100919E-2</v>
      </c>
      <c r="Q820" t="s">
        <v>8326</v>
      </c>
      <c r="R820" t="s">
        <v>8327</v>
      </c>
      <c r="S820" s="12">
        <f t="shared" si="63"/>
        <v>41120.882881944446</v>
      </c>
      <c r="T820" s="12">
        <f t="shared" si="64"/>
        <v>41128.709027777775</v>
      </c>
      <c r="U820">
        <f t="shared" si="60"/>
        <v>1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8275</v>
      </c>
      <c r="O821" s="21">
        <f t="shared" si="61"/>
        <v>108.74999999999999</v>
      </c>
      <c r="P821" s="5">
        <f t="shared" si="62"/>
        <v>3.2183908045977011E-2</v>
      </c>
      <c r="Q821" t="s">
        <v>8326</v>
      </c>
      <c r="R821" t="s">
        <v>8327</v>
      </c>
      <c r="S821" s="12">
        <f t="shared" si="63"/>
        <v>41619.998310185183</v>
      </c>
      <c r="T821" s="12">
        <f t="shared" si="64"/>
        <v>41629.197222222225</v>
      </c>
      <c r="U821">
        <f t="shared" si="60"/>
        <v>1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8275</v>
      </c>
      <c r="O822" s="21">
        <f t="shared" si="61"/>
        <v>134.05000000000001</v>
      </c>
      <c r="P822" s="5">
        <f t="shared" si="62"/>
        <v>1.4173815740395375E-2</v>
      </c>
      <c r="Q822" t="s">
        <v>8326</v>
      </c>
      <c r="R822" t="s">
        <v>8327</v>
      </c>
      <c r="S822" s="12">
        <f t="shared" si="63"/>
        <v>41768.841921296298</v>
      </c>
      <c r="T822" s="12">
        <f t="shared" si="64"/>
        <v>41799.208333333336</v>
      </c>
      <c r="U822">
        <f t="shared" si="60"/>
        <v>1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8275</v>
      </c>
      <c r="O823" s="21">
        <f t="shared" si="61"/>
        <v>100</v>
      </c>
      <c r="P823" s="5">
        <f t="shared" si="62"/>
        <v>4.4617320672691915E-3</v>
      </c>
      <c r="Q823" t="s">
        <v>8326</v>
      </c>
      <c r="R823" t="s">
        <v>8327</v>
      </c>
      <c r="S823" s="12">
        <f t="shared" si="63"/>
        <v>42093.922048611115</v>
      </c>
      <c r="T823" s="12">
        <f t="shared" si="64"/>
        <v>42128.167361111111</v>
      </c>
      <c r="U823">
        <f t="shared" si="60"/>
        <v>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8275</v>
      </c>
      <c r="O824" s="21">
        <f t="shared" si="61"/>
        <v>119.16666666666667</v>
      </c>
      <c r="P824" s="5">
        <f t="shared" si="62"/>
        <v>1.93006993006993E-2</v>
      </c>
      <c r="Q824" t="s">
        <v>8326</v>
      </c>
      <c r="R824" t="s">
        <v>8327</v>
      </c>
      <c r="S824" s="12">
        <f t="shared" si="63"/>
        <v>41157.947337962964</v>
      </c>
      <c r="T824" s="12">
        <f t="shared" si="64"/>
        <v>41187.947337962964</v>
      </c>
      <c r="U824">
        <f t="shared" si="60"/>
        <v>1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8275</v>
      </c>
      <c r="O825" s="21">
        <f t="shared" si="61"/>
        <v>179.5</v>
      </c>
      <c r="P825" s="5">
        <f t="shared" si="62"/>
        <v>2.298050139275766E-2</v>
      </c>
      <c r="Q825" t="s">
        <v>8326</v>
      </c>
      <c r="R825" t="s">
        <v>8327</v>
      </c>
      <c r="S825" s="12">
        <f t="shared" si="63"/>
        <v>42055.972824074073</v>
      </c>
      <c r="T825" s="12">
        <f t="shared" si="64"/>
        <v>42085.931157407409</v>
      </c>
      <c r="U825">
        <f t="shared" si="60"/>
        <v>1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8275</v>
      </c>
      <c r="O826" s="21">
        <f t="shared" si="61"/>
        <v>134.38124999999999</v>
      </c>
      <c r="P826" s="5">
        <f t="shared" si="62"/>
        <v>2.5115110925073254E-2</v>
      </c>
      <c r="Q826" t="s">
        <v>8326</v>
      </c>
      <c r="R826" t="s">
        <v>8327</v>
      </c>
      <c r="S826" s="12">
        <f t="shared" si="63"/>
        <v>40250.242106481484</v>
      </c>
      <c r="T826" s="12">
        <f t="shared" si="64"/>
        <v>40286.290972222225</v>
      </c>
      <c r="U826">
        <f t="shared" si="60"/>
        <v>1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8275</v>
      </c>
      <c r="O827" s="21">
        <f t="shared" si="61"/>
        <v>100.43200000000002</v>
      </c>
      <c r="P827" s="5">
        <f t="shared" si="62"/>
        <v>7.885932770431734E-3</v>
      </c>
      <c r="Q827" t="s">
        <v>8326</v>
      </c>
      <c r="R827" t="s">
        <v>8327</v>
      </c>
      <c r="S827" s="12">
        <f t="shared" si="63"/>
        <v>41186.306527777779</v>
      </c>
      <c r="T827" s="12">
        <f t="shared" si="64"/>
        <v>41211.306527777779</v>
      </c>
      <c r="U827">
        <f t="shared" si="60"/>
        <v>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8275</v>
      </c>
      <c r="O828" s="21">
        <f t="shared" si="61"/>
        <v>101.45454545454547</v>
      </c>
      <c r="P828" s="5">
        <f t="shared" si="62"/>
        <v>8.7813620071684594E-3</v>
      </c>
      <c r="Q828" t="s">
        <v>8326</v>
      </c>
      <c r="R828" t="s">
        <v>8327</v>
      </c>
      <c r="S828" s="12">
        <f t="shared" si="63"/>
        <v>40973.038541666669</v>
      </c>
      <c r="T828" s="12">
        <f t="shared" si="64"/>
        <v>40993.996874999997</v>
      </c>
      <c r="U828">
        <f t="shared" si="60"/>
        <v>1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8275</v>
      </c>
      <c r="O829" s="21">
        <f t="shared" si="61"/>
        <v>103.33333333333334</v>
      </c>
      <c r="P829" s="5">
        <f t="shared" si="62"/>
        <v>3.5483870967741936E-2</v>
      </c>
      <c r="Q829" t="s">
        <v>8326</v>
      </c>
      <c r="R829" t="s">
        <v>8327</v>
      </c>
      <c r="S829" s="12">
        <f t="shared" si="63"/>
        <v>40927.473460648151</v>
      </c>
      <c r="T829" s="12">
        <f t="shared" si="64"/>
        <v>40953.825694444444</v>
      </c>
      <c r="U829">
        <f t="shared" si="60"/>
        <v>1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8275</v>
      </c>
      <c r="O830" s="21">
        <f t="shared" si="61"/>
        <v>107</v>
      </c>
      <c r="P830" s="5">
        <f t="shared" si="62"/>
        <v>2.7318475916606758E-2</v>
      </c>
      <c r="Q830" t="s">
        <v>8326</v>
      </c>
      <c r="R830" t="s">
        <v>8327</v>
      </c>
      <c r="S830" s="12">
        <f t="shared" si="63"/>
        <v>41073.050717592596</v>
      </c>
      <c r="T830" s="12">
        <f t="shared" si="64"/>
        <v>41085.683333333334</v>
      </c>
      <c r="U830">
        <f t="shared" si="60"/>
        <v>1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8275</v>
      </c>
      <c r="O831" s="21">
        <f t="shared" si="61"/>
        <v>104</v>
      </c>
      <c r="P831" s="5">
        <f t="shared" si="62"/>
        <v>3.0769230769230771E-2</v>
      </c>
      <c r="Q831" t="s">
        <v>8326</v>
      </c>
      <c r="R831" t="s">
        <v>8327</v>
      </c>
      <c r="S831" s="12">
        <f t="shared" si="63"/>
        <v>42504.801388888889</v>
      </c>
      <c r="T831" s="12">
        <f t="shared" si="64"/>
        <v>42564.801388888889</v>
      </c>
      <c r="U831">
        <f t="shared" si="60"/>
        <v>1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8275</v>
      </c>
      <c r="O832" s="21">
        <f t="shared" si="61"/>
        <v>107.83333333333334</v>
      </c>
      <c r="P832" s="5">
        <f t="shared" si="62"/>
        <v>1.6486347243688821E-2</v>
      </c>
      <c r="Q832" t="s">
        <v>8326</v>
      </c>
      <c r="R832" t="s">
        <v>8327</v>
      </c>
      <c r="S832" s="12">
        <f t="shared" si="63"/>
        <v>41325.525752314818</v>
      </c>
      <c r="T832" s="12">
        <f t="shared" si="64"/>
        <v>41355.484085648146</v>
      </c>
      <c r="U832">
        <f t="shared" si="60"/>
        <v>1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8275</v>
      </c>
      <c r="O833" s="21">
        <f t="shared" si="61"/>
        <v>233.33333333333334</v>
      </c>
      <c r="P833" s="5">
        <f t="shared" si="62"/>
        <v>5.7142857142857143E-3</v>
      </c>
      <c r="Q833" t="s">
        <v>8326</v>
      </c>
      <c r="R833" t="s">
        <v>8327</v>
      </c>
      <c r="S833" s="12">
        <f t="shared" si="63"/>
        <v>40996.646921296298</v>
      </c>
      <c r="T833" s="12">
        <f t="shared" si="64"/>
        <v>41026.646921296298</v>
      </c>
      <c r="U833">
        <f t="shared" si="60"/>
        <v>1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8275</v>
      </c>
      <c r="O834" s="21">
        <f t="shared" si="61"/>
        <v>100.60706666666665</v>
      </c>
      <c r="P834" s="5">
        <f t="shared" si="62"/>
        <v>1.0204717229936135E-2</v>
      </c>
      <c r="Q834" t="s">
        <v>8326</v>
      </c>
      <c r="R834" t="s">
        <v>8327</v>
      </c>
      <c r="S834" s="12">
        <f t="shared" si="63"/>
        <v>40869.675173611111</v>
      </c>
      <c r="T834" s="12">
        <f t="shared" si="64"/>
        <v>40929.342361111114</v>
      </c>
      <c r="U834">
        <f t="shared" ref="U834:U897" si="65">COUNT(E834="SUCCESSFUL","FAILED","cancelled","live")</f>
        <v>1</v>
      </c>
    </row>
    <row r="835" spans="1:21" x14ac:dyDescent="0.2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8275</v>
      </c>
      <c r="O835" s="21">
        <f t="shared" ref="O835:O898" si="66">IFERROR( E835/D835 * 100,0)</f>
        <v>101.66666666666666</v>
      </c>
      <c r="P835" s="5">
        <f t="shared" ref="P835:P898" si="67">IFERROR(L835/E835,0)</f>
        <v>6.7213114754098363E-3</v>
      </c>
      <c r="Q835" t="s">
        <v>8326</v>
      </c>
      <c r="R835" t="s">
        <v>8327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1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8275</v>
      </c>
      <c r="O836" s="21">
        <f t="shared" si="66"/>
        <v>131.0181818181818</v>
      </c>
      <c r="P836" s="5">
        <f t="shared" si="67"/>
        <v>1.0407993338884263E-2</v>
      </c>
      <c r="Q836" t="s">
        <v>8326</v>
      </c>
      <c r="R836" t="s">
        <v>8327</v>
      </c>
      <c r="S836" s="12">
        <f t="shared" si="68"/>
        <v>41422.822824074072</v>
      </c>
      <c r="T836" s="12">
        <f t="shared" si="69"/>
        <v>41456.165972222225</v>
      </c>
      <c r="U836">
        <f t="shared" si="65"/>
        <v>1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8275</v>
      </c>
      <c r="O837" s="21">
        <f t="shared" si="66"/>
        <v>117.25000000000001</v>
      </c>
      <c r="P837" s="5">
        <f t="shared" si="67"/>
        <v>1.7057569296375266E-2</v>
      </c>
      <c r="Q837" t="s">
        <v>8326</v>
      </c>
      <c r="R837" t="s">
        <v>8327</v>
      </c>
      <c r="S837" s="12">
        <f t="shared" si="68"/>
        <v>41005.45784722222</v>
      </c>
      <c r="T837" s="12">
        <f t="shared" si="69"/>
        <v>41048.125</v>
      </c>
      <c r="U837">
        <f t="shared" si="65"/>
        <v>1</v>
      </c>
    </row>
    <row r="838" spans="1:21" x14ac:dyDescent="0.2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8275</v>
      </c>
      <c r="O838" s="21">
        <f t="shared" si="66"/>
        <v>100.93039999999999</v>
      </c>
      <c r="P838" s="5">
        <f t="shared" si="67"/>
        <v>9.1151922512939607E-3</v>
      </c>
      <c r="Q838" t="s">
        <v>8326</v>
      </c>
      <c r="R838" t="s">
        <v>8327</v>
      </c>
      <c r="S838" s="12">
        <f t="shared" si="68"/>
        <v>41524.056921296295</v>
      </c>
      <c r="T838" s="12">
        <f t="shared" si="69"/>
        <v>41554.056921296295</v>
      </c>
      <c r="U838">
        <f t="shared" si="65"/>
        <v>1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8275</v>
      </c>
      <c r="O839" s="21">
        <f t="shared" si="66"/>
        <v>121.8</v>
      </c>
      <c r="P839" s="5">
        <f t="shared" si="67"/>
        <v>2.0361247947454843E-2</v>
      </c>
      <c r="Q839" t="s">
        <v>8326</v>
      </c>
      <c r="R839" t="s">
        <v>8327</v>
      </c>
      <c r="S839" s="12">
        <f t="shared" si="68"/>
        <v>41730.998402777775</v>
      </c>
      <c r="T839" s="12">
        <f t="shared" si="69"/>
        <v>41760.998402777775</v>
      </c>
      <c r="U839">
        <f t="shared" si="65"/>
        <v>1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8275</v>
      </c>
      <c r="O840" s="21">
        <f t="shared" si="66"/>
        <v>145.4</v>
      </c>
      <c r="P840" s="5">
        <f t="shared" si="67"/>
        <v>2.0976616231086657E-2</v>
      </c>
      <c r="Q840" t="s">
        <v>8326</v>
      </c>
      <c r="R840" t="s">
        <v>8327</v>
      </c>
      <c r="S840" s="12">
        <f t="shared" si="68"/>
        <v>40895.897974537038</v>
      </c>
      <c r="T840" s="12">
        <f t="shared" si="69"/>
        <v>40925.897974537038</v>
      </c>
      <c r="U840">
        <f t="shared" si="65"/>
        <v>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8275</v>
      </c>
      <c r="O841" s="21">
        <f t="shared" si="66"/>
        <v>116.61660000000001</v>
      </c>
      <c r="P841" s="5">
        <f t="shared" si="67"/>
        <v>1.6464208354556729E-2</v>
      </c>
      <c r="Q841" t="s">
        <v>8326</v>
      </c>
      <c r="R841" t="s">
        <v>8327</v>
      </c>
      <c r="S841" s="12">
        <f t="shared" si="68"/>
        <v>41144.763379629629</v>
      </c>
      <c r="T841" s="12">
        <f t="shared" si="69"/>
        <v>41174.763379629629</v>
      </c>
      <c r="U841">
        <f t="shared" si="65"/>
        <v>1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8276</v>
      </c>
      <c r="O842" s="21">
        <f t="shared" si="66"/>
        <v>120.4166</v>
      </c>
      <c r="P842" s="5">
        <f t="shared" si="67"/>
        <v>1.5778555448335195E-2</v>
      </c>
      <c r="Q842" t="s">
        <v>8326</v>
      </c>
      <c r="R842" t="s">
        <v>8328</v>
      </c>
      <c r="S842" s="12">
        <f t="shared" si="68"/>
        <v>42607.226701388892</v>
      </c>
      <c r="T842" s="12">
        <f t="shared" si="69"/>
        <v>42637.226701388892</v>
      </c>
      <c r="U842">
        <f t="shared" si="65"/>
        <v>1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8276</v>
      </c>
      <c r="O843" s="21">
        <f t="shared" si="66"/>
        <v>101.32000000000001</v>
      </c>
      <c r="P843" s="5">
        <f t="shared" si="67"/>
        <v>1.8555073035925778E-2</v>
      </c>
      <c r="Q843" t="s">
        <v>8326</v>
      </c>
      <c r="R843" t="s">
        <v>8328</v>
      </c>
      <c r="S843" s="12">
        <f t="shared" si="68"/>
        <v>41923.838692129626</v>
      </c>
      <c r="T843" s="12">
        <f t="shared" si="69"/>
        <v>41953.88035879629</v>
      </c>
      <c r="U843">
        <f t="shared" si="65"/>
        <v>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8276</v>
      </c>
      <c r="O844" s="21">
        <f t="shared" si="66"/>
        <v>104.32</v>
      </c>
      <c r="P844" s="5">
        <f t="shared" si="67"/>
        <v>1.495398773006135E-2</v>
      </c>
      <c r="Q844" t="s">
        <v>8326</v>
      </c>
      <c r="R844" t="s">
        <v>8328</v>
      </c>
      <c r="S844" s="12">
        <f t="shared" si="68"/>
        <v>41526.592395833337</v>
      </c>
      <c r="T844" s="12">
        <f t="shared" si="69"/>
        <v>41561.165972222225</v>
      </c>
      <c r="U844">
        <f t="shared" si="65"/>
        <v>1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8276</v>
      </c>
      <c r="O845" s="21">
        <f t="shared" si="66"/>
        <v>267.13333333333333</v>
      </c>
      <c r="P845" s="5">
        <f t="shared" si="67"/>
        <v>1.5847267282256054E-2</v>
      </c>
      <c r="Q845" t="s">
        <v>8326</v>
      </c>
      <c r="R845" t="s">
        <v>8328</v>
      </c>
      <c r="S845" s="12">
        <f t="shared" si="68"/>
        <v>42695.257870370369</v>
      </c>
      <c r="T845" s="12">
        <f t="shared" si="69"/>
        <v>42712.333333333328</v>
      </c>
      <c r="U845">
        <f t="shared" si="65"/>
        <v>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8276</v>
      </c>
      <c r="O846" s="21">
        <f t="shared" si="66"/>
        <v>194.13333333333333</v>
      </c>
      <c r="P846" s="5">
        <f t="shared" si="67"/>
        <v>2.7300824175824176E-2</v>
      </c>
      <c r="Q846" t="s">
        <v>8326</v>
      </c>
      <c r="R846" t="s">
        <v>8328</v>
      </c>
      <c r="S846" s="12">
        <f t="shared" si="68"/>
        <v>41905.684629629628</v>
      </c>
      <c r="T846" s="12">
        <f t="shared" si="69"/>
        <v>41944.207638888889</v>
      </c>
      <c r="U846">
        <f t="shared" si="65"/>
        <v>1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8276</v>
      </c>
      <c r="O847" s="21">
        <f t="shared" si="66"/>
        <v>120.3802</v>
      </c>
      <c r="P847" s="5">
        <f t="shared" si="67"/>
        <v>2.9406829362303766E-2</v>
      </c>
      <c r="Q847" t="s">
        <v>8326</v>
      </c>
      <c r="R847" t="s">
        <v>8328</v>
      </c>
      <c r="S847" s="12">
        <f t="shared" si="68"/>
        <v>42578.205972222218</v>
      </c>
      <c r="T847" s="12">
        <f t="shared" si="69"/>
        <v>42618.165972222225</v>
      </c>
      <c r="U847">
        <f t="shared" si="65"/>
        <v>1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8276</v>
      </c>
      <c r="O848" s="21">
        <f t="shared" si="66"/>
        <v>122.00090909090908</v>
      </c>
      <c r="P848" s="5">
        <f t="shared" si="67"/>
        <v>3.5022093725084018E-2</v>
      </c>
      <c r="Q848" t="s">
        <v>8326</v>
      </c>
      <c r="R848" t="s">
        <v>8328</v>
      </c>
      <c r="S848" s="12">
        <f t="shared" si="68"/>
        <v>41694.391840277778</v>
      </c>
      <c r="T848" s="12">
        <f t="shared" si="69"/>
        <v>41708.583333333336</v>
      </c>
      <c r="U848">
        <f t="shared" si="65"/>
        <v>1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 s="8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8276</v>
      </c>
      <c r="O849" s="21">
        <f t="shared" si="66"/>
        <v>100</v>
      </c>
      <c r="P849" s="5">
        <f t="shared" si="67"/>
        <v>0.1</v>
      </c>
      <c r="Q849" t="s">
        <v>8326</v>
      </c>
      <c r="R849" t="s">
        <v>8328</v>
      </c>
      <c r="S849" s="12">
        <f t="shared" si="68"/>
        <v>42165.79833333334</v>
      </c>
      <c r="T849" s="12">
        <f t="shared" si="69"/>
        <v>42195.79833333334</v>
      </c>
      <c r="U849">
        <f t="shared" si="65"/>
        <v>1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8276</v>
      </c>
      <c r="O850" s="21">
        <f t="shared" si="66"/>
        <v>100</v>
      </c>
      <c r="P850" s="5">
        <f t="shared" si="67"/>
        <v>5.3333333333333337E-2</v>
      </c>
      <c r="Q850" t="s">
        <v>8326</v>
      </c>
      <c r="R850" t="s">
        <v>8328</v>
      </c>
      <c r="S850" s="12">
        <f t="shared" si="68"/>
        <v>42078.792048611111</v>
      </c>
      <c r="T850" s="12">
        <f t="shared" si="69"/>
        <v>42108.792048611111</v>
      </c>
      <c r="U850">
        <f t="shared" si="65"/>
        <v>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8276</v>
      </c>
      <c r="O851" s="21">
        <f t="shared" si="66"/>
        <v>119.9</v>
      </c>
      <c r="P851" s="5">
        <f t="shared" si="67"/>
        <v>2.3978315262718933E-2</v>
      </c>
      <c r="Q851" t="s">
        <v>8326</v>
      </c>
      <c r="R851" t="s">
        <v>8328</v>
      </c>
      <c r="S851" s="12">
        <f t="shared" si="68"/>
        <v>42051.148888888885</v>
      </c>
      <c r="T851" s="12">
        <f t="shared" si="69"/>
        <v>42079.107222222221</v>
      </c>
      <c r="U851">
        <f t="shared" si="65"/>
        <v>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8276</v>
      </c>
      <c r="O852" s="21">
        <f t="shared" si="66"/>
        <v>155.17499999999998</v>
      </c>
      <c r="P852" s="5">
        <f t="shared" si="67"/>
        <v>2.1427420654100211E-2</v>
      </c>
      <c r="Q852" t="s">
        <v>8326</v>
      </c>
      <c r="R852" t="s">
        <v>8328</v>
      </c>
      <c r="S852" s="12">
        <f t="shared" si="68"/>
        <v>42452.827743055561</v>
      </c>
      <c r="T852" s="12">
        <f t="shared" si="69"/>
        <v>42485.207638888889</v>
      </c>
      <c r="U852">
        <f t="shared" si="65"/>
        <v>1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8276</v>
      </c>
      <c r="O853" s="21">
        <f t="shared" si="66"/>
        <v>130.44999999999999</v>
      </c>
      <c r="P853" s="5">
        <f t="shared" si="67"/>
        <v>2.6830203142966653E-2</v>
      </c>
      <c r="Q853" t="s">
        <v>8326</v>
      </c>
      <c r="R853" t="s">
        <v>8328</v>
      </c>
      <c r="S853" s="12">
        <f t="shared" si="68"/>
        <v>42522.880243055552</v>
      </c>
      <c r="T853" s="12">
        <f t="shared" si="69"/>
        <v>42582.822916666672</v>
      </c>
      <c r="U853">
        <f t="shared" si="65"/>
        <v>1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8276</v>
      </c>
      <c r="O854" s="21">
        <f t="shared" si="66"/>
        <v>104.97142857142859</v>
      </c>
      <c r="P854" s="5">
        <f t="shared" si="67"/>
        <v>1.6875340228633642E-2</v>
      </c>
      <c r="Q854" t="s">
        <v>8326</v>
      </c>
      <c r="R854" t="s">
        <v>8328</v>
      </c>
      <c r="S854" s="12">
        <f t="shared" si="68"/>
        <v>42656.805497685185</v>
      </c>
      <c r="T854" s="12">
        <f t="shared" si="69"/>
        <v>42667.875</v>
      </c>
      <c r="U854">
        <f t="shared" si="65"/>
        <v>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8276</v>
      </c>
      <c r="O855" s="21">
        <f t="shared" si="66"/>
        <v>100</v>
      </c>
      <c r="P855" s="5">
        <f t="shared" si="67"/>
        <v>3.3333333333333333E-2</v>
      </c>
      <c r="Q855" t="s">
        <v>8326</v>
      </c>
      <c r="R855" t="s">
        <v>8328</v>
      </c>
      <c r="S855" s="12">
        <f t="shared" si="68"/>
        <v>42021.832280092596</v>
      </c>
      <c r="T855" s="12">
        <f t="shared" si="69"/>
        <v>42051.832280092596</v>
      </c>
      <c r="U855">
        <f t="shared" si="65"/>
        <v>1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8276</v>
      </c>
      <c r="O856" s="21">
        <f t="shared" si="66"/>
        <v>118.2205035971223</v>
      </c>
      <c r="P856" s="5">
        <f t="shared" si="67"/>
        <v>1.518318713049934E-2</v>
      </c>
      <c r="Q856" t="s">
        <v>8326</v>
      </c>
      <c r="R856" t="s">
        <v>8328</v>
      </c>
      <c r="S856" s="12">
        <f t="shared" si="68"/>
        <v>42702.212337962963</v>
      </c>
      <c r="T856" s="12">
        <f t="shared" si="69"/>
        <v>42732.212337962963</v>
      </c>
      <c r="U856">
        <f t="shared" si="65"/>
        <v>1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8276</v>
      </c>
      <c r="O857" s="21">
        <f t="shared" si="66"/>
        <v>103.44827586206897</v>
      </c>
      <c r="P857" s="5">
        <f t="shared" si="67"/>
        <v>3.1333333333333331E-2</v>
      </c>
      <c r="Q857" t="s">
        <v>8326</v>
      </c>
      <c r="R857" t="s">
        <v>8328</v>
      </c>
      <c r="S857" s="12">
        <f t="shared" si="68"/>
        <v>42545.125196759262</v>
      </c>
      <c r="T857" s="12">
        <f t="shared" si="69"/>
        <v>42575.125196759262</v>
      </c>
      <c r="U857">
        <f t="shared" si="65"/>
        <v>1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8276</v>
      </c>
      <c r="O858" s="21">
        <f t="shared" si="66"/>
        <v>218.00000000000003</v>
      </c>
      <c r="P858" s="5">
        <f t="shared" si="67"/>
        <v>5.1376146788990829E-2</v>
      </c>
      <c r="Q858" t="s">
        <v>8326</v>
      </c>
      <c r="R858" t="s">
        <v>8328</v>
      </c>
      <c r="S858" s="12">
        <f t="shared" si="68"/>
        <v>42609.311990740738</v>
      </c>
      <c r="T858" s="12">
        <f t="shared" si="69"/>
        <v>42668.791666666672</v>
      </c>
      <c r="U858">
        <f t="shared" si="65"/>
        <v>1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8276</v>
      </c>
      <c r="O859" s="21">
        <f t="shared" si="66"/>
        <v>100</v>
      </c>
      <c r="P859" s="5">
        <f t="shared" si="67"/>
        <v>0.02</v>
      </c>
      <c r="Q859" t="s">
        <v>8326</v>
      </c>
      <c r="R859" t="s">
        <v>8328</v>
      </c>
      <c r="S859" s="12">
        <f t="shared" si="68"/>
        <v>42291.581377314811</v>
      </c>
      <c r="T859" s="12">
        <f t="shared" si="69"/>
        <v>42333.623043981483</v>
      </c>
      <c r="U859">
        <f t="shared" si="65"/>
        <v>1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8276</v>
      </c>
      <c r="O860" s="21">
        <f t="shared" si="66"/>
        <v>144.00583333333333</v>
      </c>
      <c r="P860" s="5">
        <f t="shared" si="67"/>
        <v>4.3979699896416237E-2</v>
      </c>
      <c r="Q860" t="s">
        <v>8326</v>
      </c>
      <c r="R860" t="s">
        <v>8328</v>
      </c>
      <c r="S860" s="12">
        <f t="shared" si="68"/>
        <v>42079.745578703703</v>
      </c>
      <c r="T860" s="12">
        <f t="shared" si="69"/>
        <v>42109.957638888889</v>
      </c>
      <c r="U860">
        <f t="shared" si="65"/>
        <v>1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8276</v>
      </c>
      <c r="O861" s="21">
        <f t="shared" si="66"/>
        <v>104.67500000000001</v>
      </c>
      <c r="P861" s="5">
        <f t="shared" si="67"/>
        <v>2.340577979460234E-2</v>
      </c>
      <c r="Q861" t="s">
        <v>8326</v>
      </c>
      <c r="R861" t="s">
        <v>8328</v>
      </c>
      <c r="S861" s="12">
        <f t="shared" si="68"/>
        <v>42128.820231481484</v>
      </c>
      <c r="T861" s="12">
        <f t="shared" si="69"/>
        <v>42159</v>
      </c>
      <c r="U861">
        <f t="shared" si="65"/>
        <v>1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8277</v>
      </c>
      <c r="O862" s="21">
        <f t="shared" si="66"/>
        <v>18.142857142857142</v>
      </c>
      <c r="P862" s="5">
        <f t="shared" si="67"/>
        <v>1.889763779527559E-2</v>
      </c>
      <c r="Q862" t="s">
        <v>8326</v>
      </c>
      <c r="R862" t="s">
        <v>8329</v>
      </c>
      <c r="S862" s="12">
        <f t="shared" si="68"/>
        <v>41570.482789351852</v>
      </c>
      <c r="T862" s="12">
        <f t="shared" si="69"/>
        <v>41600.524456018517</v>
      </c>
      <c r="U862">
        <f t="shared" si="65"/>
        <v>1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8277</v>
      </c>
      <c r="O863" s="21">
        <f t="shared" si="66"/>
        <v>2.2444444444444445</v>
      </c>
      <c r="P863" s="5">
        <f t="shared" si="67"/>
        <v>1.9801980198019802E-2</v>
      </c>
      <c r="Q863" t="s">
        <v>8326</v>
      </c>
      <c r="R863" t="s">
        <v>8329</v>
      </c>
      <c r="S863" s="12">
        <f t="shared" si="68"/>
        <v>42599.965324074074</v>
      </c>
      <c r="T863" s="12">
        <f t="shared" si="69"/>
        <v>42629.965324074074</v>
      </c>
      <c r="U863">
        <f t="shared" si="65"/>
        <v>1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8277</v>
      </c>
      <c r="O864" s="21">
        <f t="shared" si="66"/>
        <v>0.33999999999999997</v>
      </c>
      <c r="P864" s="5">
        <f t="shared" si="67"/>
        <v>2.3529411764705882E-2</v>
      </c>
      <c r="Q864" t="s">
        <v>8326</v>
      </c>
      <c r="R864" t="s">
        <v>8329</v>
      </c>
      <c r="S864" s="12">
        <f t="shared" si="68"/>
        <v>41559.5549537037</v>
      </c>
      <c r="T864" s="12">
        <f t="shared" si="69"/>
        <v>41589.596620370372</v>
      </c>
      <c r="U864">
        <f t="shared" si="65"/>
        <v>1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8221</v>
      </c>
      <c r="G865" t="s">
        <v>8224</v>
      </c>
      <c r="H865" t="s">
        <v>8246</v>
      </c>
      <c r="I865" s="8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8277</v>
      </c>
      <c r="O865" s="21">
        <f t="shared" si="66"/>
        <v>4.5</v>
      </c>
      <c r="P865" s="5">
        <f t="shared" si="67"/>
        <v>5.5555555555555552E-2</v>
      </c>
      <c r="Q865" t="s">
        <v>8326</v>
      </c>
      <c r="R865" t="s">
        <v>8329</v>
      </c>
      <c r="S865" s="12">
        <f t="shared" si="68"/>
        <v>40921.117662037039</v>
      </c>
      <c r="T865" s="12">
        <f t="shared" si="69"/>
        <v>40951.117662037039</v>
      </c>
      <c r="U865">
        <f t="shared" si="65"/>
        <v>1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8277</v>
      </c>
      <c r="O866" s="21">
        <f t="shared" si="66"/>
        <v>41.53846153846154</v>
      </c>
      <c r="P866" s="5">
        <f t="shared" si="67"/>
        <v>2.9259259259259259E-2</v>
      </c>
      <c r="Q866" t="s">
        <v>8326</v>
      </c>
      <c r="R866" t="s">
        <v>8329</v>
      </c>
      <c r="S866" s="12">
        <f t="shared" si="68"/>
        <v>41541.106921296298</v>
      </c>
      <c r="T866" s="12">
        <f t="shared" si="69"/>
        <v>41563.415972222225</v>
      </c>
      <c r="U866">
        <f t="shared" si="65"/>
        <v>1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8221</v>
      </c>
      <c r="G867" t="s">
        <v>8224</v>
      </c>
      <c r="H867" t="s">
        <v>8246</v>
      </c>
      <c r="I867" s="8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8277</v>
      </c>
      <c r="O867" s="21">
        <f t="shared" si="66"/>
        <v>2.0454545454545454</v>
      </c>
      <c r="P867" s="5">
        <f t="shared" si="67"/>
        <v>4.4444444444444446E-2</v>
      </c>
      <c r="Q867" t="s">
        <v>8326</v>
      </c>
      <c r="R867" t="s">
        <v>8329</v>
      </c>
      <c r="S867" s="12">
        <f t="shared" si="68"/>
        <v>41230.77311342593</v>
      </c>
      <c r="T867" s="12">
        <f t="shared" si="69"/>
        <v>41290.77311342593</v>
      </c>
      <c r="U867">
        <f t="shared" si="65"/>
        <v>1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8277</v>
      </c>
      <c r="O868" s="21">
        <f t="shared" si="66"/>
        <v>18.285714285714285</v>
      </c>
      <c r="P868" s="5">
        <f t="shared" si="67"/>
        <v>1.7187500000000001E-2</v>
      </c>
      <c r="Q868" t="s">
        <v>8326</v>
      </c>
      <c r="R868" t="s">
        <v>8329</v>
      </c>
      <c r="S868" s="12">
        <f t="shared" si="68"/>
        <v>42025.637939814813</v>
      </c>
      <c r="T868" s="12">
        <f t="shared" si="69"/>
        <v>42063.631944444445</v>
      </c>
      <c r="U868">
        <f t="shared" si="65"/>
        <v>1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8277</v>
      </c>
      <c r="O869" s="21">
        <f t="shared" si="66"/>
        <v>24.02</v>
      </c>
      <c r="P869" s="5">
        <f t="shared" si="67"/>
        <v>9.1590341382181521E-3</v>
      </c>
      <c r="Q869" t="s">
        <v>8326</v>
      </c>
      <c r="R869" t="s">
        <v>8329</v>
      </c>
      <c r="S869" s="12">
        <f t="shared" si="68"/>
        <v>40088.105393518519</v>
      </c>
      <c r="T869" s="12">
        <f t="shared" si="69"/>
        <v>40148.207638888889</v>
      </c>
      <c r="U869">
        <f t="shared" si="65"/>
        <v>1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8221</v>
      </c>
      <c r="G870" t="s">
        <v>8224</v>
      </c>
      <c r="H870" t="s">
        <v>8246</v>
      </c>
      <c r="I870" s="8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8277</v>
      </c>
      <c r="O870" s="21">
        <f t="shared" si="66"/>
        <v>0.1111111111111111</v>
      </c>
      <c r="P870" s="5">
        <f t="shared" si="67"/>
        <v>0.02</v>
      </c>
      <c r="Q870" t="s">
        <v>8326</v>
      </c>
      <c r="R870" t="s">
        <v>8329</v>
      </c>
      <c r="S870" s="12">
        <f t="shared" si="68"/>
        <v>41616.027754629627</v>
      </c>
      <c r="T870" s="12">
        <f t="shared" si="69"/>
        <v>41646.027754629627</v>
      </c>
      <c r="U870">
        <f t="shared" si="65"/>
        <v>1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8277</v>
      </c>
      <c r="O871" s="21">
        <f t="shared" si="66"/>
        <v>11.818181818181818</v>
      </c>
      <c r="P871" s="5">
        <f t="shared" si="67"/>
        <v>2.8846153846153848E-3</v>
      </c>
      <c r="Q871" t="s">
        <v>8326</v>
      </c>
      <c r="R871" t="s">
        <v>8329</v>
      </c>
      <c r="S871" s="12">
        <f t="shared" si="68"/>
        <v>41342.845567129632</v>
      </c>
      <c r="T871" s="12">
        <f t="shared" si="69"/>
        <v>41372.803900462961</v>
      </c>
      <c r="U871">
        <f t="shared" si="65"/>
        <v>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8221</v>
      </c>
      <c r="G872" t="s">
        <v>8225</v>
      </c>
      <c r="H872" t="s">
        <v>8247</v>
      </c>
      <c r="I872" s="8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8277</v>
      </c>
      <c r="O872" s="21">
        <f t="shared" si="66"/>
        <v>0.31</v>
      </c>
      <c r="P872" s="5">
        <f t="shared" si="67"/>
        <v>8.0645161290322578E-2</v>
      </c>
      <c r="Q872" t="s">
        <v>8326</v>
      </c>
      <c r="R872" t="s">
        <v>8329</v>
      </c>
      <c r="S872" s="12">
        <f t="shared" si="68"/>
        <v>41488.022256944445</v>
      </c>
      <c r="T872" s="12">
        <f t="shared" si="69"/>
        <v>41518.022256944445</v>
      </c>
      <c r="U872">
        <f t="shared" si="65"/>
        <v>1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8277</v>
      </c>
      <c r="O873" s="21">
        <f t="shared" si="66"/>
        <v>5.416666666666667</v>
      </c>
      <c r="P873" s="5">
        <f t="shared" si="67"/>
        <v>3.6923076923076927E-2</v>
      </c>
      <c r="Q873" t="s">
        <v>8326</v>
      </c>
      <c r="R873" t="s">
        <v>8329</v>
      </c>
      <c r="S873" s="12">
        <f t="shared" si="68"/>
        <v>41577.561284722222</v>
      </c>
      <c r="T873" s="12">
        <f t="shared" si="69"/>
        <v>41607.602951388886</v>
      </c>
      <c r="U873">
        <f t="shared" si="65"/>
        <v>1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8277</v>
      </c>
      <c r="O874" s="21">
        <f t="shared" si="66"/>
        <v>0.8125</v>
      </c>
      <c r="P874" s="5">
        <f t="shared" si="67"/>
        <v>3.0769230769230771E-2</v>
      </c>
      <c r="Q874" t="s">
        <v>8326</v>
      </c>
      <c r="R874" t="s">
        <v>8329</v>
      </c>
      <c r="S874" s="12">
        <f t="shared" si="68"/>
        <v>40567.825543981482</v>
      </c>
      <c r="T874" s="12">
        <f t="shared" si="69"/>
        <v>40612.825543981482</v>
      </c>
      <c r="U874">
        <f t="shared" si="65"/>
        <v>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8221</v>
      </c>
      <c r="G875" t="s">
        <v>8224</v>
      </c>
      <c r="H875" t="s">
        <v>8246</v>
      </c>
      <c r="I875" s="8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8277</v>
      </c>
      <c r="O875" s="21">
        <f t="shared" si="66"/>
        <v>1.2857142857142856</v>
      </c>
      <c r="P875" s="5">
        <f t="shared" si="67"/>
        <v>0.1111111111111111</v>
      </c>
      <c r="Q875" t="s">
        <v>8326</v>
      </c>
      <c r="R875" t="s">
        <v>8329</v>
      </c>
      <c r="S875" s="12">
        <f t="shared" si="68"/>
        <v>41184.167129629634</v>
      </c>
      <c r="T875" s="12">
        <f t="shared" si="69"/>
        <v>41224.208796296298</v>
      </c>
      <c r="U875">
        <f t="shared" si="65"/>
        <v>1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8277</v>
      </c>
      <c r="O876" s="21">
        <f t="shared" si="66"/>
        <v>24.333333333333336</v>
      </c>
      <c r="P876" s="5">
        <f t="shared" si="67"/>
        <v>2.8767123287671233E-2</v>
      </c>
      <c r="Q876" t="s">
        <v>8326</v>
      </c>
      <c r="R876" t="s">
        <v>8329</v>
      </c>
      <c r="S876" s="12">
        <f t="shared" si="68"/>
        <v>41368.583726851852</v>
      </c>
      <c r="T876" s="12">
        <f t="shared" si="69"/>
        <v>41398.583726851852</v>
      </c>
      <c r="U876">
        <f t="shared" si="65"/>
        <v>1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8221</v>
      </c>
      <c r="G877" t="s">
        <v>8224</v>
      </c>
      <c r="H877" t="s">
        <v>8246</v>
      </c>
      <c r="I877" s="8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8277</v>
      </c>
      <c r="O877" s="21">
        <f t="shared" si="66"/>
        <v>0</v>
      </c>
      <c r="P877" s="5">
        <f t="shared" si="67"/>
        <v>0</v>
      </c>
      <c r="Q877" t="s">
        <v>8326</v>
      </c>
      <c r="R877" t="s">
        <v>8329</v>
      </c>
      <c r="S877" s="12">
        <f t="shared" si="68"/>
        <v>42248.723738425921</v>
      </c>
      <c r="T877" s="12">
        <f t="shared" si="69"/>
        <v>42268.723738425921</v>
      </c>
      <c r="U877">
        <f t="shared" si="65"/>
        <v>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8277</v>
      </c>
      <c r="O878" s="21">
        <f t="shared" si="66"/>
        <v>40.799492385786799</v>
      </c>
      <c r="P878" s="5">
        <f t="shared" si="67"/>
        <v>3.4992223950233284E-2</v>
      </c>
      <c r="Q878" t="s">
        <v>8326</v>
      </c>
      <c r="R878" t="s">
        <v>8329</v>
      </c>
      <c r="S878" s="12">
        <f t="shared" si="68"/>
        <v>41276.496840277774</v>
      </c>
      <c r="T878" s="12">
        <f t="shared" si="69"/>
        <v>41309.496840277774</v>
      </c>
      <c r="U878">
        <f t="shared" si="65"/>
        <v>1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8277</v>
      </c>
      <c r="O879" s="21">
        <f t="shared" si="66"/>
        <v>67.55</v>
      </c>
      <c r="P879" s="5">
        <f t="shared" si="67"/>
        <v>2.1465581051073278E-2</v>
      </c>
      <c r="Q879" t="s">
        <v>8326</v>
      </c>
      <c r="R879" t="s">
        <v>8329</v>
      </c>
      <c r="S879" s="12">
        <f t="shared" si="68"/>
        <v>41597.788888888892</v>
      </c>
      <c r="T879" s="12">
        <f t="shared" si="69"/>
        <v>41627.788888888892</v>
      </c>
      <c r="U879">
        <f t="shared" si="65"/>
        <v>1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8221</v>
      </c>
      <c r="G880" t="s">
        <v>8224</v>
      </c>
      <c r="H880" t="s">
        <v>8246</v>
      </c>
      <c r="I880" s="8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8277</v>
      </c>
      <c r="O880" s="21">
        <f t="shared" si="66"/>
        <v>1.3</v>
      </c>
      <c r="P880" s="5">
        <f t="shared" si="67"/>
        <v>3.0769230769230771E-2</v>
      </c>
      <c r="Q880" t="s">
        <v>8326</v>
      </c>
      <c r="R880" t="s">
        <v>8329</v>
      </c>
      <c r="S880" s="12">
        <f t="shared" si="68"/>
        <v>40505.232916666668</v>
      </c>
      <c r="T880" s="12">
        <f t="shared" si="69"/>
        <v>40535.232916666668</v>
      </c>
      <c r="U880">
        <f t="shared" si="65"/>
        <v>1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8277</v>
      </c>
      <c r="O881" s="21">
        <f t="shared" si="66"/>
        <v>30.666666666666664</v>
      </c>
      <c r="P881" s="5">
        <f t="shared" si="67"/>
        <v>4.6583850931677016E-2</v>
      </c>
      <c r="Q881" t="s">
        <v>8326</v>
      </c>
      <c r="R881" t="s">
        <v>8329</v>
      </c>
      <c r="S881" s="12">
        <f t="shared" si="68"/>
        <v>41037.829918981479</v>
      </c>
      <c r="T881" s="12">
        <f t="shared" si="69"/>
        <v>41058.829918981479</v>
      </c>
      <c r="U881">
        <f t="shared" si="65"/>
        <v>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8278</v>
      </c>
      <c r="O882" s="21">
        <f t="shared" si="66"/>
        <v>2.9894179894179893</v>
      </c>
      <c r="P882" s="5">
        <f t="shared" si="67"/>
        <v>7.0796460176991149E-2</v>
      </c>
      <c r="Q882" t="s">
        <v>8326</v>
      </c>
      <c r="R882" t="s">
        <v>8330</v>
      </c>
      <c r="S882" s="12">
        <f t="shared" si="68"/>
        <v>41179.32104166667</v>
      </c>
      <c r="T882" s="12">
        <f t="shared" si="69"/>
        <v>41212.32104166667</v>
      </c>
      <c r="U882">
        <f t="shared" si="65"/>
        <v>1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8221</v>
      </c>
      <c r="G883" t="s">
        <v>8224</v>
      </c>
      <c r="H883" t="s">
        <v>8246</v>
      </c>
      <c r="I883" s="8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8278</v>
      </c>
      <c r="O883" s="21">
        <f t="shared" si="66"/>
        <v>0.8</v>
      </c>
      <c r="P883" s="5">
        <f t="shared" si="67"/>
        <v>3.3333333333333333E-2</v>
      </c>
      <c r="Q883" t="s">
        <v>8326</v>
      </c>
      <c r="R883" t="s">
        <v>8330</v>
      </c>
      <c r="S883" s="12">
        <f t="shared" si="68"/>
        <v>40877.25099537037</v>
      </c>
      <c r="T883" s="12">
        <f t="shared" si="69"/>
        <v>40922.25099537037</v>
      </c>
      <c r="U883">
        <f t="shared" si="65"/>
        <v>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8278</v>
      </c>
      <c r="O884" s="21">
        <f t="shared" si="66"/>
        <v>20.133333333333333</v>
      </c>
      <c r="P884" s="5">
        <f t="shared" si="67"/>
        <v>4.6357615894039736E-2</v>
      </c>
      <c r="Q884" t="s">
        <v>8326</v>
      </c>
      <c r="R884" t="s">
        <v>8330</v>
      </c>
      <c r="S884" s="12">
        <f t="shared" si="68"/>
        <v>40759.860532407409</v>
      </c>
      <c r="T884" s="12">
        <f t="shared" si="69"/>
        <v>40792.860532407409</v>
      </c>
      <c r="U884">
        <f t="shared" si="65"/>
        <v>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8278</v>
      </c>
      <c r="O885" s="21">
        <f t="shared" si="66"/>
        <v>40.020000000000003</v>
      </c>
      <c r="P885" s="5">
        <f t="shared" si="67"/>
        <v>1.1994002998500749E-2</v>
      </c>
      <c r="Q885" t="s">
        <v>8326</v>
      </c>
      <c r="R885" t="s">
        <v>8330</v>
      </c>
      <c r="S885" s="12">
        <f t="shared" si="68"/>
        <v>42371.935590277775</v>
      </c>
      <c r="T885" s="12">
        <f t="shared" si="69"/>
        <v>42431.935590277775</v>
      </c>
      <c r="U885">
        <f t="shared" si="65"/>
        <v>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8221</v>
      </c>
      <c r="G886" t="s">
        <v>8224</v>
      </c>
      <c r="H886" t="s">
        <v>8246</v>
      </c>
      <c r="I886" s="8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8278</v>
      </c>
      <c r="O886" s="21">
        <f t="shared" si="66"/>
        <v>1</v>
      </c>
      <c r="P886" s="5">
        <f t="shared" si="67"/>
        <v>0.1</v>
      </c>
      <c r="Q886" t="s">
        <v>8326</v>
      </c>
      <c r="R886" t="s">
        <v>8330</v>
      </c>
      <c r="S886" s="12">
        <f t="shared" si="68"/>
        <v>40981.802615740737</v>
      </c>
      <c r="T886" s="12">
        <f t="shared" si="69"/>
        <v>41041.104861111111</v>
      </c>
      <c r="U886">
        <f t="shared" si="65"/>
        <v>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8278</v>
      </c>
      <c r="O887" s="21">
        <f t="shared" si="66"/>
        <v>75</v>
      </c>
      <c r="P887" s="5">
        <f t="shared" si="67"/>
        <v>2.8000000000000001E-2</v>
      </c>
      <c r="Q887" t="s">
        <v>8326</v>
      </c>
      <c r="R887" t="s">
        <v>8330</v>
      </c>
      <c r="S887" s="12">
        <f t="shared" si="68"/>
        <v>42713.941099537042</v>
      </c>
      <c r="T887" s="12">
        <f t="shared" si="69"/>
        <v>42734.941099537042</v>
      </c>
      <c r="U887">
        <f t="shared" si="65"/>
        <v>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8278</v>
      </c>
      <c r="O888" s="21">
        <f t="shared" si="66"/>
        <v>41</v>
      </c>
      <c r="P888" s="5">
        <f t="shared" si="67"/>
        <v>3.4146341463414637E-2</v>
      </c>
      <c r="Q888" t="s">
        <v>8326</v>
      </c>
      <c r="R888" t="s">
        <v>8330</v>
      </c>
      <c r="S888" s="12">
        <f t="shared" si="68"/>
        <v>42603.870520833334</v>
      </c>
      <c r="T888" s="12">
        <f t="shared" si="69"/>
        <v>42628.870520833334</v>
      </c>
      <c r="U888">
        <f t="shared" si="65"/>
        <v>1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8221</v>
      </c>
      <c r="G889" t="s">
        <v>8224</v>
      </c>
      <c r="H889" t="s">
        <v>8246</v>
      </c>
      <c r="I889" s="8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8278</v>
      </c>
      <c r="O889" s="21">
        <f t="shared" si="66"/>
        <v>0</v>
      </c>
      <c r="P889" s="5">
        <f t="shared" si="67"/>
        <v>0</v>
      </c>
      <c r="Q889" t="s">
        <v>8326</v>
      </c>
      <c r="R889" t="s">
        <v>8330</v>
      </c>
      <c r="S889" s="12">
        <f t="shared" si="68"/>
        <v>41026.958969907406</v>
      </c>
      <c r="T889" s="12">
        <f t="shared" si="69"/>
        <v>41056.958969907406</v>
      </c>
      <c r="U889">
        <f t="shared" si="65"/>
        <v>1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8221</v>
      </c>
      <c r="G890" t="s">
        <v>8224</v>
      </c>
      <c r="H890" t="s">
        <v>8246</v>
      </c>
      <c r="I890" s="8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8278</v>
      </c>
      <c r="O890" s="21">
        <f t="shared" si="66"/>
        <v>7.1999999999999993</v>
      </c>
      <c r="P890" s="5">
        <f t="shared" si="67"/>
        <v>5.5555555555555552E-2</v>
      </c>
      <c r="Q890" t="s">
        <v>8326</v>
      </c>
      <c r="R890" t="s">
        <v>8330</v>
      </c>
      <c r="S890" s="12">
        <f t="shared" si="68"/>
        <v>40751.753298611111</v>
      </c>
      <c r="T890" s="12">
        <f t="shared" si="69"/>
        <v>40787.25</v>
      </c>
      <c r="U890">
        <f t="shared" si="65"/>
        <v>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8278</v>
      </c>
      <c r="O891" s="21">
        <f t="shared" si="66"/>
        <v>9.4412800000000008</v>
      </c>
      <c r="P891" s="5">
        <f t="shared" si="67"/>
        <v>1.3557483731019521E-2</v>
      </c>
      <c r="Q891" t="s">
        <v>8326</v>
      </c>
      <c r="R891" t="s">
        <v>8330</v>
      </c>
      <c r="S891" s="12">
        <f t="shared" si="68"/>
        <v>41887.784062500003</v>
      </c>
      <c r="T891" s="12">
        <f t="shared" si="69"/>
        <v>41917.784062500003</v>
      </c>
      <c r="U891">
        <f t="shared" si="65"/>
        <v>1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8278</v>
      </c>
      <c r="O892" s="21">
        <f t="shared" si="66"/>
        <v>4.1666666666666661</v>
      </c>
      <c r="P892" s="5">
        <f t="shared" si="67"/>
        <v>3.2000000000000001E-2</v>
      </c>
      <c r="Q892" t="s">
        <v>8326</v>
      </c>
      <c r="R892" t="s">
        <v>8330</v>
      </c>
      <c r="S892" s="12">
        <f t="shared" si="68"/>
        <v>41569.698831018519</v>
      </c>
      <c r="T892" s="12">
        <f t="shared" si="69"/>
        <v>41599.740497685183</v>
      </c>
      <c r="U892">
        <f t="shared" si="65"/>
        <v>1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8278</v>
      </c>
      <c r="O893" s="21">
        <f t="shared" si="66"/>
        <v>3.25</v>
      </c>
      <c r="P893" s="5">
        <f t="shared" si="67"/>
        <v>3.4615384615384617E-2</v>
      </c>
      <c r="Q893" t="s">
        <v>8326</v>
      </c>
      <c r="R893" t="s">
        <v>8330</v>
      </c>
      <c r="S893" s="12">
        <f t="shared" si="68"/>
        <v>41842.031597222223</v>
      </c>
      <c r="T893" s="12">
        <f t="shared" si="69"/>
        <v>41872.031597222223</v>
      </c>
      <c r="U893">
        <f t="shared" si="65"/>
        <v>1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8278</v>
      </c>
      <c r="O894" s="21">
        <f t="shared" si="66"/>
        <v>40.75</v>
      </c>
      <c r="P894" s="5">
        <f t="shared" si="67"/>
        <v>6.9529652351738242E-3</v>
      </c>
      <c r="Q894" t="s">
        <v>8326</v>
      </c>
      <c r="R894" t="s">
        <v>8330</v>
      </c>
      <c r="S894" s="12">
        <f t="shared" si="68"/>
        <v>40304.20003472222</v>
      </c>
      <c r="T894" s="12">
        <f t="shared" si="69"/>
        <v>40391.166666666664</v>
      </c>
      <c r="U894">
        <f t="shared" si="65"/>
        <v>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8278</v>
      </c>
      <c r="O895" s="21">
        <f t="shared" si="66"/>
        <v>10</v>
      </c>
      <c r="P895" s="5">
        <f t="shared" si="67"/>
        <v>2.5000000000000001E-2</v>
      </c>
      <c r="Q895" t="s">
        <v>8326</v>
      </c>
      <c r="R895" t="s">
        <v>8330</v>
      </c>
      <c r="S895" s="12">
        <f t="shared" si="68"/>
        <v>42065.897719907407</v>
      </c>
      <c r="T895" s="12">
        <f t="shared" si="69"/>
        <v>42095.856053240743</v>
      </c>
      <c r="U895">
        <f t="shared" si="65"/>
        <v>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8278</v>
      </c>
      <c r="O896" s="21">
        <f t="shared" si="66"/>
        <v>39.17</v>
      </c>
      <c r="P896" s="5">
        <f t="shared" si="67"/>
        <v>6.7653816696451362E-3</v>
      </c>
      <c r="Q896" t="s">
        <v>8326</v>
      </c>
      <c r="R896" t="s">
        <v>8330</v>
      </c>
      <c r="S896" s="12">
        <f t="shared" si="68"/>
        <v>42496.981597222228</v>
      </c>
      <c r="T896" s="12">
        <f t="shared" si="69"/>
        <v>42526.981597222228</v>
      </c>
      <c r="U896">
        <f t="shared" si="65"/>
        <v>1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8278</v>
      </c>
      <c r="O897" s="21">
        <f t="shared" si="66"/>
        <v>2.4375</v>
      </c>
      <c r="P897" s="5">
        <f t="shared" si="67"/>
        <v>3.5897435897435895E-2</v>
      </c>
      <c r="Q897" t="s">
        <v>8326</v>
      </c>
      <c r="R897" t="s">
        <v>8330</v>
      </c>
      <c r="S897" s="12">
        <f t="shared" si="68"/>
        <v>40431.127650462964</v>
      </c>
      <c r="T897" s="12">
        <f t="shared" si="69"/>
        <v>40476.127650462964</v>
      </c>
      <c r="U897">
        <f t="shared" si="65"/>
        <v>1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8278</v>
      </c>
      <c r="O898" s="21">
        <f t="shared" si="66"/>
        <v>40</v>
      </c>
      <c r="P898" s="5">
        <f t="shared" si="67"/>
        <v>2.2499999999999999E-2</v>
      </c>
      <c r="Q898" t="s">
        <v>8326</v>
      </c>
      <c r="R898" t="s">
        <v>8330</v>
      </c>
      <c r="S898" s="12">
        <f t="shared" si="68"/>
        <v>42218.872986111113</v>
      </c>
      <c r="T898" s="12">
        <f t="shared" si="69"/>
        <v>42244.166666666672</v>
      </c>
      <c r="U898">
        <f t="shared" ref="U898:U961" si="70">COUNT(E898="SUCCESSFUL","FAILED","cancelled","live")</f>
        <v>1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8221</v>
      </c>
      <c r="G899" t="s">
        <v>8224</v>
      </c>
      <c r="H899" t="s">
        <v>8246</v>
      </c>
      <c r="I899" s="8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8278</v>
      </c>
      <c r="O899" s="21">
        <f t="shared" ref="O899:O962" si="71">IFERROR( E899/D899 * 100,0)</f>
        <v>0</v>
      </c>
      <c r="P899" s="5">
        <f t="shared" ref="P899:P962" si="72">IFERROR(L899/E899,0)</f>
        <v>0</v>
      </c>
      <c r="Q899" t="s">
        <v>8326</v>
      </c>
      <c r="R899" t="s">
        <v>8330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8221</v>
      </c>
      <c r="G900" t="s">
        <v>8224</v>
      </c>
      <c r="H900" t="s">
        <v>8246</v>
      </c>
      <c r="I900" s="8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8278</v>
      </c>
      <c r="O900" s="21">
        <f t="shared" si="71"/>
        <v>2.8000000000000003</v>
      </c>
      <c r="P900" s="5">
        <f t="shared" si="72"/>
        <v>2.8571428571428571E-2</v>
      </c>
      <c r="Q900" t="s">
        <v>8326</v>
      </c>
      <c r="R900" t="s">
        <v>8330</v>
      </c>
      <c r="S900" s="12">
        <f t="shared" si="73"/>
        <v>40878.758217592593</v>
      </c>
      <c r="T900" s="12">
        <f t="shared" si="74"/>
        <v>40923.758217592593</v>
      </c>
      <c r="U900">
        <f t="shared" si="70"/>
        <v>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8278</v>
      </c>
      <c r="O901" s="21">
        <f t="shared" si="71"/>
        <v>37.333333333333336</v>
      </c>
      <c r="P901" s="5">
        <f t="shared" si="72"/>
        <v>2.8571428571428571E-2</v>
      </c>
      <c r="Q901" t="s">
        <v>8326</v>
      </c>
      <c r="R901" t="s">
        <v>8330</v>
      </c>
      <c r="S901" s="12">
        <f t="shared" si="73"/>
        <v>40646.099097222221</v>
      </c>
      <c r="T901" s="12">
        <f t="shared" si="74"/>
        <v>40691.099097222221</v>
      </c>
      <c r="U901">
        <f t="shared" si="70"/>
        <v>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8221</v>
      </c>
      <c r="G902" t="s">
        <v>8224</v>
      </c>
      <c r="H902" t="s">
        <v>8246</v>
      </c>
      <c r="I902" s="8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8277</v>
      </c>
      <c r="O902" s="21">
        <f t="shared" si="71"/>
        <v>0.42</v>
      </c>
      <c r="P902" s="5">
        <f t="shared" si="72"/>
        <v>9.5238095238095233E-2</v>
      </c>
      <c r="Q902" t="s">
        <v>8326</v>
      </c>
      <c r="R902" t="s">
        <v>8329</v>
      </c>
      <c r="S902" s="12">
        <f t="shared" si="73"/>
        <v>42429.84956018519</v>
      </c>
      <c r="T902" s="12">
        <f t="shared" si="74"/>
        <v>42459.807893518519</v>
      </c>
      <c r="U902">
        <f t="shared" si="70"/>
        <v>1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8221</v>
      </c>
      <c r="G903" t="s">
        <v>8224</v>
      </c>
      <c r="H903" t="s">
        <v>8246</v>
      </c>
      <c r="I903" s="8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8277</v>
      </c>
      <c r="O903" s="21">
        <f t="shared" si="71"/>
        <v>0</v>
      </c>
      <c r="P903" s="5">
        <f t="shared" si="72"/>
        <v>0</v>
      </c>
      <c r="Q903" t="s">
        <v>8326</v>
      </c>
      <c r="R903" t="s">
        <v>8329</v>
      </c>
      <c r="S903" s="12">
        <f t="shared" si="73"/>
        <v>40291.81150462963</v>
      </c>
      <c r="T903" s="12">
        <f t="shared" si="74"/>
        <v>40337.799305555556</v>
      </c>
      <c r="U903">
        <f t="shared" si="70"/>
        <v>1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8277</v>
      </c>
      <c r="O904" s="21">
        <f t="shared" si="71"/>
        <v>0.3</v>
      </c>
      <c r="P904" s="5">
        <f t="shared" si="72"/>
        <v>3.3333333333333333E-2</v>
      </c>
      <c r="Q904" t="s">
        <v>8326</v>
      </c>
      <c r="R904" t="s">
        <v>8329</v>
      </c>
      <c r="S904" s="12">
        <f t="shared" si="73"/>
        <v>41829.965532407405</v>
      </c>
      <c r="T904" s="12">
        <f t="shared" si="74"/>
        <v>41881.645833333336</v>
      </c>
      <c r="U904">
        <f t="shared" si="70"/>
        <v>1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8277</v>
      </c>
      <c r="O905" s="21">
        <f t="shared" si="71"/>
        <v>3.2</v>
      </c>
      <c r="P905" s="5">
        <f t="shared" si="72"/>
        <v>2.5000000000000001E-2</v>
      </c>
      <c r="Q905" t="s">
        <v>8326</v>
      </c>
      <c r="R905" t="s">
        <v>8329</v>
      </c>
      <c r="S905" s="12">
        <f t="shared" si="73"/>
        <v>41149.796064814815</v>
      </c>
      <c r="T905" s="12">
        <f t="shared" si="74"/>
        <v>41175.100694444445</v>
      </c>
      <c r="U905">
        <f t="shared" si="70"/>
        <v>1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8277</v>
      </c>
      <c r="O906" s="21">
        <f t="shared" si="71"/>
        <v>0.30199999999999999</v>
      </c>
      <c r="P906" s="5">
        <f t="shared" si="72"/>
        <v>1.9867549668874173E-2</v>
      </c>
      <c r="Q906" t="s">
        <v>8326</v>
      </c>
      <c r="R906" t="s">
        <v>8329</v>
      </c>
      <c r="S906" s="12">
        <f t="shared" si="73"/>
        <v>42342.080289351856</v>
      </c>
      <c r="T906" s="12">
        <f t="shared" si="74"/>
        <v>42372.080289351856</v>
      </c>
      <c r="U906">
        <f t="shared" si="70"/>
        <v>1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8277</v>
      </c>
      <c r="O907" s="21">
        <f t="shared" si="71"/>
        <v>3.0153846153846153</v>
      </c>
      <c r="P907" s="5">
        <f t="shared" si="72"/>
        <v>3.0612244897959183E-2</v>
      </c>
      <c r="Q907" t="s">
        <v>8326</v>
      </c>
      <c r="R907" t="s">
        <v>8329</v>
      </c>
      <c r="S907" s="12">
        <f t="shared" si="73"/>
        <v>40507.239884259259</v>
      </c>
      <c r="T907" s="12">
        <f t="shared" si="74"/>
        <v>40567.239884259259</v>
      </c>
      <c r="U907">
        <f t="shared" si="70"/>
        <v>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8221</v>
      </c>
      <c r="G908" t="s">
        <v>8224</v>
      </c>
      <c r="H908" t="s">
        <v>8246</v>
      </c>
      <c r="I908" s="8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8277</v>
      </c>
      <c r="O908" s="21">
        <f t="shared" si="71"/>
        <v>0</v>
      </c>
      <c r="P908" s="5">
        <f t="shared" si="72"/>
        <v>0</v>
      </c>
      <c r="Q908" t="s">
        <v>8326</v>
      </c>
      <c r="R908" t="s">
        <v>8329</v>
      </c>
      <c r="S908" s="12">
        <f t="shared" si="73"/>
        <v>41681.189699074072</v>
      </c>
      <c r="T908" s="12">
        <f t="shared" si="74"/>
        <v>41711.148032407407</v>
      </c>
      <c r="U908">
        <f t="shared" si="70"/>
        <v>1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8221</v>
      </c>
      <c r="G909" t="s">
        <v>8224</v>
      </c>
      <c r="H909" t="s">
        <v>8246</v>
      </c>
      <c r="I909" s="8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8277</v>
      </c>
      <c r="O909" s="21">
        <f t="shared" si="71"/>
        <v>0</v>
      </c>
      <c r="P909" s="5">
        <f t="shared" si="72"/>
        <v>0</v>
      </c>
      <c r="Q909" t="s">
        <v>8326</v>
      </c>
      <c r="R909" t="s">
        <v>8329</v>
      </c>
      <c r="S909" s="12">
        <f t="shared" si="73"/>
        <v>40767.192395833335</v>
      </c>
      <c r="T909" s="12">
        <f t="shared" si="74"/>
        <v>40797.192395833335</v>
      </c>
      <c r="U909">
        <f t="shared" si="70"/>
        <v>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8221</v>
      </c>
      <c r="G910" t="s">
        <v>8224</v>
      </c>
      <c r="H910" t="s">
        <v>8246</v>
      </c>
      <c r="I910" s="8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8277</v>
      </c>
      <c r="O910" s="21">
        <f t="shared" si="71"/>
        <v>0</v>
      </c>
      <c r="P910" s="5">
        <f t="shared" si="72"/>
        <v>0</v>
      </c>
      <c r="Q910" t="s">
        <v>8326</v>
      </c>
      <c r="R910" t="s">
        <v>8329</v>
      </c>
      <c r="S910" s="12">
        <f t="shared" si="73"/>
        <v>40340.801562499997</v>
      </c>
      <c r="T910" s="12">
        <f t="shared" si="74"/>
        <v>40386.207638888889</v>
      </c>
      <c r="U910">
        <f t="shared" si="70"/>
        <v>1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8277</v>
      </c>
      <c r="O911" s="21">
        <f t="shared" si="71"/>
        <v>3.25</v>
      </c>
      <c r="P911" s="5">
        <f t="shared" si="72"/>
        <v>1.5384615384615385E-2</v>
      </c>
      <c r="Q911" t="s">
        <v>8326</v>
      </c>
      <c r="R911" t="s">
        <v>8329</v>
      </c>
      <c r="S911" s="12">
        <f t="shared" si="73"/>
        <v>41081.69027777778</v>
      </c>
      <c r="T911" s="12">
        <f t="shared" si="74"/>
        <v>41113.166666666664</v>
      </c>
      <c r="U911">
        <f t="shared" si="70"/>
        <v>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8277</v>
      </c>
      <c r="O912" s="21">
        <f t="shared" si="71"/>
        <v>22.363636363636363</v>
      </c>
      <c r="P912" s="5">
        <f t="shared" si="72"/>
        <v>4.065040650406504E-2</v>
      </c>
      <c r="Q912" t="s">
        <v>8326</v>
      </c>
      <c r="R912" t="s">
        <v>8329</v>
      </c>
      <c r="S912" s="12">
        <f t="shared" si="73"/>
        <v>42737.545358796298</v>
      </c>
      <c r="T912" s="12">
        <f t="shared" si="74"/>
        <v>42797.545358796298</v>
      </c>
      <c r="U912">
        <f t="shared" si="70"/>
        <v>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8221</v>
      </c>
      <c r="G913" t="s">
        <v>8224</v>
      </c>
      <c r="H913" t="s">
        <v>8246</v>
      </c>
      <c r="I913" s="8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8277</v>
      </c>
      <c r="O913" s="21">
        <f t="shared" si="71"/>
        <v>0</v>
      </c>
      <c r="P913" s="5">
        <f t="shared" si="72"/>
        <v>0</v>
      </c>
      <c r="Q913" t="s">
        <v>8326</v>
      </c>
      <c r="R913" t="s">
        <v>8329</v>
      </c>
      <c r="S913" s="12">
        <f t="shared" si="73"/>
        <v>41642.005150462966</v>
      </c>
      <c r="T913" s="12">
        <f t="shared" si="74"/>
        <v>41663.005150462966</v>
      </c>
      <c r="U913">
        <f t="shared" si="70"/>
        <v>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8277</v>
      </c>
      <c r="O914" s="21">
        <f t="shared" si="71"/>
        <v>0.85714285714285721</v>
      </c>
      <c r="P914" s="5">
        <f t="shared" si="72"/>
        <v>6.6666666666666666E-2</v>
      </c>
      <c r="Q914" t="s">
        <v>8326</v>
      </c>
      <c r="R914" t="s">
        <v>8329</v>
      </c>
      <c r="S914" s="12">
        <f t="shared" si="73"/>
        <v>41194.109340277777</v>
      </c>
      <c r="T914" s="12">
        <f t="shared" si="74"/>
        <v>41254.151006944441</v>
      </c>
      <c r="U914">
        <f t="shared" si="70"/>
        <v>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8277</v>
      </c>
      <c r="O915" s="21">
        <f t="shared" si="71"/>
        <v>6.6066666666666665</v>
      </c>
      <c r="P915" s="5">
        <f t="shared" si="72"/>
        <v>1.2108980827447022E-2</v>
      </c>
      <c r="Q915" t="s">
        <v>8326</v>
      </c>
      <c r="R915" t="s">
        <v>8329</v>
      </c>
      <c r="S915" s="12">
        <f t="shared" si="73"/>
        <v>41004.139108796298</v>
      </c>
      <c r="T915" s="12">
        <f t="shared" si="74"/>
        <v>41034.139108796298</v>
      </c>
      <c r="U915">
        <f t="shared" si="70"/>
        <v>1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8221</v>
      </c>
      <c r="G916" t="s">
        <v>8224</v>
      </c>
      <c r="H916" t="s">
        <v>8246</v>
      </c>
      <c r="I916" s="8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8277</v>
      </c>
      <c r="O916" s="21">
        <f t="shared" si="71"/>
        <v>0</v>
      </c>
      <c r="P916" s="5">
        <f t="shared" si="72"/>
        <v>0</v>
      </c>
      <c r="Q916" t="s">
        <v>8326</v>
      </c>
      <c r="R916" t="s">
        <v>8329</v>
      </c>
      <c r="S916" s="12">
        <f t="shared" si="73"/>
        <v>41116.763275462967</v>
      </c>
      <c r="T916" s="12">
        <f t="shared" si="74"/>
        <v>41146.763275462967</v>
      </c>
      <c r="U916">
        <f t="shared" si="70"/>
        <v>1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8277</v>
      </c>
      <c r="O917" s="21">
        <f t="shared" si="71"/>
        <v>5.7692307692307692</v>
      </c>
      <c r="P917" s="5">
        <f t="shared" si="72"/>
        <v>2.4E-2</v>
      </c>
      <c r="Q917" t="s">
        <v>8326</v>
      </c>
      <c r="R917" t="s">
        <v>8329</v>
      </c>
      <c r="S917" s="12">
        <f t="shared" si="73"/>
        <v>40937.679560185185</v>
      </c>
      <c r="T917" s="12">
        <f t="shared" si="74"/>
        <v>40969.207638888889</v>
      </c>
      <c r="U917">
        <f t="shared" si="70"/>
        <v>1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8221</v>
      </c>
      <c r="G918" t="s">
        <v>8224</v>
      </c>
      <c r="H918" t="s">
        <v>8246</v>
      </c>
      <c r="I918" s="8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8277</v>
      </c>
      <c r="O918" s="21">
        <f t="shared" si="71"/>
        <v>0</v>
      </c>
      <c r="P918" s="5">
        <f t="shared" si="72"/>
        <v>0</v>
      </c>
      <c r="Q918" t="s">
        <v>8326</v>
      </c>
      <c r="R918" t="s">
        <v>8329</v>
      </c>
      <c r="S918" s="12">
        <f t="shared" si="73"/>
        <v>40434.853402777779</v>
      </c>
      <c r="T918" s="12">
        <f t="shared" si="74"/>
        <v>40473.208333333336</v>
      </c>
      <c r="U918">
        <f t="shared" si="70"/>
        <v>1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8221</v>
      </c>
      <c r="G919" t="s">
        <v>8224</v>
      </c>
      <c r="H919" t="s">
        <v>8246</v>
      </c>
      <c r="I919" s="8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8277</v>
      </c>
      <c r="O919" s="21">
        <f t="shared" si="71"/>
        <v>0.6</v>
      </c>
      <c r="P919" s="5">
        <f t="shared" si="72"/>
        <v>3.3333333333333333E-2</v>
      </c>
      <c r="Q919" t="s">
        <v>8326</v>
      </c>
      <c r="R919" t="s">
        <v>8329</v>
      </c>
      <c r="S919" s="12">
        <f t="shared" si="73"/>
        <v>41802.94363425926</v>
      </c>
      <c r="T919" s="12">
        <f t="shared" si="74"/>
        <v>41834.104166666664</v>
      </c>
      <c r="U919">
        <f t="shared" si="70"/>
        <v>1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8277</v>
      </c>
      <c r="O920" s="21">
        <f t="shared" si="71"/>
        <v>5.0256410256410255</v>
      </c>
      <c r="P920" s="5">
        <f t="shared" si="72"/>
        <v>5.1020408163265307E-2</v>
      </c>
      <c r="Q920" t="s">
        <v>8326</v>
      </c>
      <c r="R920" t="s">
        <v>8329</v>
      </c>
      <c r="S920" s="12">
        <f t="shared" si="73"/>
        <v>41944.916215277779</v>
      </c>
      <c r="T920" s="12">
        <f t="shared" si="74"/>
        <v>41974.957881944443</v>
      </c>
      <c r="U920">
        <f t="shared" si="70"/>
        <v>1</v>
      </c>
    </row>
    <row r="921" spans="1:21" x14ac:dyDescent="0.2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8277</v>
      </c>
      <c r="O921" s="21">
        <f t="shared" si="71"/>
        <v>0.5</v>
      </c>
      <c r="P921" s="5">
        <f t="shared" si="72"/>
        <v>0.01</v>
      </c>
      <c r="Q921" t="s">
        <v>8326</v>
      </c>
      <c r="R921" t="s">
        <v>8329</v>
      </c>
      <c r="S921" s="12">
        <f t="shared" si="73"/>
        <v>41227.641724537039</v>
      </c>
      <c r="T921" s="12">
        <f t="shared" si="74"/>
        <v>41262.641724537039</v>
      </c>
      <c r="U921">
        <f t="shared" si="70"/>
        <v>1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8221</v>
      </c>
      <c r="G922" t="s">
        <v>8224</v>
      </c>
      <c r="H922" t="s">
        <v>8246</v>
      </c>
      <c r="I922" s="8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8277</v>
      </c>
      <c r="O922" s="21">
        <f t="shared" si="71"/>
        <v>0</v>
      </c>
      <c r="P922" s="5">
        <f t="shared" si="72"/>
        <v>0</v>
      </c>
      <c r="Q922" t="s">
        <v>8326</v>
      </c>
      <c r="R922" t="s">
        <v>8329</v>
      </c>
      <c r="S922" s="12">
        <f t="shared" si="73"/>
        <v>41562.67155092593</v>
      </c>
      <c r="T922" s="12">
        <f t="shared" si="74"/>
        <v>41592.713217592594</v>
      </c>
      <c r="U922">
        <f t="shared" si="70"/>
        <v>1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8277</v>
      </c>
      <c r="O923" s="21">
        <f t="shared" si="71"/>
        <v>30.9</v>
      </c>
      <c r="P923" s="5">
        <f t="shared" si="72"/>
        <v>4.3149946062567418E-3</v>
      </c>
      <c r="Q923" t="s">
        <v>8326</v>
      </c>
      <c r="R923" t="s">
        <v>8329</v>
      </c>
      <c r="S923" s="12">
        <f t="shared" si="73"/>
        <v>40847.171018518515</v>
      </c>
      <c r="T923" s="12">
        <f t="shared" si="74"/>
        <v>40889.212685185186</v>
      </c>
      <c r="U923">
        <f t="shared" si="70"/>
        <v>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8277</v>
      </c>
      <c r="O924" s="21">
        <f t="shared" si="71"/>
        <v>21.037037037037038</v>
      </c>
      <c r="P924" s="5">
        <f t="shared" si="72"/>
        <v>5.2816901408450703E-3</v>
      </c>
      <c r="Q924" t="s">
        <v>8326</v>
      </c>
      <c r="R924" t="s">
        <v>8329</v>
      </c>
      <c r="S924" s="12">
        <f t="shared" si="73"/>
        <v>41878.530011574076</v>
      </c>
      <c r="T924" s="12">
        <f t="shared" si="74"/>
        <v>41913.530011574076</v>
      </c>
      <c r="U924">
        <f t="shared" si="70"/>
        <v>1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8277</v>
      </c>
      <c r="O925" s="21">
        <f t="shared" si="71"/>
        <v>2.1999999999999997</v>
      </c>
      <c r="P925" s="5">
        <f t="shared" si="72"/>
        <v>1.8181818181818181E-2</v>
      </c>
      <c r="Q925" t="s">
        <v>8326</v>
      </c>
      <c r="R925" t="s">
        <v>8329</v>
      </c>
      <c r="S925" s="12">
        <f t="shared" si="73"/>
        <v>41934.959756944445</v>
      </c>
      <c r="T925" s="12">
        <f t="shared" si="74"/>
        <v>41965.001423611116</v>
      </c>
      <c r="U925">
        <f t="shared" si="70"/>
        <v>1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8277</v>
      </c>
      <c r="O926" s="21">
        <f t="shared" si="71"/>
        <v>10.9</v>
      </c>
      <c r="P926" s="5">
        <f t="shared" si="72"/>
        <v>4.5871559633027525E-2</v>
      </c>
      <c r="Q926" t="s">
        <v>8326</v>
      </c>
      <c r="R926" t="s">
        <v>8329</v>
      </c>
      <c r="S926" s="12">
        <f t="shared" si="73"/>
        <v>41288.942928240744</v>
      </c>
      <c r="T926" s="12">
        <f t="shared" si="74"/>
        <v>41318.942928240744</v>
      </c>
      <c r="U926">
        <f t="shared" si="70"/>
        <v>1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8277</v>
      </c>
      <c r="O927" s="21">
        <f t="shared" si="71"/>
        <v>2.666666666666667</v>
      </c>
      <c r="P927" s="5">
        <f t="shared" si="72"/>
        <v>3.125E-2</v>
      </c>
      <c r="Q927" t="s">
        <v>8326</v>
      </c>
      <c r="R927" t="s">
        <v>8329</v>
      </c>
      <c r="S927" s="12">
        <f t="shared" si="73"/>
        <v>41575.880914351852</v>
      </c>
      <c r="T927" s="12">
        <f t="shared" si="74"/>
        <v>41605.922581018516</v>
      </c>
      <c r="U927">
        <f t="shared" si="70"/>
        <v>1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8221</v>
      </c>
      <c r="G928" t="s">
        <v>8224</v>
      </c>
      <c r="H928" t="s">
        <v>8246</v>
      </c>
      <c r="I928" s="8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8277</v>
      </c>
      <c r="O928" s="21">
        <f t="shared" si="71"/>
        <v>0</v>
      </c>
      <c r="P928" s="5">
        <f t="shared" si="72"/>
        <v>0</v>
      </c>
      <c r="Q928" t="s">
        <v>8326</v>
      </c>
      <c r="R928" t="s">
        <v>8329</v>
      </c>
      <c r="S928" s="12">
        <f t="shared" si="73"/>
        <v>40338.02002314815</v>
      </c>
      <c r="T928" s="12">
        <f t="shared" si="74"/>
        <v>40367.944444444445</v>
      </c>
      <c r="U928">
        <f t="shared" si="70"/>
        <v>1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8221</v>
      </c>
      <c r="G929" t="s">
        <v>8224</v>
      </c>
      <c r="H929" t="s">
        <v>8246</v>
      </c>
      <c r="I929" s="8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8277</v>
      </c>
      <c r="O929" s="21">
        <f t="shared" si="71"/>
        <v>0</v>
      </c>
      <c r="P929" s="5">
        <f t="shared" si="72"/>
        <v>0</v>
      </c>
      <c r="Q929" t="s">
        <v>8326</v>
      </c>
      <c r="R929" t="s">
        <v>8329</v>
      </c>
      <c r="S929" s="12">
        <f t="shared" si="73"/>
        <v>41013.822858796295</v>
      </c>
      <c r="T929" s="12">
        <f t="shared" si="74"/>
        <v>41043.822858796295</v>
      </c>
      <c r="U929">
        <f t="shared" si="70"/>
        <v>1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8277</v>
      </c>
      <c r="O930" s="21">
        <f t="shared" si="71"/>
        <v>10.86206896551724</v>
      </c>
      <c r="P930" s="5">
        <f t="shared" si="72"/>
        <v>1.7777777777777778E-2</v>
      </c>
      <c r="Q930" t="s">
        <v>8326</v>
      </c>
      <c r="R930" t="s">
        <v>8329</v>
      </c>
      <c r="S930" s="12">
        <f t="shared" si="73"/>
        <v>41180.86241898148</v>
      </c>
      <c r="T930" s="12">
        <f t="shared" si="74"/>
        <v>41231</v>
      </c>
      <c r="U930">
        <f t="shared" si="70"/>
        <v>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8221</v>
      </c>
      <c r="G931" t="s">
        <v>8224</v>
      </c>
      <c r="H931" t="s">
        <v>8246</v>
      </c>
      <c r="I931" s="8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8277</v>
      </c>
      <c r="O931" s="21">
        <f t="shared" si="71"/>
        <v>0</v>
      </c>
      <c r="P931" s="5">
        <f t="shared" si="72"/>
        <v>0</v>
      </c>
      <c r="Q931" t="s">
        <v>8326</v>
      </c>
      <c r="R931" t="s">
        <v>8329</v>
      </c>
      <c r="S931" s="12">
        <f t="shared" si="73"/>
        <v>40978.238067129627</v>
      </c>
      <c r="T931" s="12">
        <f t="shared" si="74"/>
        <v>41008.196400462963</v>
      </c>
      <c r="U931">
        <f t="shared" si="70"/>
        <v>1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8277</v>
      </c>
      <c r="O932" s="21">
        <f t="shared" si="71"/>
        <v>38.333333333333336</v>
      </c>
      <c r="P932" s="5">
        <f t="shared" si="72"/>
        <v>1.4492753623188406E-2</v>
      </c>
      <c r="Q932" t="s">
        <v>8326</v>
      </c>
      <c r="R932" t="s">
        <v>8329</v>
      </c>
      <c r="S932" s="12">
        <f t="shared" si="73"/>
        <v>40312.915578703702</v>
      </c>
      <c r="T932" s="12">
        <f t="shared" si="74"/>
        <v>40354.897222222222</v>
      </c>
      <c r="U932">
        <f t="shared" si="70"/>
        <v>1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8277</v>
      </c>
      <c r="O933" s="21">
        <f t="shared" si="71"/>
        <v>6.5500000000000007</v>
      </c>
      <c r="P933" s="5">
        <f t="shared" si="72"/>
        <v>5.3435114503816793E-2</v>
      </c>
      <c r="Q933" t="s">
        <v>8326</v>
      </c>
      <c r="R933" t="s">
        <v>8329</v>
      </c>
      <c r="S933" s="12">
        <f t="shared" si="73"/>
        <v>41680.359976851854</v>
      </c>
      <c r="T933" s="12">
        <f t="shared" si="74"/>
        <v>41714.916666666664</v>
      </c>
      <c r="U933">
        <f t="shared" si="70"/>
        <v>1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8277</v>
      </c>
      <c r="O934" s="21">
        <f t="shared" si="71"/>
        <v>14.536842105263158</v>
      </c>
      <c r="P934" s="5">
        <f t="shared" si="72"/>
        <v>2.1723388848660392E-2</v>
      </c>
      <c r="Q934" t="s">
        <v>8326</v>
      </c>
      <c r="R934" t="s">
        <v>8329</v>
      </c>
      <c r="S934" s="12">
        <f t="shared" si="73"/>
        <v>41310.969270833331</v>
      </c>
      <c r="T934" s="12">
        <f t="shared" si="74"/>
        <v>41355.927604166667</v>
      </c>
      <c r="U934">
        <f t="shared" si="70"/>
        <v>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8277</v>
      </c>
      <c r="O935" s="21">
        <f t="shared" si="71"/>
        <v>6</v>
      </c>
      <c r="P935" s="5">
        <f t="shared" si="72"/>
        <v>1.6666666666666666E-2</v>
      </c>
      <c r="Q935" t="s">
        <v>8326</v>
      </c>
      <c r="R935" t="s">
        <v>8329</v>
      </c>
      <c r="S935" s="12">
        <f t="shared" si="73"/>
        <v>41711.169085648151</v>
      </c>
      <c r="T935" s="12">
        <f t="shared" si="74"/>
        <v>41771.169085648151</v>
      </c>
      <c r="U935">
        <f t="shared" si="70"/>
        <v>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8277</v>
      </c>
      <c r="O936" s="21">
        <f t="shared" si="71"/>
        <v>30.4</v>
      </c>
      <c r="P936" s="5">
        <f t="shared" si="72"/>
        <v>1.9736842105263157E-2</v>
      </c>
      <c r="Q936" t="s">
        <v>8326</v>
      </c>
      <c r="R936" t="s">
        <v>8329</v>
      </c>
      <c r="S936" s="12">
        <f t="shared" si="73"/>
        <v>41733.737083333333</v>
      </c>
      <c r="T936" s="12">
        <f t="shared" si="74"/>
        <v>41763.25</v>
      </c>
      <c r="U936">
        <f t="shared" si="70"/>
        <v>1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8221</v>
      </c>
      <c r="G937" t="s">
        <v>8224</v>
      </c>
      <c r="H937" t="s">
        <v>8246</v>
      </c>
      <c r="I937" s="8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8277</v>
      </c>
      <c r="O937" s="21">
        <f t="shared" si="71"/>
        <v>1.4285714285714286</v>
      </c>
      <c r="P937" s="5">
        <f t="shared" si="72"/>
        <v>0.04</v>
      </c>
      <c r="Q937" t="s">
        <v>8326</v>
      </c>
      <c r="R937" t="s">
        <v>8329</v>
      </c>
      <c r="S937" s="12">
        <f t="shared" si="73"/>
        <v>42368.333668981482</v>
      </c>
      <c r="T937" s="12">
        <f t="shared" si="74"/>
        <v>42398.333668981482</v>
      </c>
      <c r="U937">
        <f t="shared" si="70"/>
        <v>1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8221</v>
      </c>
      <c r="G938" t="s">
        <v>8224</v>
      </c>
      <c r="H938" t="s">
        <v>8246</v>
      </c>
      <c r="I938" s="8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8277</v>
      </c>
      <c r="O938" s="21">
        <f t="shared" si="71"/>
        <v>0</v>
      </c>
      <c r="P938" s="5">
        <f t="shared" si="72"/>
        <v>0</v>
      </c>
      <c r="Q938" t="s">
        <v>8326</v>
      </c>
      <c r="R938" t="s">
        <v>8329</v>
      </c>
      <c r="S938" s="12">
        <f t="shared" si="73"/>
        <v>40883.024178240739</v>
      </c>
      <c r="T938" s="12">
        <f t="shared" si="74"/>
        <v>40926.833333333336</v>
      </c>
      <c r="U938">
        <f t="shared" si="70"/>
        <v>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8221</v>
      </c>
      <c r="G939" t="s">
        <v>8224</v>
      </c>
      <c r="H939" t="s">
        <v>8246</v>
      </c>
      <c r="I939" s="8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8277</v>
      </c>
      <c r="O939" s="21">
        <f t="shared" si="71"/>
        <v>1.1428571428571428</v>
      </c>
      <c r="P939" s="5">
        <f t="shared" si="72"/>
        <v>0.05</v>
      </c>
      <c r="Q939" t="s">
        <v>8326</v>
      </c>
      <c r="R939" t="s">
        <v>8329</v>
      </c>
      <c r="S939" s="12">
        <f t="shared" si="73"/>
        <v>41551.798113425924</v>
      </c>
      <c r="T939" s="12">
        <f t="shared" si="74"/>
        <v>41581.839780092596</v>
      </c>
      <c r="U939">
        <f t="shared" si="70"/>
        <v>1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8221</v>
      </c>
      <c r="G940" t="s">
        <v>8224</v>
      </c>
      <c r="H940" t="s">
        <v>8246</v>
      </c>
      <c r="I940" s="8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8277</v>
      </c>
      <c r="O940" s="21">
        <f t="shared" si="71"/>
        <v>0.35714285714285715</v>
      </c>
      <c r="P940" s="5">
        <f t="shared" si="72"/>
        <v>0.04</v>
      </c>
      <c r="Q940" t="s">
        <v>8326</v>
      </c>
      <c r="R940" t="s">
        <v>8329</v>
      </c>
      <c r="S940" s="12">
        <f t="shared" si="73"/>
        <v>41124.479722222226</v>
      </c>
      <c r="T940" s="12">
        <f t="shared" si="74"/>
        <v>41154.479722222226</v>
      </c>
      <c r="U940">
        <f t="shared" si="70"/>
        <v>1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8221</v>
      </c>
      <c r="G941" t="s">
        <v>8224</v>
      </c>
      <c r="H941" t="s">
        <v>8246</v>
      </c>
      <c r="I941" s="8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8277</v>
      </c>
      <c r="O941" s="21">
        <f t="shared" si="71"/>
        <v>1.4545454545454546</v>
      </c>
      <c r="P941" s="5">
        <f t="shared" si="72"/>
        <v>0.05</v>
      </c>
      <c r="Q941" t="s">
        <v>8326</v>
      </c>
      <c r="R941" t="s">
        <v>8329</v>
      </c>
      <c r="S941" s="12">
        <f t="shared" si="73"/>
        <v>41416.763171296298</v>
      </c>
      <c r="T941" s="12">
        <f t="shared" si="74"/>
        <v>41455.831944444442</v>
      </c>
      <c r="U941">
        <f t="shared" si="70"/>
        <v>1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8272</v>
      </c>
      <c r="O942" s="21">
        <f t="shared" si="71"/>
        <v>17.155555555555555</v>
      </c>
      <c r="P942" s="5">
        <f t="shared" si="72"/>
        <v>9.0673575129533671E-3</v>
      </c>
      <c r="Q942" t="s">
        <v>8320</v>
      </c>
      <c r="R942" t="s">
        <v>8322</v>
      </c>
      <c r="S942" s="12">
        <f t="shared" si="73"/>
        <v>42182.008402777778</v>
      </c>
      <c r="T942" s="12">
        <f t="shared" si="74"/>
        <v>42227.008402777778</v>
      </c>
      <c r="U942">
        <f t="shared" si="70"/>
        <v>1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8272</v>
      </c>
      <c r="O943" s="21">
        <f t="shared" si="71"/>
        <v>2.3220000000000001</v>
      </c>
      <c r="P943" s="5">
        <f t="shared" si="72"/>
        <v>2.6701119724375538E-2</v>
      </c>
      <c r="Q943" t="s">
        <v>8320</v>
      </c>
      <c r="R943" t="s">
        <v>8322</v>
      </c>
      <c r="S943" s="12">
        <f t="shared" si="73"/>
        <v>42746.096585648149</v>
      </c>
      <c r="T943" s="12">
        <f t="shared" si="74"/>
        <v>42776.096585648149</v>
      </c>
      <c r="U943">
        <f t="shared" si="70"/>
        <v>1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8272</v>
      </c>
      <c r="O944" s="21">
        <f t="shared" si="71"/>
        <v>8.9066666666666663</v>
      </c>
      <c r="P944" s="5">
        <f t="shared" si="72"/>
        <v>2.3952095808383235E-2</v>
      </c>
      <c r="Q944" t="s">
        <v>8320</v>
      </c>
      <c r="R944" t="s">
        <v>8322</v>
      </c>
      <c r="S944" s="12">
        <f t="shared" si="73"/>
        <v>42382.843287037031</v>
      </c>
      <c r="T944" s="12">
        <f t="shared" si="74"/>
        <v>42418.843287037031</v>
      </c>
      <c r="U944">
        <f t="shared" si="70"/>
        <v>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8272</v>
      </c>
      <c r="O945" s="21">
        <f t="shared" si="71"/>
        <v>9.6333333333333346</v>
      </c>
      <c r="P945" s="5">
        <f t="shared" si="72"/>
        <v>4.1522491349480967E-2</v>
      </c>
      <c r="Q945" t="s">
        <v>8320</v>
      </c>
      <c r="R945" t="s">
        <v>8322</v>
      </c>
      <c r="S945" s="12">
        <f t="shared" si="73"/>
        <v>42673.66788194445</v>
      </c>
      <c r="T945" s="12">
        <f t="shared" si="74"/>
        <v>42703.709548611107</v>
      </c>
      <c r="U945">
        <f t="shared" si="70"/>
        <v>1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8272</v>
      </c>
      <c r="O946" s="21">
        <f t="shared" si="71"/>
        <v>13.325999999999999</v>
      </c>
      <c r="P946" s="5">
        <f t="shared" si="72"/>
        <v>1.4407924358397118E-2</v>
      </c>
      <c r="Q946" t="s">
        <v>8320</v>
      </c>
      <c r="R946" t="s">
        <v>8322</v>
      </c>
      <c r="S946" s="12">
        <f t="shared" si="73"/>
        <v>42444.583912037036</v>
      </c>
      <c r="T946" s="12">
        <f t="shared" si="74"/>
        <v>42478.583333333328</v>
      </c>
      <c r="U946">
        <f t="shared" si="70"/>
        <v>1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8272</v>
      </c>
      <c r="O947" s="21">
        <f t="shared" si="71"/>
        <v>2.484</v>
      </c>
      <c r="P947" s="5">
        <f t="shared" si="72"/>
        <v>6.4412238325281803E-3</v>
      </c>
      <c r="Q947" t="s">
        <v>8320</v>
      </c>
      <c r="R947" t="s">
        <v>8322</v>
      </c>
      <c r="S947" s="12">
        <f t="shared" si="73"/>
        <v>42732.872986111113</v>
      </c>
      <c r="T947" s="12">
        <f t="shared" si="74"/>
        <v>42784.999305555553</v>
      </c>
      <c r="U947">
        <f t="shared" si="70"/>
        <v>1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8272</v>
      </c>
      <c r="O948" s="21">
        <f t="shared" si="71"/>
        <v>1.9066666666666665</v>
      </c>
      <c r="P948" s="5">
        <f t="shared" si="72"/>
        <v>1.7482517482517484E-2</v>
      </c>
      <c r="Q948" t="s">
        <v>8320</v>
      </c>
      <c r="R948" t="s">
        <v>8322</v>
      </c>
      <c r="S948" s="12">
        <f t="shared" si="73"/>
        <v>42592.750555555554</v>
      </c>
      <c r="T948" s="12">
        <f t="shared" si="74"/>
        <v>42622.750555555554</v>
      </c>
      <c r="U948">
        <f t="shared" si="70"/>
        <v>1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8221</v>
      </c>
      <c r="G949" t="s">
        <v>8224</v>
      </c>
      <c r="H949" t="s">
        <v>8246</v>
      </c>
      <c r="I949" s="8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8272</v>
      </c>
      <c r="O949" s="21">
        <f t="shared" si="71"/>
        <v>0</v>
      </c>
      <c r="P949" s="5">
        <f t="shared" si="72"/>
        <v>0</v>
      </c>
      <c r="Q949" t="s">
        <v>8320</v>
      </c>
      <c r="R949" t="s">
        <v>8322</v>
      </c>
      <c r="S949" s="12">
        <f t="shared" si="73"/>
        <v>42491.781319444446</v>
      </c>
      <c r="T949" s="12">
        <f t="shared" si="74"/>
        <v>42551.781319444446</v>
      </c>
      <c r="U949">
        <f t="shared" si="70"/>
        <v>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8272</v>
      </c>
      <c r="O950" s="21">
        <f t="shared" si="71"/>
        <v>12</v>
      </c>
      <c r="P950" s="5">
        <f t="shared" si="72"/>
        <v>1.6666666666666666E-2</v>
      </c>
      <c r="Q950" t="s">
        <v>8320</v>
      </c>
      <c r="R950" t="s">
        <v>8322</v>
      </c>
      <c r="S950" s="12">
        <f t="shared" si="73"/>
        <v>42411.828287037039</v>
      </c>
      <c r="T950" s="12">
        <f t="shared" si="74"/>
        <v>42441.828287037039</v>
      </c>
      <c r="U950">
        <f t="shared" si="70"/>
        <v>1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8272</v>
      </c>
      <c r="O951" s="21">
        <f t="shared" si="71"/>
        <v>1.365</v>
      </c>
      <c r="P951" s="5">
        <f t="shared" si="72"/>
        <v>2.564102564102564E-2</v>
      </c>
      <c r="Q951" t="s">
        <v>8320</v>
      </c>
      <c r="R951" t="s">
        <v>8322</v>
      </c>
      <c r="S951" s="12">
        <f t="shared" si="73"/>
        <v>42361.043703703705</v>
      </c>
      <c r="T951" s="12">
        <f t="shared" si="74"/>
        <v>42421.043703703705</v>
      </c>
      <c r="U951">
        <f t="shared" si="70"/>
        <v>1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8272</v>
      </c>
      <c r="O952" s="21">
        <f t="shared" si="71"/>
        <v>28.04</v>
      </c>
      <c r="P952" s="5">
        <f t="shared" si="72"/>
        <v>1.7118402282453638E-2</v>
      </c>
      <c r="Q952" t="s">
        <v>8320</v>
      </c>
      <c r="R952" t="s">
        <v>8322</v>
      </c>
      <c r="S952" s="12">
        <f t="shared" si="73"/>
        <v>42356.750706018516</v>
      </c>
      <c r="T952" s="12">
        <f t="shared" si="74"/>
        <v>42386.750706018516</v>
      </c>
      <c r="U952">
        <f t="shared" si="70"/>
        <v>1</v>
      </c>
    </row>
    <row r="953" spans="1:21" x14ac:dyDescent="0.2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8272</v>
      </c>
      <c r="O953" s="21">
        <f t="shared" si="71"/>
        <v>38.39</v>
      </c>
      <c r="P953" s="5">
        <f t="shared" si="72"/>
        <v>6.3037249283667621E-3</v>
      </c>
      <c r="Q953" t="s">
        <v>8320</v>
      </c>
      <c r="R953" t="s">
        <v>8322</v>
      </c>
      <c r="S953" s="12">
        <f t="shared" si="73"/>
        <v>42480.653611111105</v>
      </c>
      <c r="T953" s="12">
        <f t="shared" si="74"/>
        <v>42525.653611111105</v>
      </c>
      <c r="U953">
        <f t="shared" si="70"/>
        <v>1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8272</v>
      </c>
      <c r="O954" s="21">
        <f t="shared" si="71"/>
        <v>39.942857142857143</v>
      </c>
      <c r="P954" s="5">
        <f t="shared" si="72"/>
        <v>1.0014306151645207E-2</v>
      </c>
      <c r="Q954" t="s">
        <v>8320</v>
      </c>
      <c r="R954" t="s">
        <v>8322</v>
      </c>
      <c r="S954" s="12">
        <f t="shared" si="73"/>
        <v>42662.613564814819</v>
      </c>
      <c r="T954" s="12">
        <f t="shared" si="74"/>
        <v>42692.655231481483</v>
      </c>
      <c r="U954">
        <f t="shared" si="70"/>
        <v>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8272</v>
      </c>
      <c r="O955" s="21">
        <f t="shared" si="71"/>
        <v>0.84</v>
      </c>
      <c r="P955" s="5">
        <f t="shared" si="72"/>
        <v>3.968253968253968E-2</v>
      </c>
      <c r="Q955" t="s">
        <v>8320</v>
      </c>
      <c r="R955" t="s">
        <v>8322</v>
      </c>
      <c r="S955" s="12">
        <f t="shared" si="73"/>
        <v>41999.164340277777</v>
      </c>
      <c r="T955" s="12">
        <f t="shared" si="74"/>
        <v>42029.164340277777</v>
      </c>
      <c r="U955">
        <f t="shared" si="70"/>
        <v>1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8272</v>
      </c>
      <c r="O956" s="21">
        <f t="shared" si="71"/>
        <v>43.406666666666666</v>
      </c>
      <c r="P956" s="5">
        <f t="shared" si="72"/>
        <v>1.1211795423130088E-2</v>
      </c>
      <c r="Q956" t="s">
        <v>8320</v>
      </c>
      <c r="R956" t="s">
        <v>8322</v>
      </c>
      <c r="S956" s="12">
        <f t="shared" si="73"/>
        <v>42194.833784722221</v>
      </c>
      <c r="T956" s="12">
        <f t="shared" si="74"/>
        <v>42236.833784722221</v>
      </c>
      <c r="U956">
        <f t="shared" si="70"/>
        <v>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8272</v>
      </c>
      <c r="O957" s="21">
        <f t="shared" si="71"/>
        <v>5.6613333333333333</v>
      </c>
      <c r="P957" s="5">
        <f t="shared" si="72"/>
        <v>5.4757418747056049E-3</v>
      </c>
      <c r="Q957" t="s">
        <v>8320</v>
      </c>
      <c r="R957" t="s">
        <v>8322</v>
      </c>
      <c r="S957" s="12">
        <f t="shared" si="73"/>
        <v>42586.295138888891</v>
      </c>
      <c r="T957" s="12">
        <f t="shared" si="74"/>
        <v>42626.295138888891</v>
      </c>
      <c r="U957">
        <f t="shared" si="70"/>
        <v>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8272</v>
      </c>
      <c r="O958" s="21">
        <f t="shared" si="71"/>
        <v>1.722</v>
      </c>
      <c r="P958" s="5">
        <f t="shared" si="72"/>
        <v>1.9744483159117306E-2</v>
      </c>
      <c r="Q958" t="s">
        <v>8320</v>
      </c>
      <c r="R958" t="s">
        <v>8322</v>
      </c>
      <c r="S958" s="12">
        <f t="shared" si="73"/>
        <v>42060.913877314815</v>
      </c>
      <c r="T958" s="12">
        <f t="shared" si="74"/>
        <v>42120.872210648144</v>
      </c>
      <c r="U958">
        <f t="shared" si="70"/>
        <v>1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8272</v>
      </c>
      <c r="O959" s="21">
        <f t="shared" si="71"/>
        <v>1.9416666666666664</v>
      </c>
      <c r="P959" s="5">
        <f t="shared" si="72"/>
        <v>3.0042918454935622E-2</v>
      </c>
      <c r="Q959" t="s">
        <v>8320</v>
      </c>
      <c r="R959" t="s">
        <v>8322</v>
      </c>
      <c r="S959" s="12">
        <f t="shared" si="73"/>
        <v>42660.552465277782</v>
      </c>
      <c r="T959" s="12">
        <f t="shared" si="74"/>
        <v>42691.594131944439</v>
      </c>
      <c r="U959">
        <f t="shared" si="70"/>
        <v>1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8272</v>
      </c>
      <c r="O960" s="21">
        <f t="shared" si="71"/>
        <v>11.328275684711327</v>
      </c>
      <c r="P960" s="5">
        <f t="shared" si="72"/>
        <v>1.9296254256526674E-2</v>
      </c>
      <c r="Q960" t="s">
        <v>8320</v>
      </c>
      <c r="R960" t="s">
        <v>8322</v>
      </c>
      <c r="S960" s="12">
        <f t="shared" si="73"/>
        <v>42082.802812499998</v>
      </c>
      <c r="T960" s="12">
        <f t="shared" si="74"/>
        <v>42104.207638888889</v>
      </c>
      <c r="U960">
        <f t="shared" si="70"/>
        <v>1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8272</v>
      </c>
      <c r="O961" s="21">
        <f t="shared" si="71"/>
        <v>38.86</v>
      </c>
      <c r="P961" s="5">
        <f t="shared" si="72"/>
        <v>8.8008234688625835E-3</v>
      </c>
      <c r="Q961" t="s">
        <v>8320</v>
      </c>
      <c r="R961" t="s">
        <v>8322</v>
      </c>
      <c r="S961" s="12">
        <f t="shared" si="73"/>
        <v>41993.174363425926</v>
      </c>
      <c r="T961" s="12">
        <f t="shared" si="74"/>
        <v>42023.174363425926</v>
      </c>
      <c r="U961">
        <f t="shared" si="70"/>
        <v>1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8272</v>
      </c>
      <c r="O962" s="21">
        <f t="shared" si="71"/>
        <v>46.100628930817614</v>
      </c>
      <c r="P962" s="5">
        <f t="shared" si="72"/>
        <v>7.3280062366010527E-3</v>
      </c>
      <c r="Q962" t="s">
        <v>8320</v>
      </c>
      <c r="R962" t="s">
        <v>8322</v>
      </c>
      <c r="S962" s="12">
        <f t="shared" si="73"/>
        <v>42766.626793981486</v>
      </c>
      <c r="T962" s="12">
        <f t="shared" si="74"/>
        <v>42808.585127314815</v>
      </c>
      <c r="U962">
        <f t="shared" ref="U962:U1025" si="75">COUNT(E962="SUCCESSFUL","FAILED","cancelled","live")</f>
        <v>1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8272</v>
      </c>
      <c r="O963" s="21">
        <f t="shared" ref="O963:O1026" si="76">IFERROR( E963/D963 * 100,0)</f>
        <v>42.188421052631583</v>
      </c>
      <c r="P963" s="5">
        <f t="shared" ref="P963:P1026" si="77">IFERROR(L963/E963,0)</f>
        <v>2.744579455575239E-3</v>
      </c>
      <c r="Q963" t="s">
        <v>8320</v>
      </c>
      <c r="R963" t="s">
        <v>8322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1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8272</v>
      </c>
      <c r="O964" s="21">
        <f t="shared" si="76"/>
        <v>28.48</v>
      </c>
      <c r="P964" s="5">
        <f t="shared" si="77"/>
        <v>5.1966292134831463E-2</v>
      </c>
      <c r="Q964" t="s">
        <v>8320</v>
      </c>
      <c r="R964" t="s">
        <v>8322</v>
      </c>
      <c r="S964" s="12">
        <f t="shared" si="78"/>
        <v>42373.712418981479</v>
      </c>
      <c r="T964" s="12">
        <f t="shared" si="79"/>
        <v>42411.712418981479</v>
      </c>
      <c r="U964">
        <f t="shared" si="75"/>
        <v>1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8272</v>
      </c>
      <c r="O965" s="21">
        <f t="shared" si="76"/>
        <v>1.077142857142857</v>
      </c>
      <c r="P965" s="5">
        <f t="shared" si="77"/>
        <v>2.3872679045092837E-2</v>
      </c>
      <c r="Q965" t="s">
        <v>8320</v>
      </c>
      <c r="R965" t="s">
        <v>8322</v>
      </c>
      <c r="S965" s="12">
        <f t="shared" si="78"/>
        <v>42625.635636574079</v>
      </c>
      <c r="T965" s="12">
        <f t="shared" si="79"/>
        <v>42660.635636574079</v>
      </c>
      <c r="U965">
        <f t="shared" si="75"/>
        <v>1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8272</v>
      </c>
      <c r="O966" s="21">
        <f t="shared" si="76"/>
        <v>0.79909090909090907</v>
      </c>
      <c r="P966" s="5">
        <f t="shared" si="77"/>
        <v>3.2992036405005691E-2</v>
      </c>
      <c r="Q966" t="s">
        <v>8320</v>
      </c>
      <c r="R966" t="s">
        <v>8322</v>
      </c>
      <c r="S966" s="12">
        <f t="shared" si="78"/>
        <v>42208.628692129627</v>
      </c>
      <c r="T966" s="12">
        <f t="shared" si="79"/>
        <v>42248.628692129627</v>
      </c>
      <c r="U966">
        <f t="shared" si="75"/>
        <v>1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8272</v>
      </c>
      <c r="O967" s="21">
        <f t="shared" si="76"/>
        <v>1.1919999999999999</v>
      </c>
      <c r="P967" s="5">
        <f t="shared" si="77"/>
        <v>2.0134228187919462E-2</v>
      </c>
      <c r="Q967" t="s">
        <v>8320</v>
      </c>
      <c r="R967" t="s">
        <v>8322</v>
      </c>
      <c r="S967" s="12">
        <f t="shared" si="78"/>
        <v>42637.016736111109</v>
      </c>
      <c r="T967" s="12">
        <f t="shared" si="79"/>
        <v>42669.165972222225</v>
      </c>
      <c r="U967">
        <f t="shared" si="75"/>
        <v>1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8272</v>
      </c>
      <c r="O968" s="21">
        <f t="shared" si="76"/>
        <v>14.799999999999999</v>
      </c>
      <c r="P968" s="5">
        <f t="shared" si="77"/>
        <v>1.6891891891891893E-2</v>
      </c>
      <c r="Q968" t="s">
        <v>8320</v>
      </c>
      <c r="R968" t="s">
        <v>8322</v>
      </c>
      <c r="S968" s="12">
        <f t="shared" si="78"/>
        <v>42619.635787037041</v>
      </c>
      <c r="T968" s="12">
        <f t="shared" si="79"/>
        <v>42649.635787037041</v>
      </c>
      <c r="U968">
        <f t="shared" si="75"/>
        <v>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8272</v>
      </c>
      <c r="O969" s="21">
        <f t="shared" si="76"/>
        <v>17.810000000000002</v>
      </c>
      <c r="P969" s="5">
        <f t="shared" si="77"/>
        <v>2.2740033688938798E-2</v>
      </c>
      <c r="Q969" t="s">
        <v>8320</v>
      </c>
      <c r="R969" t="s">
        <v>8322</v>
      </c>
      <c r="S969" s="12">
        <f t="shared" si="78"/>
        <v>42422.254328703704</v>
      </c>
      <c r="T969" s="12">
        <f t="shared" si="79"/>
        <v>42482.21266203704</v>
      </c>
      <c r="U969">
        <f t="shared" si="75"/>
        <v>1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8272</v>
      </c>
      <c r="O970" s="21">
        <f t="shared" si="76"/>
        <v>1.325</v>
      </c>
      <c r="P970" s="5">
        <f t="shared" si="77"/>
        <v>3.7735849056603772E-2</v>
      </c>
      <c r="Q970" t="s">
        <v>8320</v>
      </c>
      <c r="R970" t="s">
        <v>8322</v>
      </c>
      <c r="S970" s="12">
        <f t="shared" si="78"/>
        <v>41836.847615740742</v>
      </c>
      <c r="T970" s="12">
        <f t="shared" si="79"/>
        <v>41866.847615740742</v>
      </c>
      <c r="U970">
        <f t="shared" si="75"/>
        <v>1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8272</v>
      </c>
      <c r="O971" s="21">
        <f t="shared" si="76"/>
        <v>46.666666666666664</v>
      </c>
      <c r="P971" s="5">
        <f t="shared" si="77"/>
        <v>7.8571428571428575E-4</v>
      </c>
      <c r="Q971" t="s">
        <v>8320</v>
      </c>
      <c r="R971" t="s">
        <v>8322</v>
      </c>
      <c r="S971" s="12">
        <f t="shared" si="78"/>
        <v>42742.30332175926</v>
      </c>
      <c r="T971" s="12">
        <f t="shared" si="79"/>
        <v>42775.30332175926</v>
      </c>
      <c r="U971">
        <f t="shared" si="75"/>
        <v>1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8272</v>
      </c>
      <c r="O972" s="21">
        <f t="shared" si="76"/>
        <v>45.92</v>
      </c>
      <c r="P972" s="5">
        <f t="shared" si="77"/>
        <v>6.0975609756097563E-3</v>
      </c>
      <c r="Q972" t="s">
        <v>8320</v>
      </c>
      <c r="R972" t="s">
        <v>8322</v>
      </c>
      <c r="S972" s="12">
        <f t="shared" si="78"/>
        <v>42721.220520833333</v>
      </c>
      <c r="T972" s="12">
        <f t="shared" si="79"/>
        <v>42758.207638888889</v>
      </c>
      <c r="U972">
        <f t="shared" si="75"/>
        <v>1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8272</v>
      </c>
      <c r="O973" s="21">
        <f t="shared" si="76"/>
        <v>0.22599999999999998</v>
      </c>
      <c r="P973" s="5">
        <f t="shared" si="77"/>
        <v>2.2123893805309734E-2</v>
      </c>
      <c r="Q973" t="s">
        <v>8320</v>
      </c>
      <c r="R973" t="s">
        <v>8322</v>
      </c>
      <c r="S973" s="12">
        <f t="shared" si="78"/>
        <v>42111.709027777775</v>
      </c>
      <c r="T973" s="12">
        <f t="shared" si="79"/>
        <v>42156.709027777775</v>
      </c>
      <c r="U973">
        <f t="shared" si="75"/>
        <v>1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8272</v>
      </c>
      <c r="O974" s="21">
        <f t="shared" si="76"/>
        <v>34.625</v>
      </c>
      <c r="P974" s="5">
        <f t="shared" si="77"/>
        <v>6.4981949458483759E-3</v>
      </c>
      <c r="Q974" t="s">
        <v>8320</v>
      </c>
      <c r="R974" t="s">
        <v>8322</v>
      </c>
      <c r="S974" s="12">
        <f t="shared" si="78"/>
        <v>41856.865717592591</v>
      </c>
      <c r="T974" s="12">
        <f t="shared" si="79"/>
        <v>41886.290972222225</v>
      </c>
      <c r="U974">
        <f t="shared" si="75"/>
        <v>1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8272</v>
      </c>
      <c r="O975" s="21">
        <f t="shared" si="76"/>
        <v>2.0549999999999997</v>
      </c>
      <c r="P975" s="5">
        <f t="shared" si="77"/>
        <v>1.9464720194647202E-2</v>
      </c>
      <c r="Q975" t="s">
        <v>8320</v>
      </c>
      <c r="R975" t="s">
        <v>8322</v>
      </c>
      <c r="S975" s="12">
        <f t="shared" si="78"/>
        <v>42257.014965277776</v>
      </c>
      <c r="T975" s="12">
        <f t="shared" si="79"/>
        <v>42317.056631944448</v>
      </c>
      <c r="U975">
        <f t="shared" si="75"/>
        <v>1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8272</v>
      </c>
      <c r="O976" s="21">
        <f t="shared" si="76"/>
        <v>0.55999999999999994</v>
      </c>
      <c r="P976" s="5">
        <f t="shared" si="77"/>
        <v>1.0714285714285714E-2</v>
      </c>
      <c r="Q976" t="s">
        <v>8320</v>
      </c>
      <c r="R976" t="s">
        <v>8322</v>
      </c>
      <c r="S976" s="12">
        <f t="shared" si="78"/>
        <v>42424.749490740738</v>
      </c>
      <c r="T976" s="12">
        <f t="shared" si="79"/>
        <v>42454.707824074074</v>
      </c>
      <c r="U976">
        <f t="shared" si="75"/>
        <v>1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8272</v>
      </c>
      <c r="O977" s="21">
        <f t="shared" si="76"/>
        <v>2.6069999999999998</v>
      </c>
      <c r="P977" s="5">
        <f t="shared" si="77"/>
        <v>9.2059838895281933E-3</v>
      </c>
      <c r="Q977" t="s">
        <v>8320</v>
      </c>
      <c r="R977" t="s">
        <v>8322</v>
      </c>
      <c r="S977" s="12">
        <f t="shared" si="78"/>
        <v>42489.696585648147</v>
      </c>
      <c r="T977" s="12">
        <f t="shared" si="79"/>
        <v>42549.696585648147</v>
      </c>
      <c r="U977">
        <f t="shared" si="75"/>
        <v>1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8272</v>
      </c>
      <c r="O978" s="21">
        <f t="shared" si="76"/>
        <v>1.9259999999999999</v>
      </c>
      <c r="P978" s="5">
        <f t="shared" si="77"/>
        <v>6.2305295950155761E-3</v>
      </c>
      <c r="Q978" t="s">
        <v>8320</v>
      </c>
      <c r="R978" t="s">
        <v>8322</v>
      </c>
      <c r="S978" s="12">
        <f t="shared" si="78"/>
        <v>42185.058993055558</v>
      </c>
      <c r="T978" s="12">
        <f t="shared" si="79"/>
        <v>42230.058993055558</v>
      </c>
      <c r="U978">
        <f t="shared" si="75"/>
        <v>1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8272</v>
      </c>
      <c r="O979" s="21">
        <f t="shared" si="76"/>
        <v>33.666666666666664</v>
      </c>
      <c r="P979" s="5">
        <f t="shared" si="77"/>
        <v>1.3201320132013201E-2</v>
      </c>
      <c r="Q979" t="s">
        <v>8320</v>
      </c>
      <c r="R979" t="s">
        <v>8322</v>
      </c>
      <c r="S979" s="12">
        <f t="shared" si="78"/>
        <v>42391.942094907412</v>
      </c>
      <c r="T979" s="12">
        <f t="shared" si="79"/>
        <v>42421.942094907412</v>
      </c>
      <c r="U979">
        <f t="shared" si="75"/>
        <v>1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8272</v>
      </c>
      <c r="O980" s="21">
        <f t="shared" si="76"/>
        <v>56.263267182990241</v>
      </c>
      <c r="P980" s="5">
        <f t="shared" si="77"/>
        <v>1.2644824360305532E-3</v>
      </c>
      <c r="Q980" t="s">
        <v>8320</v>
      </c>
      <c r="R980" t="s">
        <v>8322</v>
      </c>
      <c r="S980" s="12">
        <f t="shared" si="78"/>
        <v>42395.309039351851</v>
      </c>
      <c r="T980" s="12">
        <f t="shared" si="79"/>
        <v>42425.309039351851</v>
      </c>
      <c r="U980">
        <f t="shared" si="75"/>
        <v>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8272</v>
      </c>
      <c r="O981" s="21">
        <f t="shared" si="76"/>
        <v>82.817599999999999</v>
      </c>
      <c r="P981" s="5">
        <f t="shared" si="77"/>
        <v>3.3119254154396443E-3</v>
      </c>
      <c r="Q981" t="s">
        <v>8320</v>
      </c>
      <c r="R981" t="s">
        <v>8322</v>
      </c>
      <c r="S981" s="12">
        <f t="shared" si="78"/>
        <v>42506.416990740734</v>
      </c>
      <c r="T981" s="12">
        <f t="shared" si="79"/>
        <v>42541.790972222225</v>
      </c>
      <c r="U981">
        <f t="shared" si="75"/>
        <v>1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8272</v>
      </c>
      <c r="O982" s="21">
        <f t="shared" si="76"/>
        <v>14.860000000000001</v>
      </c>
      <c r="P982" s="5">
        <f t="shared" si="77"/>
        <v>2.0861372812920592E-2</v>
      </c>
      <c r="Q982" t="s">
        <v>8320</v>
      </c>
      <c r="R982" t="s">
        <v>8322</v>
      </c>
      <c r="S982" s="12">
        <f t="shared" si="78"/>
        <v>41928.904189814813</v>
      </c>
      <c r="T982" s="12">
        <f t="shared" si="79"/>
        <v>41973.945856481485</v>
      </c>
      <c r="U982">
        <f t="shared" si="75"/>
        <v>1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8221</v>
      </c>
      <c r="G983" t="s">
        <v>8224</v>
      </c>
      <c r="H983" t="s">
        <v>8246</v>
      </c>
      <c r="I983" s="8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8272</v>
      </c>
      <c r="O983" s="21">
        <f t="shared" si="76"/>
        <v>1.2375123751237513E-2</v>
      </c>
      <c r="P983" s="5">
        <f t="shared" si="77"/>
        <v>0.36363636363636365</v>
      </c>
      <c r="Q983" t="s">
        <v>8320</v>
      </c>
      <c r="R983" t="s">
        <v>8322</v>
      </c>
      <c r="S983" s="12">
        <f t="shared" si="78"/>
        <v>41830.947013888886</v>
      </c>
      <c r="T983" s="12">
        <f t="shared" si="79"/>
        <v>41860.947013888886</v>
      </c>
      <c r="U983">
        <f t="shared" si="75"/>
        <v>1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8221</v>
      </c>
      <c r="G984" t="s">
        <v>8224</v>
      </c>
      <c r="H984" t="s">
        <v>8246</v>
      </c>
      <c r="I984" s="8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8272</v>
      </c>
      <c r="O984" s="21">
        <f t="shared" si="76"/>
        <v>1.7142857142857144E-2</v>
      </c>
      <c r="P984" s="5">
        <f t="shared" si="77"/>
        <v>1</v>
      </c>
      <c r="Q984" t="s">
        <v>8320</v>
      </c>
      <c r="R984" t="s">
        <v>8322</v>
      </c>
      <c r="S984" s="12">
        <f t="shared" si="78"/>
        <v>42615.753310185188</v>
      </c>
      <c r="T984" s="12">
        <f t="shared" si="79"/>
        <v>42645.753310185188</v>
      </c>
      <c r="U984">
        <f t="shared" si="75"/>
        <v>1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8272</v>
      </c>
      <c r="O985" s="21">
        <f t="shared" si="76"/>
        <v>29.506136117214709</v>
      </c>
      <c r="P985" s="5">
        <f t="shared" si="77"/>
        <v>5.8209489122304963E-3</v>
      </c>
      <c r="Q985" t="s">
        <v>8320</v>
      </c>
      <c r="R985" t="s">
        <v>8322</v>
      </c>
      <c r="S985" s="12">
        <f t="shared" si="78"/>
        <v>42574.667650462965</v>
      </c>
      <c r="T985" s="12">
        <f t="shared" si="79"/>
        <v>42605.870833333334</v>
      </c>
      <c r="U985">
        <f t="shared" si="75"/>
        <v>1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8272</v>
      </c>
      <c r="O986" s="21">
        <f t="shared" si="76"/>
        <v>1.06</v>
      </c>
      <c r="P986" s="5">
        <f t="shared" si="77"/>
        <v>2.8301886792452831E-2</v>
      </c>
      <c r="Q986" t="s">
        <v>8320</v>
      </c>
      <c r="R986" t="s">
        <v>8322</v>
      </c>
      <c r="S986" s="12">
        <f t="shared" si="78"/>
        <v>42061.11583333333</v>
      </c>
      <c r="T986" s="12">
        <f t="shared" si="79"/>
        <v>42091.074166666673</v>
      </c>
      <c r="U986">
        <f t="shared" si="75"/>
        <v>1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8272</v>
      </c>
      <c r="O987" s="21">
        <f t="shared" si="76"/>
        <v>6.293333333333333</v>
      </c>
      <c r="P987" s="5">
        <f t="shared" si="77"/>
        <v>1.2182203389830509E-2</v>
      </c>
      <c r="Q987" t="s">
        <v>8320</v>
      </c>
      <c r="R987" t="s">
        <v>8322</v>
      </c>
      <c r="S987" s="12">
        <f t="shared" si="78"/>
        <v>42339.967708333337</v>
      </c>
      <c r="T987" s="12">
        <f t="shared" si="79"/>
        <v>42369.958333333328</v>
      </c>
      <c r="U987">
        <f t="shared" si="75"/>
        <v>1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8272</v>
      </c>
      <c r="O988" s="21">
        <f t="shared" si="76"/>
        <v>12.75</v>
      </c>
      <c r="P988" s="5">
        <f t="shared" si="77"/>
        <v>9.0196078431372551E-3</v>
      </c>
      <c r="Q988" t="s">
        <v>8320</v>
      </c>
      <c r="R988" t="s">
        <v>8322</v>
      </c>
      <c r="S988" s="12">
        <f t="shared" si="78"/>
        <v>42324.767361111109</v>
      </c>
      <c r="T988" s="12">
        <f t="shared" si="79"/>
        <v>42379</v>
      </c>
      <c r="U988">
        <f t="shared" si="75"/>
        <v>1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8272</v>
      </c>
      <c r="O989" s="21">
        <f t="shared" si="76"/>
        <v>13.22</v>
      </c>
      <c r="P989" s="5">
        <f t="shared" si="77"/>
        <v>6.2027231467473524E-3</v>
      </c>
      <c r="Q989" t="s">
        <v>8320</v>
      </c>
      <c r="R989" t="s">
        <v>8322</v>
      </c>
      <c r="S989" s="12">
        <f t="shared" si="78"/>
        <v>41773.294560185182</v>
      </c>
      <c r="T989" s="12">
        <f t="shared" si="79"/>
        <v>41813.294560185182</v>
      </c>
      <c r="U989">
        <f t="shared" si="75"/>
        <v>1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8221</v>
      </c>
      <c r="G990" t="s">
        <v>8237</v>
      </c>
      <c r="H990" t="s">
        <v>8249</v>
      </c>
      <c r="I990" s="8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8272</v>
      </c>
      <c r="O990" s="21">
        <f t="shared" si="76"/>
        <v>0</v>
      </c>
      <c r="P990" s="5">
        <f t="shared" si="77"/>
        <v>0</v>
      </c>
      <c r="Q990" t="s">
        <v>8320</v>
      </c>
      <c r="R990" t="s">
        <v>8322</v>
      </c>
      <c r="S990" s="12">
        <f t="shared" si="78"/>
        <v>42614.356770833328</v>
      </c>
      <c r="T990" s="12">
        <f t="shared" si="79"/>
        <v>42644.356770833328</v>
      </c>
      <c r="U990">
        <f t="shared" si="75"/>
        <v>1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8272</v>
      </c>
      <c r="O991" s="21">
        <f t="shared" si="76"/>
        <v>16.77</v>
      </c>
      <c r="P991" s="5">
        <f t="shared" si="77"/>
        <v>1.908169350029815E-2</v>
      </c>
      <c r="Q991" t="s">
        <v>8320</v>
      </c>
      <c r="R991" t="s">
        <v>8322</v>
      </c>
      <c r="S991" s="12">
        <f t="shared" si="78"/>
        <v>42611.933969907404</v>
      </c>
      <c r="T991" s="12">
        <f t="shared" si="79"/>
        <v>42641.933969907404</v>
      </c>
      <c r="U991">
        <f t="shared" si="75"/>
        <v>1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8221</v>
      </c>
      <c r="G992" t="s">
        <v>8224</v>
      </c>
      <c r="H992" t="s">
        <v>8246</v>
      </c>
      <c r="I992" s="8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8272</v>
      </c>
      <c r="O992" s="21">
        <f t="shared" si="76"/>
        <v>0.104</v>
      </c>
      <c r="P992" s="5">
        <f t="shared" si="77"/>
        <v>7.6923076923076927E-2</v>
      </c>
      <c r="Q992" t="s">
        <v>8320</v>
      </c>
      <c r="R992" t="s">
        <v>8322</v>
      </c>
      <c r="S992" s="12">
        <f t="shared" si="78"/>
        <v>41855.784305555557</v>
      </c>
      <c r="T992" s="12">
        <f t="shared" si="79"/>
        <v>41885.784305555557</v>
      </c>
      <c r="U992">
        <f t="shared" si="75"/>
        <v>1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8272</v>
      </c>
      <c r="O993" s="21">
        <f t="shared" si="76"/>
        <v>4.24</v>
      </c>
      <c r="P993" s="5">
        <f t="shared" si="77"/>
        <v>3.3018867924528301E-2</v>
      </c>
      <c r="Q993" t="s">
        <v>8320</v>
      </c>
      <c r="R993" t="s">
        <v>8322</v>
      </c>
      <c r="S993" s="12">
        <f t="shared" si="78"/>
        <v>42538.75680555556</v>
      </c>
      <c r="T993" s="12">
        <f t="shared" si="79"/>
        <v>42563.785416666666</v>
      </c>
      <c r="U993">
        <f t="shared" si="75"/>
        <v>1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8272</v>
      </c>
      <c r="O994" s="21">
        <f t="shared" si="76"/>
        <v>0.46699999999999997</v>
      </c>
      <c r="P994" s="5">
        <f t="shared" si="77"/>
        <v>8.5653104925053538E-3</v>
      </c>
      <c r="Q994" t="s">
        <v>8320</v>
      </c>
      <c r="R994" t="s">
        <v>8322</v>
      </c>
      <c r="S994" s="12">
        <f t="shared" si="78"/>
        <v>42437.924988425926</v>
      </c>
      <c r="T994" s="12">
        <f t="shared" si="79"/>
        <v>42497.883321759262</v>
      </c>
      <c r="U994">
        <f t="shared" si="75"/>
        <v>1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8272</v>
      </c>
      <c r="O995" s="21">
        <f t="shared" si="76"/>
        <v>25.087142857142858</v>
      </c>
      <c r="P995" s="5">
        <f t="shared" si="77"/>
        <v>1.116109560958943E-2</v>
      </c>
      <c r="Q995" t="s">
        <v>8320</v>
      </c>
      <c r="R995" t="s">
        <v>8322</v>
      </c>
      <c r="S995" s="12">
        <f t="shared" si="78"/>
        <v>42652.964907407411</v>
      </c>
      <c r="T995" s="12">
        <f t="shared" si="79"/>
        <v>42686.208333333328</v>
      </c>
      <c r="U995">
        <f t="shared" si="75"/>
        <v>1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8272</v>
      </c>
      <c r="O996" s="21">
        <f t="shared" si="76"/>
        <v>2.3345000000000002</v>
      </c>
      <c r="P996" s="5">
        <f t="shared" si="77"/>
        <v>2.3559648747055045E-3</v>
      </c>
      <c r="Q996" t="s">
        <v>8320</v>
      </c>
      <c r="R996" t="s">
        <v>8322</v>
      </c>
      <c r="S996" s="12">
        <f t="shared" si="78"/>
        <v>41921.263078703705</v>
      </c>
      <c r="T996" s="12">
        <f t="shared" si="79"/>
        <v>41973.957638888889</v>
      </c>
      <c r="U996">
        <f t="shared" si="75"/>
        <v>1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8272</v>
      </c>
      <c r="O997" s="21">
        <f t="shared" si="76"/>
        <v>7.26</v>
      </c>
      <c r="P997" s="5">
        <f t="shared" si="77"/>
        <v>1.2396694214876033E-2</v>
      </c>
      <c r="Q997" t="s">
        <v>8320</v>
      </c>
      <c r="R997" t="s">
        <v>8322</v>
      </c>
      <c r="S997" s="12">
        <f t="shared" si="78"/>
        <v>41947.940740740742</v>
      </c>
      <c r="T997" s="12">
        <f t="shared" si="79"/>
        <v>41972.666666666672</v>
      </c>
      <c r="U997">
        <f t="shared" si="75"/>
        <v>1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8221</v>
      </c>
      <c r="G998" t="s">
        <v>8224</v>
      </c>
      <c r="H998" t="s">
        <v>8246</v>
      </c>
      <c r="I998" s="8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8272</v>
      </c>
      <c r="O998" s="21">
        <f t="shared" si="76"/>
        <v>1.625</v>
      </c>
      <c r="P998" s="5">
        <f t="shared" si="77"/>
        <v>7.6923076923076927E-2</v>
      </c>
      <c r="Q998" t="s">
        <v>8320</v>
      </c>
      <c r="R998" t="s">
        <v>8322</v>
      </c>
      <c r="S998" s="12">
        <f t="shared" si="78"/>
        <v>41817.866435185184</v>
      </c>
      <c r="T998" s="12">
        <f t="shared" si="79"/>
        <v>41847.643750000003</v>
      </c>
      <c r="U998">
        <f t="shared" si="75"/>
        <v>1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8221</v>
      </c>
      <c r="G999" t="s">
        <v>8224</v>
      </c>
      <c r="H999" t="s">
        <v>8246</v>
      </c>
      <c r="I999" s="8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8272</v>
      </c>
      <c r="O999" s="21">
        <f t="shared" si="76"/>
        <v>1.3</v>
      </c>
      <c r="P999" s="5">
        <f t="shared" si="77"/>
        <v>0.12307692307692308</v>
      </c>
      <c r="Q999" t="s">
        <v>8320</v>
      </c>
      <c r="R999" t="s">
        <v>8322</v>
      </c>
      <c r="S999" s="12">
        <f t="shared" si="78"/>
        <v>41941.10297453704</v>
      </c>
      <c r="T999" s="12">
        <f t="shared" si="79"/>
        <v>41971.144641203704</v>
      </c>
      <c r="U999">
        <f t="shared" si="75"/>
        <v>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8272</v>
      </c>
      <c r="O1000" s="21">
        <f t="shared" si="76"/>
        <v>58.558333333333337</v>
      </c>
      <c r="P1000" s="5">
        <f t="shared" si="77"/>
        <v>6.5177173758360612E-3</v>
      </c>
      <c r="Q1000" t="s">
        <v>8320</v>
      </c>
      <c r="R1000" t="s">
        <v>8322</v>
      </c>
      <c r="S1000" s="12">
        <f t="shared" si="78"/>
        <v>42282.168993055559</v>
      </c>
      <c r="T1000" s="12">
        <f t="shared" si="79"/>
        <v>42327.210659722223</v>
      </c>
      <c r="U1000">
        <f t="shared" si="75"/>
        <v>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8272</v>
      </c>
      <c r="O1001" s="21">
        <f t="shared" si="76"/>
        <v>7.7886666666666677</v>
      </c>
      <c r="P1001" s="5">
        <f t="shared" si="77"/>
        <v>3.4237781391765814E-3</v>
      </c>
      <c r="Q1001" t="s">
        <v>8320</v>
      </c>
      <c r="R1001" t="s">
        <v>8322</v>
      </c>
      <c r="S1001" s="12">
        <f t="shared" si="78"/>
        <v>41926.29965277778</v>
      </c>
      <c r="T1001" s="12">
        <f t="shared" si="79"/>
        <v>41956.334722222222</v>
      </c>
      <c r="U1001">
        <f t="shared" si="75"/>
        <v>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8272</v>
      </c>
      <c r="O1002" s="21">
        <f t="shared" si="76"/>
        <v>2.2157147647256061</v>
      </c>
      <c r="P1002" s="5">
        <f t="shared" si="77"/>
        <v>3.0266343825665861E-4</v>
      </c>
      <c r="Q1002" t="s">
        <v>8320</v>
      </c>
      <c r="R1002" t="s">
        <v>8322</v>
      </c>
      <c r="S1002" s="12">
        <f t="shared" si="78"/>
        <v>42749.059722222228</v>
      </c>
      <c r="T1002" s="12">
        <f t="shared" si="79"/>
        <v>42809.018055555556</v>
      </c>
      <c r="U1002">
        <f t="shared" si="75"/>
        <v>1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8272</v>
      </c>
      <c r="O1003" s="21">
        <f t="shared" si="76"/>
        <v>104</v>
      </c>
      <c r="P1003" s="5">
        <f t="shared" si="77"/>
        <v>7.6923076923076923E-4</v>
      </c>
      <c r="Q1003" t="s">
        <v>8320</v>
      </c>
      <c r="R1003" t="s">
        <v>8322</v>
      </c>
      <c r="S1003" s="12">
        <f t="shared" si="78"/>
        <v>42720.720057870371</v>
      </c>
      <c r="T1003" s="12">
        <f t="shared" si="79"/>
        <v>42765.720057870371</v>
      </c>
      <c r="U1003">
        <f t="shared" si="75"/>
        <v>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8272</v>
      </c>
      <c r="O1004" s="21">
        <f t="shared" si="76"/>
        <v>29.6029602960296</v>
      </c>
      <c r="P1004" s="5">
        <f t="shared" si="77"/>
        <v>7.4324324324324328E-3</v>
      </c>
      <c r="Q1004" t="s">
        <v>8320</v>
      </c>
      <c r="R1004" t="s">
        <v>8322</v>
      </c>
      <c r="S1004" s="12">
        <f t="shared" si="78"/>
        <v>42325.684189814812</v>
      </c>
      <c r="T1004" s="12">
        <f t="shared" si="79"/>
        <v>42355.249305555553</v>
      </c>
      <c r="U1004">
        <f t="shared" si="75"/>
        <v>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8272</v>
      </c>
      <c r="O1005" s="21">
        <f t="shared" si="76"/>
        <v>16.055</v>
      </c>
      <c r="P1005" s="5">
        <f t="shared" si="77"/>
        <v>4.6714419184054811E-3</v>
      </c>
      <c r="Q1005" t="s">
        <v>8320</v>
      </c>
      <c r="R1005" t="s">
        <v>8322</v>
      </c>
      <c r="S1005" s="12">
        <f t="shared" si="78"/>
        <v>42780.709039351852</v>
      </c>
      <c r="T1005" s="12">
        <f t="shared" si="79"/>
        <v>42810.667372685188</v>
      </c>
      <c r="U1005">
        <f t="shared" si="75"/>
        <v>1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8272</v>
      </c>
      <c r="O1006" s="21">
        <f t="shared" si="76"/>
        <v>82.207999999999998</v>
      </c>
      <c r="P1006" s="5">
        <f t="shared" si="77"/>
        <v>4.6224211755546904E-3</v>
      </c>
      <c r="Q1006" t="s">
        <v>8320</v>
      </c>
      <c r="R1006" t="s">
        <v>8322</v>
      </c>
      <c r="S1006" s="12">
        <f t="shared" si="78"/>
        <v>42388.708645833336</v>
      </c>
      <c r="T1006" s="12">
        <f t="shared" si="79"/>
        <v>42418.708645833336</v>
      </c>
      <c r="U1006">
        <f t="shared" si="75"/>
        <v>1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8272</v>
      </c>
      <c r="O1007" s="21">
        <f t="shared" si="76"/>
        <v>75.051000000000002</v>
      </c>
      <c r="P1007" s="5">
        <f t="shared" si="77"/>
        <v>1.072603962638739E-3</v>
      </c>
      <c r="Q1007" t="s">
        <v>8320</v>
      </c>
      <c r="R1007" t="s">
        <v>8322</v>
      </c>
      <c r="S1007" s="12">
        <f t="shared" si="78"/>
        <v>42276.624803240738</v>
      </c>
      <c r="T1007" s="12">
        <f t="shared" si="79"/>
        <v>42307.624803240738</v>
      </c>
      <c r="U1007">
        <f t="shared" si="75"/>
        <v>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8272</v>
      </c>
      <c r="O1008" s="21">
        <f t="shared" si="76"/>
        <v>5.8500000000000005</v>
      </c>
      <c r="P1008" s="5">
        <f t="shared" si="77"/>
        <v>3.4188034188034191E-2</v>
      </c>
      <c r="Q1008" t="s">
        <v>8320</v>
      </c>
      <c r="R1008" t="s">
        <v>8322</v>
      </c>
      <c r="S1008" s="12">
        <f t="shared" si="78"/>
        <v>41977.040185185186</v>
      </c>
      <c r="T1008" s="12">
        <f t="shared" si="79"/>
        <v>41985.299305555556</v>
      </c>
      <c r="U1008">
        <f t="shared" si="75"/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8272</v>
      </c>
      <c r="O1009" s="21">
        <f t="shared" si="76"/>
        <v>44.32</v>
      </c>
      <c r="P1009" s="5">
        <f t="shared" si="77"/>
        <v>5.7160048134777377E-3</v>
      </c>
      <c r="Q1009" t="s">
        <v>8320</v>
      </c>
      <c r="R1009" t="s">
        <v>8322</v>
      </c>
      <c r="S1009" s="12">
        <f t="shared" si="78"/>
        <v>42676.583599537036</v>
      </c>
      <c r="T1009" s="12">
        <f t="shared" si="79"/>
        <v>42718.6252662037</v>
      </c>
      <c r="U1009">
        <f t="shared" si="75"/>
        <v>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8272</v>
      </c>
      <c r="O1010" s="21">
        <f t="shared" si="76"/>
        <v>0.26737967914438499</v>
      </c>
      <c r="P1010" s="5">
        <f t="shared" si="77"/>
        <v>4.0000000000000001E-3</v>
      </c>
      <c r="Q1010" t="s">
        <v>8320</v>
      </c>
      <c r="R1010" t="s">
        <v>8322</v>
      </c>
      <c r="S1010" s="12">
        <f t="shared" si="78"/>
        <v>42702.809201388889</v>
      </c>
      <c r="T1010" s="12">
        <f t="shared" si="79"/>
        <v>42732.809201388889</v>
      </c>
      <c r="U1010">
        <f t="shared" si="75"/>
        <v>1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8272</v>
      </c>
      <c r="O1011" s="21">
        <f t="shared" si="76"/>
        <v>13.13</v>
      </c>
      <c r="P1011" s="5">
        <f t="shared" si="77"/>
        <v>1.5384615384615385E-2</v>
      </c>
      <c r="Q1011" t="s">
        <v>8320</v>
      </c>
      <c r="R1011" t="s">
        <v>8322</v>
      </c>
      <c r="S1011" s="12">
        <f t="shared" si="78"/>
        <v>42510.604699074072</v>
      </c>
      <c r="T1011" s="12">
        <f t="shared" si="79"/>
        <v>42540.604699074072</v>
      </c>
      <c r="U1011">
        <f t="shared" si="75"/>
        <v>1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8272</v>
      </c>
      <c r="O1012" s="21">
        <f t="shared" si="76"/>
        <v>0.19088937093275488</v>
      </c>
      <c r="P1012" s="5">
        <f t="shared" si="77"/>
        <v>1.8181818181818181E-2</v>
      </c>
      <c r="Q1012" t="s">
        <v>8320</v>
      </c>
      <c r="R1012" t="s">
        <v>8322</v>
      </c>
      <c r="S1012" s="12">
        <f t="shared" si="78"/>
        <v>42561.829421296294</v>
      </c>
      <c r="T1012" s="12">
        <f t="shared" si="79"/>
        <v>42618.124305555553</v>
      </c>
      <c r="U1012">
        <f t="shared" si="75"/>
        <v>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8272</v>
      </c>
      <c r="O1013" s="21">
        <f t="shared" si="76"/>
        <v>0.375</v>
      </c>
      <c r="P1013" s="5">
        <f t="shared" si="77"/>
        <v>1.3333333333333334E-2</v>
      </c>
      <c r="Q1013" t="s">
        <v>8320</v>
      </c>
      <c r="R1013" t="s">
        <v>8322</v>
      </c>
      <c r="S1013" s="12">
        <f t="shared" si="78"/>
        <v>41946.898090277777</v>
      </c>
      <c r="T1013" s="12">
        <f t="shared" si="79"/>
        <v>41991.898090277777</v>
      </c>
      <c r="U1013">
        <f t="shared" si="75"/>
        <v>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8272</v>
      </c>
      <c r="O1014" s="21">
        <f t="shared" si="76"/>
        <v>21535.021000000001</v>
      </c>
      <c r="P1014" s="5">
        <f t="shared" si="77"/>
        <v>7.1975783074462751E-4</v>
      </c>
      <c r="Q1014" t="s">
        <v>8320</v>
      </c>
      <c r="R1014" t="s">
        <v>8322</v>
      </c>
      <c r="S1014" s="12">
        <f t="shared" si="78"/>
        <v>42714.440416666665</v>
      </c>
      <c r="T1014" s="12">
        <f t="shared" si="79"/>
        <v>42759.440416666665</v>
      </c>
      <c r="U1014">
        <f t="shared" si="75"/>
        <v>1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8272</v>
      </c>
      <c r="O1015" s="21">
        <f t="shared" si="76"/>
        <v>34.527999999999999</v>
      </c>
      <c r="P1015" s="5">
        <f t="shared" si="77"/>
        <v>1.0426320667284522E-2</v>
      </c>
      <c r="Q1015" t="s">
        <v>8320</v>
      </c>
      <c r="R1015" t="s">
        <v>8322</v>
      </c>
      <c r="S1015" s="12">
        <f t="shared" si="78"/>
        <v>42339.833981481483</v>
      </c>
      <c r="T1015" s="12">
        <f t="shared" si="79"/>
        <v>42367.833333333328</v>
      </c>
      <c r="U1015">
        <f t="shared" si="75"/>
        <v>1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8272</v>
      </c>
      <c r="O1016" s="21">
        <f t="shared" si="76"/>
        <v>30.599999999999998</v>
      </c>
      <c r="P1016" s="5">
        <f t="shared" si="77"/>
        <v>5.2287581699346402E-3</v>
      </c>
      <c r="Q1016" t="s">
        <v>8320</v>
      </c>
      <c r="R1016" t="s">
        <v>8322</v>
      </c>
      <c r="S1016" s="12">
        <f t="shared" si="78"/>
        <v>41955.002488425926</v>
      </c>
      <c r="T1016" s="12">
        <f t="shared" si="79"/>
        <v>42005.002488425926</v>
      </c>
      <c r="U1016">
        <f t="shared" si="75"/>
        <v>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8272</v>
      </c>
      <c r="O1017" s="21">
        <f t="shared" si="76"/>
        <v>2.666666666666667</v>
      </c>
      <c r="P1017" s="5">
        <f t="shared" si="77"/>
        <v>2.5000000000000001E-2</v>
      </c>
      <c r="Q1017" t="s">
        <v>8320</v>
      </c>
      <c r="R1017" t="s">
        <v>8322</v>
      </c>
      <c r="S1017" s="12">
        <f t="shared" si="78"/>
        <v>42303.878414351857</v>
      </c>
      <c r="T1017" s="12">
        <f t="shared" si="79"/>
        <v>42333.920081018514</v>
      </c>
      <c r="U1017">
        <f t="shared" si="75"/>
        <v>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8272</v>
      </c>
      <c r="O1018" s="21">
        <f t="shared" si="76"/>
        <v>2.8420000000000001</v>
      </c>
      <c r="P1018" s="5">
        <f t="shared" si="77"/>
        <v>1.3370865587614356E-2</v>
      </c>
      <c r="Q1018" t="s">
        <v>8320</v>
      </c>
      <c r="R1018" t="s">
        <v>8322</v>
      </c>
      <c r="S1018" s="12">
        <f t="shared" si="78"/>
        <v>42422.107129629629</v>
      </c>
      <c r="T1018" s="12">
        <f t="shared" si="79"/>
        <v>42467.065462962957</v>
      </c>
      <c r="U1018">
        <f t="shared" si="75"/>
        <v>1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8272</v>
      </c>
      <c r="O1019" s="21">
        <f t="shared" si="76"/>
        <v>22.878799999999998</v>
      </c>
      <c r="P1019" s="5">
        <f t="shared" si="77"/>
        <v>6.2066192282812039E-3</v>
      </c>
      <c r="Q1019" t="s">
        <v>8320</v>
      </c>
      <c r="R1019" t="s">
        <v>8322</v>
      </c>
      <c r="S1019" s="12">
        <f t="shared" si="78"/>
        <v>42289.675173611111</v>
      </c>
      <c r="T1019" s="12">
        <f t="shared" si="79"/>
        <v>42329.716840277775</v>
      </c>
      <c r="U1019">
        <f t="shared" si="75"/>
        <v>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8272</v>
      </c>
      <c r="O1020" s="21">
        <f t="shared" si="76"/>
        <v>3.105</v>
      </c>
      <c r="P1020" s="5">
        <f t="shared" si="77"/>
        <v>1.1272141706924315E-2</v>
      </c>
      <c r="Q1020" t="s">
        <v>8320</v>
      </c>
      <c r="R1020" t="s">
        <v>8322</v>
      </c>
      <c r="S1020" s="12">
        <f t="shared" si="78"/>
        <v>42535.492280092592</v>
      </c>
      <c r="T1020" s="12">
        <f t="shared" si="79"/>
        <v>42565.492280092592</v>
      </c>
      <c r="U1020">
        <f t="shared" si="75"/>
        <v>1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8272</v>
      </c>
      <c r="O1021" s="21">
        <f t="shared" si="76"/>
        <v>47.333333333333336</v>
      </c>
      <c r="P1021" s="5">
        <f t="shared" si="77"/>
        <v>1.8779342723004695E-2</v>
      </c>
      <c r="Q1021" t="s">
        <v>8320</v>
      </c>
      <c r="R1021" t="s">
        <v>8322</v>
      </c>
      <c r="S1021" s="12">
        <f t="shared" si="78"/>
        <v>42009.973946759259</v>
      </c>
      <c r="T1021" s="12">
        <f t="shared" si="79"/>
        <v>42039.973946759259</v>
      </c>
      <c r="U1021">
        <f t="shared" si="75"/>
        <v>1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8279</v>
      </c>
      <c r="O1022" s="21">
        <f t="shared" si="76"/>
        <v>205.54838709677421</v>
      </c>
      <c r="P1022" s="5">
        <f t="shared" si="77"/>
        <v>9.4161958568738224E-3</v>
      </c>
      <c r="Q1022" t="s">
        <v>8326</v>
      </c>
      <c r="R1022" t="s">
        <v>8331</v>
      </c>
      <c r="S1022" s="12">
        <f t="shared" si="78"/>
        <v>42127.069548611107</v>
      </c>
      <c r="T1022" s="12">
        <f t="shared" si="79"/>
        <v>42157.032638888893</v>
      </c>
      <c r="U1022">
        <f t="shared" si="75"/>
        <v>1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8279</v>
      </c>
      <c r="O1023" s="21">
        <f t="shared" si="76"/>
        <v>351.80366666666669</v>
      </c>
      <c r="P1023" s="5">
        <f t="shared" si="77"/>
        <v>4.5290412929181144E-2</v>
      </c>
      <c r="Q1023" t="s">
        <v>8326</v>
      </c>
      <c r="R1023" t="s">
        <v>8331</v>
      </c>
      <c r="S1023" s="12">
        <f t="shared" si="78"/>
        <v>42271.251979166671</v>
      </c>
      <c r="T1023" s="12">
        <f t="shared" si="79"/>
        <v>42294.166666666672</v>
      </c>
      <c r="U1023">
        <f t="shared" si="75"/>
        <v>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8279</v>
      </c>
      <c r="O1024" s="21">
        <f t="shared" si="76"/>
        <v>114.9</v>
      </c>
      <c r="P1024" s="5">
        <f t="shared" si="77"/>
        <v>3.2201914708442123E-2</v>
      </c>
      <c r="Q1024" t="s">
        <v>8326</v>
      </c>
      <c r="R1024" t="s">
        <v>8331</v>
      </c>
      <c r="S1024" s="12">
        <f t="shared" si="78"/>
        <v>42111.646724537044</v>
      </c>
      <c r="T1024" s="12">
        <f t="shared" si="79"/>
        <v>42141.646724537044</v>
      </c>
      <c r="U1024">
        <f t="shared" si="75"/>
        <v>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8279</v>
      </c>
      <c r="O1025" s="21">
        <f t="shared" si="76"/>
        <v>237.15</v>
      </c>
      <c r="P1025" s="5">
        <f t="shared" si="77"/>
        <v>2.7619650010541851E-2</v>
      </c>
      <c r="Q1025" t="s">
        <v>8326</v>
      </c>
      <c r="R1025" t="s">
        <v>8331</v>
      </c>
      <c r="S1025" s="12">
        <f t="shared" si="78"/>
        <v>42145.919687500005</v>
      </c>
      <c r="T1025" s="12">
        <f t="shared" si="79"/>
        <v>42175.919687500005</v>
      </c>
      <c r="U1025">
        <f t="shared" si="75"/>
        <v>1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8279</v>
      </c>
      <c r="O1026" s="21">
        <f t="shared" si="76"/>
        <v>118.63774999999998</v>
      </c>
      <c r="P1026" s="5">
        <f t="shared" si="77"/>
        <v>2.5708511835398091E-3</v>
      </c>
      <c r="Q1026" t="s">
        <v>8326</v>
      </c>
      <c r="R1026" t="s">
        <v>8331</v>
      </c>
      <c r="S1026" s="12">
        <f t="shared" si="78"/>
        <v>42370.580590277779</v>
      </c>
      <c r="T1026" s="12">
        <f t="shared" si="79"/>
        <v>42400.580590277779</v>
      </c>
      <c r="U1026">
        <f t="shared" ref="U1026:U1089" si="80">COUNT(E1026="SUCCESSFUL","FAILED","cancelled","live")</f>
        <v>1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8279</v>
      </c>
      <c r="O1027" s="21">
        <f t="shared" ref="O1027:O1090" si="81">IFERROR( E1027/D1027 * 100,0)</f>
        <v>109.92831428571431</v>
      </c>
      <c r="P1027" s="5">
        <f t="shared" ref="P1027:P1090" si="82">IFERROR(L1027/E1027,0)</f>
        <v>1.391816121207301E-2</v>
      </c>
      <c r="Q1027" t="s">
        <v>8326</v>
      </c>
      <c r="R1027" t="s">
        <v>8331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1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8279</v>
      </c>
      <c r="O1028" s="21">
        <f t="shared" si="81"/>
        <v>100.00828571428571</v>
      </c>
      <c r="P1028" s="5">
        <f t="shared" si="82"/>
        <v>1.742712746658134E-2</v>
      </c>
      <c r="Q1028" t="s">
        <v>8326</v>
      </c>
      <c r="R1028" t="s">
        <v>8331</v>
      </c>
      <c r="S1028" s="12">
        <f t="shared" si="83"/>
        <v>42426.407592592594</v>
      </c>
      <c r="T1028" s="12">
        <f t="shared" si="84"/>
        <v>42460.365925925929</v>
      </c>
      <c r="U1028">
        <f t="shared" si="80"/>
        <v>1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8279</v>
      </c>
      <c r="O1029" s="21">
        <f t="shared" si="81"/>
        <v>103.09292094387415</v>
      </c>
      <c r="P1029" s="5">
        <f t="shared" si="82"/>
        <v>1.4354066985645933E-2</v>
      </c>
      <c r="Q1029" t="s">
        <v>8326</v>
      </c>
      <c r="R1029" t="s">
        <v>8331</v>
      </c>
      <c r="S1029" s="12">
        <f t="shared" si="83"/>
        <v>41905.034108796295</v>
      </c>
      <c r="T1029" s="12">
        <f t="shared" si="84"/>
        <v>41935.034108796295</v>
      </c>
      <c r="U1029">
        <f t="shared" si="80"/>
        <v>1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8279</v>
      </c>
      <c r="O1030" s="21">
        <f t="shared" si="81"/>
        <v>117.27000000000001</v>
      </c>
      <c r="P1030" s="5">
        <f t="shared" si="82"/>
        <v>2.1744691737017138E-2</v>
      </c>
      <c r="Q1030" t="s">
        <v>8326</v>
      </c>
      <c r="R1030" t="s">
        <v>8331</v>
      </c>
      <c r="S1030" s="12">
        <f t="shared" si="83"/>
        <v>42755.627372685187</v>
      </c>
      <c r="T1030" s="12">
        <f t="shared" si="84"/>
        <v>42800.833333333328</v>
      </c>
      <c r="U1030">
        <f t="shared" si="80"/>
        <v>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8279</v>
      </c>
      <c r="O1031" s="21">
        <f t="shared" si="81"/>
        <v>111.75999999999999</v>
      </c>
      <c r="P1031" s="5">
        <f t="shared" si="82"/>
        <v>1.2616320687186829E-2</v>
      </c>
      <c r="Q1031" t="s">
        <v>8326</v>
      </c>
      <c r="R1031" t="s">
        <v>8331</v>
      </c>
      <c r="S1031" s="12">
        <f t="shared" si="83"/>
        <v>42044.711886574078</v>
      </c>
      <c r="T1031" s="12">
        <f t="shared" si="84"/>
        <v>42098.915972222225</v>
      </c>
      <c r="U1031">
        <f t="shared" si="80"/>
        <v>1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8279</v>
      </c>
      <c r="O1032" s="21">
        <f t="shared" si="81"/>
        <v>342.09999999999997</v>
      </c>
      <c r="P1032" s="5">
        <f t="shared" si="82"/>
        <v>2.3238819058754748E-2</v>
      </c>
      <c r="Q1032" t="s">
        <v>8326</v>
      </c>
      <c r="R1032" t="s">
        <v>8331</v>
      </c>
      <c r="S1032" s="12">
        <f t="shared" si="83"/>
        <v>42611.483206018514</v>
      </c>
      <c r="T1032" s="12">
        <f t="shared" si="84"/>
        <v>42625.483206018514</v>
      </c>
      <c r="U1032">
        <f t="shared" si="80"/>
        <v>1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8279</v>
      </c>
      <c r="O1033" s="21">
        <f t="shared" si="81"/>
        <v>107.4</v>
      </c>
      <c r="P1033" s="5">
        <f t="shared" si="82"/>
        <v>9.2178770949720677E-3</v>
      </c>
      <c r="Q1033" t="s">
        <v>8326</v>
      </c>
      <c r="R1033" t="s">
        <v>8331</v>
      </c>
      <c r="S1033" s="12">
        <f t="shared" si="83"/>
        <v>42324.764004629629</v>
      </c>
      <c r="T1033" s="12">
        <f t="shared" si="84"/>
        <v>42354.764004629629</v>
      </c>
      <c r="U1033">
        <f t="shared" si="80"/>
        <v>1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8279</v>
      </c>
      <c r="O1034" s="21">
        <f t="shared" si="81"/>
        <v>108.49703703703703</v>
      </c>
      <c r="P1034" s="5">
        <f t="shared" si="82"/>
        <v>1.6385496105031028E-2</v>
      </c>
      <c r="Q1034" t="s">
        <v>8326</v>
      </c>
      <c r="R1034" t="s">
        <v>8331</v>
      </c>
      <c r="S1034" s="12">
        <f t="shared" si="83"/>
        <v>42514.666956018518</v>
      </c>
      <c r="T1034" s="12">
        <f t="shared" si="84"/>
        <v>42544.666956018518</v>
      </c>
      <c r="U1034">
        <f t="shared" si="80"/>
        <v>1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8279</v>
      </c>
      <c r="O1035" s="21">
        <f t="shared" si="81"/>
        <v>102.86144578313252</v>
      </c>
      <c r="P1035" s="5">
        <f t="shared" si="82"/>
        <v>1.9765739385065886E-2</v>
      </c>
      <c r="Q1035" t="s">
        <v>8326</v>
      </c>
      <c r="R1035" t="s">
        <v>8331</v>
      </c>
      <c r="S1035" s="12">
        <f t="shared" si="83"/>
        <v>42688.732407407413</v>
      </c>
      <c r="T1035" s="12">
        <f t="shared" si="84"/>
        <v>42716.732407407413</v>
      </c>
      <c r="U1035">
        <f t="shared" si="80"/>
        <v>1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8279</v>
      </c>
      <c r="O1036" s="21">
        <f t="shared" si="81"/>
        <v>130.0018</v>
      </c>
      <c r="P1036" s="5">
        <f t="shared" si="82"/>
        <v>2.5538107933890147E-2</v>
      </c>
      <c r="Q1036" t="s">
        <v>8326</v>
      </c>
      <c r="R1036" t="s">
        <v>8331</v>
      </c>
      <c r="S1036" s="12">
        <f t="shared" si="83"/>
        <v>42555.166712962964</v>
      </c>
      <c r="T1036" s="12">
        <f t="shared" si="84"/>
        <v>42587.165972222225</v>
      </c>
      <c r="U1036">
        <f t="shared" si="80"/>
        <v>1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8279</v>
      </c>
      <c r="O1037" s="21">
        <f t="shared" si="81"/>
        <v>107.65217391304347</v>
      </c>
      <c r="P1037" s="5">
        <f t="shared" si="82"/>
        <v>1.5347334410339256E-2</v>
      </c>
      <c r="Q1037" t="s">
        <v>8326</v>
      </c>
      <c r="R1037" t="s">
        <v>8331</v>
      </c>
      <c r="S1037" s="12">
        <f t="shared" si="83"/>
        <v>42016.641435185185</v>
      </c>
      <c r="T1037" s="12">
        <f t="shared" si="84"/>
        <v>42046.641435185185</v>
      </c>
      <c r="U1037">
        <f t="shared" si="80"/>
        <v>1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8279</v>
      </c>
      <c r="O1038" s="21">
        <f t="shared" si="81"/>
        <v>112.36044444444444</v>
      </c>
      <c r="P1038" s="5">
        <f t="shared" si="82"/>
        <v>4.1730779119579446E-2</v>
      </c>
      <c r="Q1038" t="s">
        <v>8326</v>
      </c>
      <c r="R1038" t="s">
        <v>8331</v>
      </c>
      <c r="S1038" s="12">
        <f t="shared" si="83"/>
        <v>41249.448958333334</v>
      </c>
      <c r="T1038" s="12">
        <f t="shared" si="84"/>
        <v>41281.333333333336</v>
      </c>
      <c r="U1038">
        <f t="shared" si="80"/>
        <v>1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8279</v>
      </c>
      <c r="O1039" s="21">
        <f t="shared" si="81"/>
        <v>102.1</v>
      </c>
      <c r="P1039" s="5">
        <f t="shared" si="82"/>
        <v>2.0568070519098921E-2</v>
      </c>
      <c r="Q1039" t="s">
        <v>8326</v>
      </c>
      <c r="R1039" t="s">
        <v>8331</v>
      </c>
      <c r="S1039" s="12">
        <f t="shared" si="83"/>
        <v>42119.822476851856</v>
      </c>
      <c r="T1039" s="12">
        <f t="shared" si="84"/>
        <v>42142.208333333328</v>
      </c>
      <c r="U1039">
        <f t="shared" si="80"/>
        <v>1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8279</v>
      </c>
      <c r="O1040" s="21">
        <f t="shared" si="81"/>
        <v>145.33333333333334</v>
      </c>
      <c r="P1040" s="5">
        <f t="shared" si="82"/>
        <v>2.7981651376146791E-2</v>
      </c>
      <c r="Q1040" t="s">
        <v>8326</v>
      </c>
      <c r="R1040" t="s">
        <v>8331</v>
      </c>
      <c r="S1040" s="12">
        <f t="shared" si="83"/>
        <v>42418.231747685189</v>
      </c>
      <c r="T1040" s="12">
        <f t="shared" si="84"/>
        <v>42448.190081018518</v>
      </c>
      <c r="U1040">
        <f t="shared" si="80"/>
        <v>1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8279</v>
      </c>
      <c r="O1041" s="21">
        <f t="shared" si="81"/>
        <v>128.19999999999999</v>
      </c>
      <c r="P1041" s="5">
        <f t="shared" si="82"/>
        <v>4.6801872074882997E-2</v>
      </c>
      <c r="Q1041" t="s">
        <v>8326</v>
      </c>
      <c r="R1041" t="s">
        <v>8331</v>
      </c>
      <c r="S1041" s="12">
        <f t="shared" si="83"/>
        <v>42692.109328703707</v>
      </c>
      <c r="T1041" s="12">
        <f t="shared" si="84"/>
        <v>42717.332638888889</v>
      </c>
      <c r="U1041">
        <f t="shared" si="80"/>
        <v>1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8280</v>
      </c>
      <c r="O1042" s="21">
        <f t="shared" si="81"/>
        <v>0.29411764705882354</v>
      </c>
      <c r="P1042" s="5">
        <f t="shared" si="82"/>
        <v>4.0000000000000001E-3</v>
      </c>
      <c r="Q1042" t="s">
        <v>8332</v>
      </c>
      <c r="R1042" t="s">
        <v>8333</v>
      </c>
      <c r="S1042" s="12">
        <f t="shared" si="83"/>
        <v>42579.708437499998</v>
      </c>
      <c r="T1042" s="12">
        <f t="shared" si="84"/>
        <v>42609.708437499998</v>
      </c>
      <c r="U1042">
        <f t="shared" si="80"/>
        <v>1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8280</v>
      </c>
      <c r="O1043" s="21">
        <f t="shared" si="81"/>
        <v>0</v>
      </c>
      <c r="P1043" s="5">
        <f t="shared" si="82"/>
        <v>0</v>
      </c>
      <c r="Q1043" t="s">
        <v>8332</v>
      </c>
      <c r="R1043" t="s">
        <v>8333</v>
      </c>
      <c r="S1043" s="12">
        <f t="shared" si="83"/>
        <v>41831.060092592597</v>
      </c>
      <c r="T1043" s="12">
        <f t="shared" si="84"/>
        <v>41851.060092592597</v>
      </c>
      <c r="U1043">
        <f t="shared" si="80"/>
        <v>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8280</v>
      </c>
      <c r="O1044" s="21">
        <f t="shared" si="81"/>
        <v>1.5384615384615385</v>
      </c>
      <c r="P1044" s="5">
        <f t="shared" si="82"/>
        <v>0.1</v>
      </c>
      <c r="Q1044" t="s">
        <v>8332</v>
      </c>
      <c r="R1044" t="s">
        <v>8333</v>
      </c>
      <c r="S1044" s="12">
        <f t="shared" si="83"/>
        <v>41851.696157407408</v>
      </c>
      <c r="T1044" s="12">
        <f t="shared" si="84"/>
        <v>41894.416666666664</v>
      </c>
      <c r="U1044">
        <f t="shared" si="80"/>
        <v>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8280</v>
      </c>
      <c r="O1045" s="21">
        <f t="shared" si="81"/>
        <v>8.5370000000000008</v>
      </c>
      <c r="P1045" s="5">
        <f t="shared" si="82"/>
        <v>3.4204052945999763E-2</v>
      </c>
      <c r="Q1045" t="s">
        <v>8332</v>
      </c>
      <c r="R1045" t="s">
        <v>8333</v>
      </c>
      <c r="S1045" s="12">
        <f t="shared" si="83"/>
        <v>42114.252951388888</v>
      </c>
      <c r="T1045" s="12">
        <f t="shared" si="84"/>
        <v>42144.252951388888</v>
      </c>
      <c r="U1045">
        <f t="shared" si="80"/>
        <v>1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8280</v>
      </c>
      <c r="O1046" s="21">
        <f t="shared" si="81"/>
        <v>8.5714285714285715E-2</v>
      </c>
      <c r="P1046" s="5">
        <f t="shared" si="82"/>
        <v>0.33333333333333331</v>
      </c>
      <c r="Q1046" t="s">
        <v>8332</v>
      </c>
      <c r="R1046" t="s">
        <v>8333</v>
      </c>
      <c r="S1046" s="12">
        <f t="shared" si="83"/>
        <v>42011.925937499997</v>
      </c>
      <c r="T1046" s="12">
        <f t="shared" si="84"/>
        <v>42068.852083333331</v>
      </c>
      <c r="U1046">
        <f t="shared" si="80"/>
        <v>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8280</v>
      </c>
      <c r="O1047" s="21">
        <f t="shared" si="81"/>
        <v>2.6599999999999997</v>
      </c>
      <c r="P1047" s="5">
        <f t="shared" si="82"/>
        <v>3.007518796992481E-2</v>
      </c>
      <c r="Q1047" t="s">
        <v>8332</v>
      </c>
      <c r="R1047" t="s">
        <v>8333</v>
      </c>
      <c r="S1047" s="12">
        <f t="shared" si="83"/>
        <v>41844.874421296299</v>
      </c>
      <c r="T1047" s="12">
        <f t="shared" si="84"/>
        <v>41874.874421296299</v>
      </c>
      <c r="U1047">
        <f t="shared" si="80"/>
        <v>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8280</v>
      </c>
      <c r="O1048" s="21">
        <f t="shared" si="81"/>
        <v>0</v>
      </c>
      <c r="P1048" s="5">
        <f t="shared" si="82"/>
        <v>0</v>
      </c>
      <c r="Q1048" t="s">
        <v>8332</v>
      </c>
      <c r="R1048" t="s">
        <v>8333</v>
      </c>
      <c r="S1048" s="12">
        <f t="shared" si="83"/>
        <v>42319.851388888885</v>
      </c>
      <c r="T1048" s="12">
        <f t="shared" si="84"/>
        <v>42364.851388888885</v>
      </c>
      <c r="U1048">
        <f t="shared" si="80"/>
        <v>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8280</v>
      </c>
      <c r="O1049" s="21">
        <f t="shared" si="81"/>
        <v>0.05</v>
      </c>
      <c r="P1049" s="5">
        <f t="shared" si="82"/>
        <v>1</v>
      </c>
      <c r="Q1049" t="s">
        <v>8332</v>
      </c>
      <c r="R1049" t="s">
        <v>8333</v>
      </c>
      <c r="S1049" s="12">
        <f t="shared" si="83"/>
        <v>41918.818460648145</v>
      </c>
      <c r="T1049" s="12">
        <f t="shared" si="84"/>
        <v>41948.860127314816</v>
      </c>
      <c r="U1049">
        <f t="shared" si="80"/>
        <v>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8280</v>
      </c>
      <c r="O1050" s="21">
        <f t="shared" si="81"/>
        <v>1.4133333333333333</v>
      </c>
      <c r="P1050" s="5">
        <f t="shared" si="82"/>
        <v>1.8867924528301886E-2</v>
      </c>
      <c r="Q1050" t="s">
        <v>8332</v>
      </c>
      <c r="R1050" t="s">
        <v>8333</v>
      </c>
      <c r="S1050" s="12">
        <f t="shared" si="83"/>
        <v>42598.053113425922</v>
      </c>
      <c r="T1050" s="12">
        <f t="shared" si="84"/>
        <v>42638.053113425922</v>
      </c>
      <c r="U1050">
        <f t="shared" si="80"/>
        <v>1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8280</v>
      </c>
      <c r="O1051" s="21">
        <f t="shared" si="81"/>
        <v>0</v>
      </c>
      <c r="P1051" s="5">
        <f t="shared" si="82"/>
        <v>0</v>
      </c>
      <c r="Q1051" t="s">
        <v>8332</v>
      </c>
      <c r="R1051" t="s">
        <v>8333</v>
      </c>
      <c r="S1051" s="12">
        <f t="shared" si="83"/>
        <v>42382.431076388893</v>
      </c>
      <c r="T1051" s="12">
        <f t="shared" si="84"/>
        <v>42412.431076388893</v>
      </c>
      <c r="U1051">
        <f t="shared" si="80"/>
        <v>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8280</v>
      </c>
      <c r="O1052" s="21">
        <f t="shared" si="81"/>
        <v>0</v>
      </c>
      <c r="P1052" s="5">
        <f t="shared" si="82"/>
        <v>0</v>
      </c>
      <c r="Q1052" t="s">
        <v>8332</v>
      </c>
      <c r="R1052" t="s">
        <v>8333</v>
      </c>
      <c r="S1052" s="12">
        <f t="shared" si="83"/>
        <v>42231.7971875</v>
      </c>
      <c r="T1052" s="12">
        <f t="shared" si="84"/>
        <v>42261.7971875</v>
      </c>
      <c r="U1052">
        <f t="shared" si="80"/>
        <v>1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8280</v>
      </c>
      <c r="O1053" s="21">
        <f t="shared" si="81"/>
        <v>0</v>
      </c>
      <c r="P1053" s="5">
        <f t="shared" si="82"/>
        <v>0</v>
      </c>
      <c r="Q1053" t="s">
        <v>8332</v>
      </c>
      <c r="R1053" t="s">
        <v>8333</v>
      </c>
      <c r="S1053" s="12">
        <f t="shared" si="83"/>
        <v>41850.014178240745</v>
      </c>
      <c r="T1053" s="12">
        <f t="shared" si="84"/>
        <v>41878.014178240745</v>
      </c>
      <c r="U1053">
        <f t="shared" si="80"/>
        <v>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8280</v>
      </c>
      <c r="O1054" s="21">
        <f t="shared" si="81"/>
        <v>0</v>
      </c>
      <c r="P1054" s="5">
        <f t="shared" si="82"/>
        <v>0</v>
      </c>
      <c r="Q1054" t="s">
        <v>8332</v>
      </c>
      <c r="R1054" t="s">
        <v>8333</v>
      </c>
      <c r="S1054" s="12">
        <f t="shared" si="83"/>
        <v>42483.797395833331</v>
      </c>
      <c r="T1054" s="12">
        <f t="shared" si="84"/>
        <v>42527.839583333334</v>
      </c>
      <c r="U1054">
        <f t="shared" si="80"/>
        <v>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8280</v>
      </c>
      <c r="O1055" s="21">
        <f t="shared" si="81"/>
        <v>1</v>
      </c>
      <c r="P1055" s="5">
        <f t="shared" si="82"/>
        <v>6.6666666666666666E-2</v>
      </c>
      <c r="Q1055" t="s">
        <v>8332</v>
      </c>
      <c r="R1055" t="s">
        <v>8333</v>
      </c>
      <c r="S1055" s="12">
        <f t="shared" si="83"/>
        <v>42775.172824074078</v>
      </c>
      <c r="T1055" s="12">
        <f t="shared" si="84"/>
        <v>42800.172824074078</v>
      </c>
      <c r="U1055">
        <f t="shared" si="80"/>
        <v>1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8280</v>
      </c>
      <c r="O1056" s="21">
        <f t="shared" si="81"/>
        <v>0</v>
      </c>
      <c r="P1056" s="5">
        <f t="shared" si="82"/>
        <v>0</v>
      </c>
      <c r="Q1056" t="s">
        <v>8332</v>
      </c>
      <c r="R1056" t="s">
        <v>8333</v>
      </c>
      <c r="S1056" s="12">
        <f t="shared" si="83"/>
        <v>41831.851840277777</v>
      </c>
      <c r="T1056" s="12">
        <f t="shared" si="84"/>
        <v>41861.916666666664</v>
      </c>
      <c r="U1056">
        <f t="shared" si="80"/>
        <v>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8280</v>
      </c>
      <c r="O1057" s="21">
        <f t="shared" si="81"/>
        <v>0</v>
      </c>
      <c r="P1057" s="5">
        <f t="shared" si="82"/>
        <v>0</v>
      </c>
      <c r="Q1057" t="s">
        <v>8332</v>
      </c>
      <c r="R1057" t="s">
        <v>8333</v>
      </c>
      <c r="S1057" s="12">
        <f t="shared" si="83"/>
        <v>42406.992418981477</v>
      </c>
      <c r="T1057" s="12">
        <f t="shared" si="84"/>
        <v>42436.992418981477</v>
      </c>
      <c r="U1057">
        <f t="shared" si="80"/>
        <v>1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8280</v>
      </c>
      <c r="O1058" s="21">
        <f t="shared" si="81"/>
        <v>0</v>
      </c>
      <c r="P1058" s="5">
        <f t="shared" si="82"/>
        <v>0</v>
      </c>
      <c r="Q1058" t="s">
        <v>8332</v>
      </c>
      <c r="R1058" t="s">
        <v>8333</v>
      </c>
      <c r="S1058" s="12">
        <f t="shared" si="83"/>
        <v>42058.719641203701</v>
      </c>
      <c r="T1058" s="12">
        <f t="shared" si="84"/>
        <v>42118.677974537044</v>
      </c>
      <c r="U1058">
        <f t="shared" si="80"/>
        <v>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8280</v>
      </c>
      <c r="O1059" s="21">
        <f t="shared" si="81"/>
        <v>0</v>
      </c>
      <c r="P1059" s="5">
        <f t="shared" si="82"/>
        <v>0</v>
      </c>
      <c r="Q1059" t="s">
        <v>8332</v>
      </c>
      <c r="R1059" t="s">
        <v>8333</v>
      </c>
      <c r="S1059" s="12">
        <f t="shared" si="83"/>
        <v>42678.871331018512</v>
      </c>
      <c r="T1059" s="12">
        <f t="shared" si="84"/>
        <v>42708.912997685184</v>
      </c>
      <c r="U1059">
        <f t="shared" si="80"/>
        <v>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8280</v>
      </c>
      <c r="O1060" s="21">
        <f t="shared" si="81"/>
        <v>0</v>
      </c>
      <c r="P1060" s="5">
        <f t="shared" si="82"/>
        <v>0</v>
      </c>
      <c r="Q1060" t="s">
        <v>8332</v>
      </c>
      <c r="R1060" t="s">
        <v>8333</v>
      </c>
      <c r="S1060" s="12">
        <f t="shared" si="83"/>
        <v>42047.900960648149</v>
      </c>
      <c r="T1060" s="12">
        <f t="shared" si="84"/>
        <v>42089</v>
      </c>
      <c r="U1060">
        <f t="shared" si="80"/>
        <v>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8280</v>
      </c>
      <c r="O1061" s="21">
        <f t="shared" si="81"/>
        <v>0</v>
      </c>
      <c r="P1061" s="5">
        <f t="shared" si="82"/>
        <v>0</v>
      </c>
      <c r="Q1061" t="s">
        <v>8332</v>
      </c>
      <c r="R1061" t="s">
        <v>8333</v>
      </c>
      <c r="S1061" s="12">
        <f t="shared" si="83"/>
        <v>42046.79</v>
      </c>
      <c r="T1061" s="12">
        <f t="shared" si="84"/>
        <v>42076.748333333337</v>
      </c>
      <c r="U1061">
        <f t="shared" si="80"/>
        <v>1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8280</v>
      </c>
      <c r="O1062" s="21">
        <f t="shared" si="81"/>
        <v>1</v>
      </c>
      <c r="P1062" s="5">
        <f t="shared" si="82"/>
        <v>0.02</v>
      </c>
      <c r="Q1062" t="s">
        <v>8332</v>
      </c>
      <c r="R1062" t="s">
        <v>8333</v>
      </c>
      <c r="S1062" s="12">
        <f t="shared" si="83"/>
        <v>42079.913113425922</v>
      </c>
      <c r="T1062" s="12">
        <f t="shared" si="84"/>
        <v>42109.913113425922</v>
      </c>
      <c r="U1062">
        <f t="shared" si="80"/>
        <v>1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8280</v>
      </c>
      <c r="O1063" s="21">
        <f t="shared" si="81"/>
        <v>0</v>
      </c>
      <c r="P1063" s="5">
        <f t="shared" si="82"/>
        <v>0</v>
      </c>
      <c r="Q1063" t="s">
        <v>8332</v>
      </c>
      <c r="R1063" t="s">
        <v>8333</v>
      </c>
      <c r="S1063" s="12">
        <f t="shared" si="83"/>
        <v>42432.276712962965</v>
      </c>
      <c r="T1063" s="12">
        <f t="shared" si="84"/>
        <v>42492.041666666672</v>
      </c>
      <c r="U1063">
        <f t="shared" si="80"/>
        <v>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8280</v>
      </c>
      <c r="O1064" s="21">
        <f t="shared" si="81"/>
        <v>95.477386934673376</v>
      </c>
      <c r="P1064" s="5">
        <f t="shared" si="82"/>
        <v>2.1052631578947368E-2</v>
      </c>
      <c r="Q1064" t="s">
        <v>8332</v>
      </c>
      <c r="R1064" t="s">
        <v>8333</v>
      </c>
      <c r="S1064" s="12">
        <f t="shared" si="83"/>
        <v>42556.807187500002</v>
      </c>
      <c r="T1064" s="12">
        <f t="shared" si="84"/>
        <v>42563.807187500002</v>
      </c>
      <c r="U1064">
        <f t="shared" si="80"/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8280</v>
      </c>
      <c r="O1065" s="21">
        <f t="shared" si="81"/>
        <v>0</v>
      </c>
      <c r="P1065" s="5">
        <f t="shared" si="82"/>
        <v>0</v>
      </c>
      <c r="Q1065" t="s">
        <v>8332</v>
      </c>
      <c r="R1065" t="s">
        <v>8333</v>
      </c>
      <c r="S1065" s="12">
        <f t="shared" si="83"/>
        <v>42583.030810185184</v>
      </c>
      <c r="T1065" s="12">
        <f t="shared" si="84"/>
        <v>42613.030810185184</v>
      </c>
      <c r="U1065">
        <f t="shared" si="80"/>
        <v>1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8281</v>
      </c>
      <c r="O1066" s="21">
        <f t="shared" si="81"/>
        <v>8.974444444444444</v>
      </c>
      <c r="P1066" s="5">
        <f t="shared" si="82"/>
        <v>1.5228426395939087E-2</v>
      </c>
      <c r="Q1066" t="s">
        <v>8334</v>
      </c>
      <c r="R1066" t="s">
        <v>8335</v>
      </c>
      <c r="S1066" s="12">
        <f t="shared" si="83"/>
        <v>41417.228043981479</v>
      </c>
      <c r="T1066" s="12">
        <f t="shared" si="84"/>
        <v>41462.228043981479</v>
      </c>
      <c r="U1066">
        <f t="shared" si="80"/>
        <v>1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8281</v>
      </c>
      <c r="O1067" s="21">
        <f t="shared" si="81"/>
        <v>2.7</v>
      </c>
      <c r="P1067" s="5">
        <f t="shared" si="82"/>
        <v>6.1728395061728392E-2</v>
      </c>
      <c r="Q1067" t="s">
        <v>8334</v>
      </c>
      <c r="R1067" t="s">
        <v>8335</v>
      </c>
      <c r="S1067" s="12">
        <f t="shared" si="83"/>
        <v>41661.381041666667</v>
      </c>
      <c r="T1067" s="12">
        <f t="shared" si="84"/>
        <v>41689.381041666667</v>
      </c>
      <c r="U1067">
        <f t="shared" si="80"/>
        <v>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8281</v>
      </c>
      <c r="O1068" s="21">
        <f t="shared" si="81"/>
        <v>3.3673333333333333</v>
      </c>
      <c r="P1068" s="5">
        <f t="shared" si="82"/>
        <v>2.9301128489408038E-2</v>
      </c>
      <c r="Q1068" t="s">
        <v>8334</v>
      </c>
      <c r="R1068" t="s">
        <v>8335</v>
      </c>
      <c r="S1068" s="12">
        <f t="shared" si="83"/>
        <v>41445.962754629632</v>
      </c>
      <c r="T1068" s="12">
        <f t="shared" si="84"/>
        <v>41490.962754629632</v>
      </c>
      <c r="U1068">
        <f t="shared" si="80"/>
        <v>1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8281</v>
      </c>
      <c r="O1069" s="21">
        <f t="shared" si="81"/>
        <v>26</v>
      </c>
      <c r="P1069" s="5">
        <f t="shared" si="82"/>
        <v>7.6923076923076927E-2</v>
      </c>
      <c r="Q1069" t="s">
        <v>8334</v>
      </c>
      <c r="R1069" t="s">
        <v>8335</v>
      </c>
      <c r="S1069" s="12">
        <f t="shared" si="83"/>
        <v>41599.855682870373</v>
      </c>
      <c r="T1069" s="12">
        <f t="shared" si="84"/>
        <v>41629.855682870373</v>
      </c>
      <c r="U1069">
        <f t="shared" si="80"/>
        <v>1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8281</v>
      </c>
      <c r="O1070" s="21">
        <f t="shared" si="81"/>
        <v>0.15</v>
      </c>
      <c r="P1070" s="5">
        <f t="shared" si="82"/>
        <v>8.8888888888888892E-2</v>
      </c>
      <c r="Q1070" t="s">
        <v>8334</v>
      </c>
      <c r="R1070" t="s">
        <v>8335</v>
      </c>
      <c r="S1070" s="12">
        <f t="shared" si="83"/>
        <v>42440.371111111104</v>
      </c>
      <c r="T1070" s="12">
        <f t="shared" si="84"/>
        <v>42470.329444444447</v>
      </c>
      <c r="U1070">
        <f t="shared" si="80"/>
        <v>1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8281</v>
      </c>
      <c r="O1071" s="21">
        <f t="shared" si="81"/>
        <v>38.636363636363633</v>
      </c>
      <c r="P1071" s="5">
        <f t="shared" si="82"/>
        <v>2.4705882352941175E-2</v>
      </c>
      <c r="Q1071" t="s">
        <v>8334</v>
      </c>
      <c r="R1071" t="s">
        <v>8335</v>
      </c>
      <c r="S1071" s="12">
        <f t="shared" si="83"/>
        <v>41572.229849537034</v>
      </c>
      <c r="T1071" s="12">
        <f t="shared" si="84"/>
        <v>41604.271516203706</v>
      </c>
      <c r="U1071">
        <f t="shared" si="80"/>
        <v>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8281</v>
      </c>
      <c r="O1072" s="21">
        <f t="shared" si="81"/>
        <v>0.70000000000000007</v>
      </c>
      <c r="P1072" s="5">
        <f t="shared" si="82"/>
        <v>2.8571428571428571E-2</v>
      </c>
      <c r="Q1072" t="s">
        <v>8334</v>
      </c>
      <c r="R1072" t="s">
        <v>8335</v>
      </c>
      <c r="S1072" s="12">
        <f t="shared" si="83"/>
        <v>41163.011828703704</v>
      </c>
      <c r="T1072" s="12">
        <f t="shared" si="84"/>
        <v>41183.011828703704</v>
      </c>
      <c r="U1072">
        <f t="shared" si="80"/>
        <v>1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8281</v>
      </c>
      <c r="O1073" s="21">
        <f t="shared" si="81"/>
        <v>0</v>
      </c>
      <c r="P1073" s="5">
        <f t="shared" si="82"/>
        <v>0</v>
      </c>
      <c r="Q1073" t="s">
        <v>8334</v>
      </c>
      <c r="R1073" t="s">
        <v>8335</v>
      </c>
      <c r="S1073" s="12">
        <f t="shared" si="83"/>
        <v>42295.753391203703</v>
      </c>
      <c r="T1073" s="12">
        <f t="shared" si="84"/>
        <v>42325.795057870375</v>
      </c>
      <c r="U1073">
        <f t="shared" si="80"/>
        <v>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8281</v>
      </c>
      <c r="O1074" s="21">
        <f t="shared" si="81"/>
        <v>6.8000000000000005E-2</v>
      </c>
      <c r="P1074" s="5">
        <f t="shared" si="82"/>
        <v>7.8431372549019607E-2</v>
      </c>
      <c r="Q1074" t="s">
        <v>8334</v>
      </c>
      <c r="R1074" t="s">
        <v>8335</v>
      </c>
      <c r="S1074" s="12">
        <f t="shared" si="83"/>
        <v>41645.832141203704</v>
      </c>
      <c r="T1074" s="12">
        <f t="shared" si="84"/>
        <v>41675.832141203704</v>
      </c>
      <c r="U1074">
        <f t="shared" si="80"/>
        <v>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8281</v>
      </c>
      <c r="O1075" s="21">
        <f t="shared" si="81"/>
        <v>1.3333333333333335</v>
      </c>
      <c r="P1075" s="5">
        <f t="shared" si="82"/>
        <v>0.1</v>
      </c>
      <c r="Q1075" t="s">
        <v>8334</v>
      </c>
      <c r="R1075" t="s">
        <v>8335</v>
      </c>
      <c r="S1075" s="12">
        <f t="shared" si="83"/>
        <v>40802.964594907404</v>
      </c>
      <c r="T1075" s="12">
        <f t="shared" si="84"/>
        <v>40832.964594907404</v>
      </c>
      <c r="U1075">
        <f t="shared" si="80"/>
        <v>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8281</v>
      </c>
      <c r="O1076" s="21">
        <f t="shared" si="81"/>
        <v>6.3092592592592585</v>
      </c>
      <c r="P1076" s="5">
        <f t="shared" si="82"/>
        <v>8.8054006457293811E-3</v>
      </c>
      <c r="Q1076" t="s">
        <v>8334</v>
      </c>
      <c r="R1076" t="s">
        <v>8335</v>
      </c>
      <c r="S1076" s="12">
        <f t="shared" si="83"/>
        <v>41613.172974537039</v>
      </c>
      <c r="T1076" s="12">
        <f t="shared" si="84"/>
        <v>41643.172974537039</v>
      </c>
      <c r="U1076">
        <f t="shared" si="80"/>
        <v>1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8281</v>
      </c>
      <c r="O1077" s="21">
        <f t="shared" si="81"/>
        <v>4.5</v>
      </c>
      <c r="P1077" s="5">
        <f t="shared" si="82"/>
        <v>6.6666666666666666E-2</v>
      </c>
      <c r="Q1077" t="s">
        <v>8334</v>
      </c>
      <c r="R1077" t="s">
        <v>8335</v>
      </c>
      <c r="S1077" s="12">
        <f t="shared" si="83"/>
        <v>41005.904120370367</v>
      </c>
      <c r="T1077" s="12">
        <f t="shared" si="84"/>
        <v>41035.904120370367</v>
      </c>
      <c r="U1077">
        <f t="shared" si="80"/>
        <v>1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8281</v>
      </c>
      <c r="O1078" s="21">
        <f t="shared" si="81"/>
        <v>62.765333333333331</v>
      </c>
      <c r="P1078" s="5">
        <f t="shared" si="82"/>
        <v>2.0712070357309768E-2</v>
      </c>
      <c r="Q1078" t="s">
        <v>8334</v>
      </c>
      <c r="R1078" t="s">
        <v>8335</v>
      </c>
      <c r="S1078" s="12">
        <f t="shared" si="83"/>
        <v>41838.377893518518</v>
      </c>
      <c r="T1078" s="12">
        <f t="shared" si="84"/>
        <v>41893.377893518518</v>
      </c>
      <c r="U1078">
        <f t="shared" si="80"/>
        <v>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8281</v>
      </c>
      <c r="O1079" s="21">
        <f t="shared" si="81"/>
        <v>29.376000000000001</v>
      </c>
      <c r="P1079" s="5">
        <f t="shared" si="82"/>
        <v>2.2739651416122005E-2</v>
      </c>
      <c r="Q1079" t="s">
        <v>8334</v>
      </c>
      <c r="R1079" t="s">
        <v>8335</v>
      </c>
      <c r="S1079" s="12">
        <f t="shared" si="83"/>
        <v>42353.16679398148</v>
      </c>
      <c r="T1079" s="12">
        <f t="shared" si="84"/>
        <v>42383.16679398148</v>
      </c>
      <c r="U1079">
        <f t="shared" si="80"/>
        <v>1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8281</v>
      </c>
      <c r="O1080" s="21">
        <f t="shared" si="81"/>
        <v>7.5</v>
      </c>
      <c r="P1080" s="5">
        <f t="shared" si="82"/>
        <v>0.1111111111111111</v>
      </c>
      <c r="Q1080" t="s">
        <v>8334</v>
      </c>
      <c r="R1080" t="s">
        <v>8335</v>
      </c>
      <c r="S1080" s="12">
        <f t="shared" si="83"/>
        <v>40701.195844907408</v>
      </c>
      <c r="T1080" s="12">
        <f t="shared" si="84"/>
        <v>40746.195844907408</v>
      </c>
      <c r="U1080">
        <f t="shared" si="80"/>
        <v>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8281</v>
      </c>
      <c r="O1081" s="21">
        <f t="shared" si="81"/>
        <v>2.6076923076923078</v>
      </c>
      <c r="P1081" s="5">
        <f t="shared" si="82"/>
        <v>2.6548672566371681E-2</v>
      </c>
      <c r="Q1081" t="s">
        <v>8334</v>
      </c>
      <c r="R1081" t="s">
        <v>8335</v>
      </c>
      <c r="S1081" s="12">
        <f t="shared" si="83"/>
        <v>42479.566388888896</v>
      </c>
      <c r="T1081" s="12">
        <f t="shared" si="84"/>
        <v>42504.566388888896</v>
      </c>
      <c r="U1081">
        <f t="shared" si="80"/>
        <v>1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8281</v>
      </c>
      <c r="O1082" s="21">
        <f t="shared" si="81"/>
        <v>9.1050000000000004</v>
      </c>
      <c r="P1082" s="5">
        <f t="shared" si="82"/>
        <v>5.3816584294343765E-2</v>
      </c>
      <c r="Q1082" t="s">
        <v>8334</v>
      </c>
      <c r="R1082" t="s">
        <v>8335</v>
      </c>
      <c r="S1082" s="12">
        <f t="shared" si="83"/>
        <v>41740.138113425928</v>
      </c>
      <c r="T1082" s="12">
        <f t="shared" si="84"/>
        <v>41770.138113425928</v>
      </c>
      <c r="U1082">
        <f t="shared" si="80"/>
        <v>1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8281</v>
      </c>
      <c r="O1083" s="21">
        <f t="shared" si="81"/>
        <v>1.7647058823529412E-2</v>
      </c>
      <c r="P1083" s="5">
        <f t="shared" si="82"/>
        <v>0.33333333333333331</v>
      </c>
      <c r="Q1083" t="s">
        <v>8334</v>
      </c>
      <c r="R1083" t="s">
        <v>8335</v>
      </c>
      <c r="S1083" s="12">
        <f t="shared" si="83"/>
        <v>42002.926990740743</v>
      </c>
      <c r="T1083" s="12">
        <f t="shared" si="84"/>
        <v>42032.926990740743</v>
      </c>
      <c r="U1083">
        <f t="shared" si="80"/>
        <v>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8281</v>
      </c>
      <c r="O1084" s="21">
        <f t="shared" si="81"/>
        <v>0.55999999999999994</v>
      </c>
      <c r="P1084" s="5">
        <f t="shared" si="82"/>
        <v>5.3571428571428568E-2</v>
      </c>
      <c r="Q1084" t="s">
        <v>8334</v>
      </c>
      <c r="R1084" t="s">
        <v>8335</v>
      </c>
      <c r="S1084" s="12">
        <f t="shared" si="83"/>
        <v>41101.906111111115</v>
      </c>
      <c r="T1084" s="12">
        <f t="shared" si="84"/>
        <v>41131.906111111115</v>
      </c>
      <c r="U1084">
        <f t="shared" si="80"/>
        <v>1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8281</v>
      </c>
      <c r="O1085" s="21">
        <f t="shared" si="81"/>
        <v>0.82000000000000006</v>
      </c>
      <c r="P1085" s="5">
        <f t="shared" si="82"/>
        <v>2.4390243902439024E-3</v>
      </c>
      <c r="Q1085" t="s">
        <v>8334</v>
      </c>
      <c r="R1085" t="s">
        <v>8335</v>
      </c>
      <c r="S1085" s="12">
        <f t="shared" si="83"/>
        <v>41793.659525462965</v>
      </c>
      <c r="T1085" s="12">
        <f t="shared" si="84"/>
        <v>41853.659525462965</v>
      </c>
      <c r="U1085">
        <f t="shared" si="80"/>
        <v>1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8281</v>
      </c>
      <c r="O1086" s="21">
        <f t="shared" si="81"/>
        <v>0</v>
      </c>
      <c r="P1086" s="5">
        <f t="shared" si="82"/>
        <v>0</v>
      </c>
      <c r="Q1086" t="s">
        <v>8334</v>
      </c>
      <c r="R1086" t="s">
        <v>8335</v>
      </c>
      <c r="S1086" s="12">
        <f t="shared" si="83"/>
        <v>41829.912083333329</v>
      </c>
      <c r="T1086" s="12">
        <f t="shared" si="84"/>
        <v>41859.912083333329</v>
      </c>
      <c r="U1086">
        <f t="shared" si="80"/>
        <v>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8281</v>
      </c>
      <c r="O1087" s="21">
        <f t="shared" si="81"/>
        <v>3.42</v>
      </c>
      <c r="P1087" s="5">
        <f t="shared" si="82"/>
        <v>8.771929824561403E-3</v>
      </c>
      <c r="Q1087" t="s">
        <v>8334</v>
      </c>
      <c r="R1087" t="s">
        <v>8335</v>
      </c>
      <c r="S1087" s="12">
        <f t="shared" si="83"/>
        <v>42413.671006944445</v>
      </c>
      <c r="T1087" s="12">
        <f t="shared" si="84"/>
        <v>42443.629340277781</v>
      </c>
      <c r="U1087">
        <f t="shared" si="80"/>
        <v>1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8281</v>
      </c>
      <c r="O1088" s="21">
        <f t="shared" si="81"/>
        <v>8.3333333333333343E-2</v>
      </c>
      <c r="P1088" s="5">
        <f t="shared" si="82"/>
        <v>0.13333333333333333</v>
      </c>
      <c r="Q1088" t="s">
        <v>8334</v>
      </c>
      <c r="R1088" t="s">
        <v>8335</v>
      </c>
      <c r="S1088" s="12">
        <f t="shared" si="83"/>
        <v>41845.866793981484</v>
      </c>
      <c r="T1088" s="12">
        <f t="shared" si="84"/>
        <v>41875.866793981484</v>
      </c>
      <c r="U1088">
        <f t="shared" si="80"/>
        <v>1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8281</v>
      </c>
      <c r="O1089" s="21">
        <f t="shared" si="81"/>
        <v>0</v>
      </c>
      <c r="P1089" s="5">
        <f t="shared" si="82"/>
        <v>0</v>
      </c>
      <c r="Q1089" t="s">
        <v>8334</v>
      </c>
      <c r="R1089" t="s">
        <v>8335</v>
      </c>
      <c r="S1089" s="12">
        <f t="shared" si="83"/>
        <v>41775.713969907411</v>
      </c>
      <c r="T1089" s="12">
        <f t="shared" si="84"/>
        <v>41805.713969907411</v>
      </c>
      <c r="U1089">
        <f t="shared" si="80"/>
        <v>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8281</v>
      </c>
      <c r="O1090" s="21">
        <f t="shared" si="81"/>
        <v>14.182977777777777</v>
      </c>
      <c r="P1090" s="5">
        <f t="shared" si="82"/>
        <v>2.3032304765963581E-2</v>
      </c>
      <c r="Q1090" t="s">
        <v>8334</v>
      </c>
      <c r="R1090" t="s">
        <v>8335</v>
      </c>
      <c r="S1090" s="12">
        <f t="shared" si="83"/>
        <v>41723.799386574072</v>
      </c>
      <c r="T1090" s="12">
        <f t="shared" si="84"/>
        <v>41753.799386574072</v>
      </c>
      <c r="U1090">
        <f t="shared" ref="U1090:U1153" si="85">COUNT(E1090="SUCCESSFUL","FAILED","cancelled","live")</f>
        <v>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8281</v>
      </c>
      <c r="O1091" s="21">
        <f t="shared" ref="O1091:O1154" si="86">IFERROR( E1091/D1091 * 100,0)</f>
        <v>7.8266666666666662</v>
      </c>
      <c r="P1091" s="5">
        <f t="shared" ref="P1091:P1154" si="87">IFERROR(L1091/E1091,0)</f>
        <v>4.1737649063032366E-2</v>
      </c>
      <c r="Q1091" t="s">
        <v>8334</v>
      </c>
      <c r="R1091" t="s">
        <v>8335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8281</v>
      </c>
      <c r="O1092" s="21">
        <f t="shared" si="86"/>
        <v>3.8464497269020695E-2</v>
      </c>
      <c r="P1092" s="5">
        <f t="shared" si="87"/>
        <v>0.2</v>
      </c>
      <c r="Q1092" t="s">
        <v>8334</v>
      </c>
      <c r="R1092" t="s">
        <v>8335</v>
      </c>
      <c r="S1092" s="12">
        <f t="shared" si="88"/>
        <v>42123.185798611114</v>
      </c>
      <c r="T1092" s="12">
        <f t="shared" si="89"/>
        <v>42153.185798611114</v>
      </c>
      <c r="U1092">
        <f t="shared" si="85"/>
        <v>1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8281</v>
      </c>
      <c r="O1093" s="21">
        <f t="shared" si="86"/>
        <v>12.5</v>
      </c>
      <c r="P1093" s="5">
        <f t="shared" si="87"/>
        <v>0.08</v>
      </c>
      <c r="Q1093" t="s">
        <v>8334</v>
      </c>
      <c r="R1093" t="s">
        <v>8335</v>
      </c>
      <c r="S1093" s="12">
        <f t="shared" si="88"/>
        <v>42440.820277777777</v>
      </c>
      <c r="T1093" s="12">
        <f t="shared" si="89"/>
        <v>42470.778611111105</v>
      </c>
      <c r="U1093">
        <f t="shared" si="85"/>
        <v>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8281</v>
      </c>
      <c r="O1094" s="21">
        <f t="shared" si="86"/>
        <v>1.05</v>
      </c>
      <c r="P1094" s="5">
        <f t="shared" si="87"/>
        <v>0.33333333333333331</v>
      </c>
      <c r="Q1094" t="s">
        <v>8334</v>
      </c>
      <c r="R1094" t="s">
        <v>8335</v>
      </c>
      <c r="S1094" s="12">
        <f t="shared" si="88"/>
        <v>41250.025902777779</v>
      </c>
      <c r="T1094" s="12">
        <f t="shared" si="89"/>
        <v>41280.025902777779</v>
      </c>
      <c r="U1094">
        <f t="shared" si="85"/>
        <v>1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8281</v>
      </c>
      <c r="O1095" s="21">
        <f t="shared" si="86"/>
        <v>14.083333333333334</v>
      </c>
      <c r="P1095" s="5">
        <f t="shared" si="87"/>
        <v>9.4674556213017749E-2</v>
      </c>
      <c r="Q1095" t="s">
        <v>8334</v>
      </c>
      <c r="R1095" t="s">
        <v>8335</v>
      </c>
      <c r="S1095" s="12">
        <f t="shared" si="88"/>
        <v>42396.973807870367</v>
      </c>
      <c r="T1095" s="12">
        <f t="shared" si="89"/>
        <v>42411.973807870367</v>
      </c>
      <c r="U1095">
        <f t="shared" si="85"/>
        <v>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8281</v>
      </c>
      <c r="O1096" s="21">
        <f t="shared" si="86"/>
        <v>18.300055555555556</v>
      </c>
      <c r="P1096" s="5">
        <f t="shared" si="87"/>
        <v>8.1966964277582644E-3</v>
      </c>
      <c r="Q1096" t="s">
        <v>8334</v>
      </c>
      <c r="R1096" t="s">
        <v>8335</v>
      </c>
      <c r="S1096" s="12">
        <f t="shared" si="88"/>
        <v>40795.713344907403</v>
      </c>
      <c r="T1096" s="12">
        <f t="shared" si="89"/>
        <v>40825.713344907403</v>
      </c>
      <c r="U1096">
        <f t="shared" si="85"/>
        <v>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8281</v>
      </c>
      <c r="O1097" s="21">
        <f t="shared" si="86"/>
        <v>5.0347999999999997</v>
      </c>
      <c r="P1097" s="5">
        <f t="shared" si="87"/>
        <v>3.734011281480893E-3</v>
      </c>
      <c r="Q1097" t="s">
        <v>8334</v>
      </c>
      <c r="R1097" t="s">
        <v>8335</v>
      </c>
      <c r="S1097" s="12">
        <f t="shared" si="88"/>
        <v>41486.537268518521</v>
      </c>
      <c r="T1097" s="12">
        <f t="shared" si="89"/>
        <v>41516.537268518521</v>
      </c>
      <c r="U1097">
        <f t="shared" si="85"/>
        <v>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8281</v>
      </c>
      <c r="O1098" s="21">
        <f t="shared" si="86"/>
        <v>17.933333333333334</v>
      </c>
      <c r="P1098" s="5">
        <f t="shared" si="87"/>
        <v>1.3475836431226766E-2</v>
      </c>
      <c r="Q1098" t="s">
        <v>8334</v>
      </c>
      <c r="R1098" t="s">
        <v>8335</v>
      </c>
      <c r="S1098" s="12">
        <f t="shared" si="88"/>
        <v>41885.51798611111</v>
      </c>
      <c r="T1098" s="12">
        <f t="shared" si="89"/>
        <v>41916.145833333336</v>
      </c>
      <c r="U1098">
        <f t="shared" si="85"/>
        <v>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8281</v>
      </c>
      <c r="O1099" s="21">
        <f t="shared" si="86"/>
        <v>4.7E-2</v>
      </c>
      <c r="P1099" s="5">
        <f t="shared" si="87"/>
        <v>0.14893617021276595</v>
      </c>
      <c r="Q1099" t="s">
        <v>8334</v>
      </c>
      <c r="R1099" t="s">
        <v>8335</v>
      </c>
      <c r="S1099" s="12">
        <f t="shared" si="88"/>
        <v>41660.792557870373</v>
      </c>
      <c r="T1099" s="12">
        <f t="shared" si="89"/>
        <v>41700.792557870373</v>
      </c>
      <c r="U1099">
        <f t="shared" si="85"/>
        <v>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8281</v>
      </c>
      <c r="O1100" s="21">
        <f t="shared" si="86"/>
        <v>7.2120000000000006</v>
      </c>
      <c r="P1100" s="5">
        <f t="shared" si="87"/>
        <v>1.2201885745978924E-2</v>
      </c>
      <c r="Q1100" t="s">
        <v>8334</v>
      </c>
      <c r="R1100" t="s">
        <v>8335</v>
      </c>
      <c r="S1100" s="12">
        <f t="shared" si="88"/>
        <v>41712.762673611112</v>
      </c>
      <c r="T1100" s="12">
        <f t="shared" si="89"/>
        <v>41742.762673611112</v>
      </c>
      <c r="U1100">
        <f t="shared" si="85"/>
        <v>1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8281</v>
      </c>
      <c r="O1101" s="21">
        <f t="shared" si="86"/>
        <v>0.5</v>
      </c>
      <c r="P1101" s="5">
        <f t="shared" si="87"/>
        <v>0.04</v>
      </c>
      <c r="Q1101" t="s">
        <v>8334</v>
      </c>
      <c r="R1101" t="s">
        <v>8335</v>
      </c>
      <c r="S1101" s="12">
        <f t="shared" si="88"/>
        <v>42107.836435185185</v>
      </c>
      <c r="T1101" s="12">
        <f t="shared" si="89"/>
        <v>42137.836435185185</v>
      </c>
      <c r="U1101">
        <f t="shared" si="85"/>
        <v>1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8281</v>
      </c>
      <c r="O1102" s="21">
        <f t="shared" si="86"/>
        <v>2.5</v>
      </c>
      <c r="P1102" s="5">
        <f t="shared" si="87"/>
        <v>0.1</v>
      </c>
      <c r="Q1102" t="s">
        <v>8334</v>
      </c>
      <c r="R1102" t="s">
        <v>8335</v>
      </c>
      <c r="S1102" s="12">
        <f t="shared" si="88"/>
        <v>42384.110775462963</v>
      </c>
      <c r="T1102" s="12">
        <f t="shared" si="89"/>
        <v>42414.110775462963</v>
      </c>
      <c r="U1102">
        <f t="shared" si="85"/>
        <v>1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8281</v>
      </c>
      <c r="O1103" s="21">
        <f t="shared" si="86"/>
        <v>4.1000000000000002E-2</v>
      </c>
      <c r="P1103" s="5">
        <f t="shared" si="87"/>
        <v>0.14634146341463414</v>
      </c>
      <c r="Q1103" t="s">
        <v>8334</v>
      </c>
      <c r="R1103" t="s">
        <v>8335</v>
      </c>
      <c r="S1103" s="12">
        <f t="shared" si="88"/>
        <v>42538.77243055556</v>
      </c>
      <c r="T1103" s="12">
        <f t="shared" si="89"/>
        <v>42565.758333333331</v>
      </c>
      <c r="U1103">
        <f t="shared" si="85"/>
        <v>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8281</v>
      </c>
      <c r="O1104" s="21">
        <f t="shared" si="86"/>
        <v>5.3125</v>
      </c>
      <c r="P1104" s="5">
        <f t="shared" si="87"/>
        <v>5.647058823529412E-2</v>
      </c>
      <c r="Q1104" t="s">
        <v>8334</v>
      </c>
      <c r="R1104" t="s">
        <v>8335</v>
      </c>
      <c r="S1104" s="12">
        <f t="shared" si="88"/>
        <v>41577.045428240745</v>
      </c>
      <c r="T1104" s="12">
        <f t="shared" si="89"/>
        <v>41617.249305555553</v>
      </c>
      <c r="U1104">
        <f t="shared" si="85"/>
        <v>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8281</v>
      </c>
      <c r="O1105" s="21">
        <f t="shared" si="86"/>
        <v>1.6199999999999999</v>
      </c>
      <c r="P1105" s="5">
        <f t="shared" si="87"/>
        <v>6.1728395061728392E-2</v>
      </c>
      <c r="Q1105" t="s">
        <v>8334</v>
      </c>
      <c r="R1105" t="s">
        <v>8335</v>
      </c>
      <c r="S1105" s="12">
        <f t="shared" si="88"/>
        <v>42479.22210648148</v>
      </c>
      <c r="T1105" s="12">
        <f t="shared" si="89"/>
        <v>42539.22210648148</v>
      </c>
      <c r="U1105">
        <f t="shared" si="85"/>
        <v>1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8281</v>
      </c>
      <c r="O1106" s="21">
        <f t="shared" si="86"/>
        <v>4.9516666666666671</v>
      </c>
      <c r="P1106" s="5">
        <f t="shared" si="87"/>
        <v>1.2453719286435544E-2</v>
      </c>
      <c r="Q1106" t="s">
        <v>8334</v>
      </c>
      <c r="R1106" t="s">
        <v>8335</v>
      </c>
      <c r="S1106" s="12">
        <f t="shared" si="88"/>
        <v>41771.40996527778</v>
      </c>
      <c r="T1106" s="12">
        <f t="shared" si="89"/>
        <v>41801.40996527778</v>
      </c>
      <c r="U1106">
        <f t="shared" si="85"/>
        <v>1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8281</v>
      </c>
      <c r="O1107" s="21">
        <f t="shared" si="86"/>
        <v>0.159</v>
      </c>
      <c r="P1107" s="5">
        <f t="shared" si="87"/>
        <v>1.3976240391334731E-2</v>
      </c>
      <c r="Q1107" t="s">
        <v>8334</v>
      </c>
      <c r="R1107" t="s">
        <v>8335</v>
      </c>
      <c r="S1107" s="12">
        <f t="shared" si="88"/>
        <v>41692.135729166665</v>
      </c>
      <c r="T1107" s="12">
        <f t="shared" si="89"/>
        <v>41722.0940625</v>
      </c>
      <c r="U1107">
        <f t="shared" si="85"/>
        <v>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8281</v>
      </c>
      <c r="O1108" s="21">
        <f t="shared" si="86"/>
        <v>41.25</v>
      </c>
      <c r="P1108" s="5">
        <f t="shared" si="87"/>
        <v>4.2424242424242427E-2</v>
      </c>
      <c r="Q1108" t="s">
        <v>8334</v>
      </c>
      <c r="R1108" t="s">
        <v>8335</v>
      </c>
      <c r="S1108" s="12">
        <f t="shared" si="88"/>
        <v>40973.740451388891</v>
      </c>
      <c r="T1108" s="12">
        <f t="shared" si="89"/>
        <v>41003.698784722219</v>
      </c>
      <c r="U1108">
        <f t="shared" si="85"/>
        <v>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8281</v>
      </c>
      <c r="O1109" s="21">
        <f t="shared" si="86"/>
        <v>0</v>
      </c>
      <c r="P1109" s="5">
        <f t="shared" si="87"/>
        <v>0</v>
      </c>
      <c r="Q1109" t="s">
        <v>8334</v>
      </c>
      <c r="R1109" t="s">
        <v>8335</v>
      </c>
      <c r="S1109" s="12">
        <f t="shared" si="88"/>
        <v>41813.861388888887</v>
      </c>
      <c r="T1109" s="12">
        <f t="shared" si="89"/>
        <v>41843.861388888887</v>
      </c>
      <c r="U1109">
        <f t="shared" si="85"/>
        <v>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8281</v>
      </c>
      <c r="O1110" s="21">
        <f t="shared" si="86"/>
        <v>2.93</v>
      </c>
      <c r="P1110" s="5">
        <f t="shared" si="87"/>
        <v>2.8668941979522185E-2</v>
      </c>
      <c r="Q1110" t="s">
        <v>8334</v>
      </c>
      <c r="R1110" t="s">
        <v>8335</v>
      </c>
      <c r="S1110" s="12">
        <f t="shared" si="88"/>
        <v>40952.636979166666</v>
      </c>
      <c r="T1110" s="12">
        <f t="shared" si="89"/>
        <v>41012.595312500001</v>
      </c>
      <c r="U1110">
        <f t="shared" si="85"/>
        <v>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8281</v>
      </c>
      <c r="O1111" s="21">
        <f t="shared" si="86"/>
        <v>0.44999999999999996</v>
      </c>
      <c r="P1111" s="5">
        <f t="shared" si="87"/>
        <v>6.6666666666666666E-2</v>
      </c>
      <c r="Q1111" t="s">
        <v>8334</v>
      </c>
      <c r="R1111" t="s">
        <v>8335</v>
      </c>
      <c r="S1111" s="12">
        <f t="shared" si="88"/>
        <v>42662.752199074079</v>
      </c>
      <c r="T1111" s="12">
        <f t="shared" si="89"/>
        <v>42692.793865740736</v>
      </c>
      <c r="U1111">
        <f t="shared" si="85"/>
        <v>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8281</v>
      </c>
      <c r="O1112" s="21">
        <f t="shared" si="86"/>
        <v>0.51</v>
      </c>
      <c r="P1112" s="5">
        <f t="shared" si="87"/>
        <v>4.3137254901960784E-2</v>
      </c>
      <c r="Q1112" t="s">
        <v>8334</v>
      </c>
      <c r="R1112" t="s">
        <v>8335</v>
      </c>
      <c r="S1112" s="12">
        <f t="shared" si="88"/>
        <v>41220.933124999996</v>
      </c>
      <c r="T1112" s="12">
        <f t="shared" si="89"/>
        <v>41250.933124999996</v>
      </c>
      <c r="U1112">
        <f t="shared" si="85"/>
        <v>1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8281</v>
      </c>
      <c r="O1113" s="21">
        <f t="shared" si="86"/>
        <v>0.04</v>
      </c>
      <c r="P1113" s="5">
        <f t="shared" si="87"/>
        <v>1</v>
      </c>
      <c r="Q1113" t="s">
        <v>8334</v>
      </c>
      <c r="R1113" t="s">
        <v>8335</v>
      </c>
      <c r="S1113" s="12">
        <f t="shared" si="88"/>
        <v>42347.203587962969</v>
      </c>
      <c r="T1113" s="12">
        <f t="shared" si="89"/>
        <v>42377.203587962969</v>
      </c>
      <c r="U1113">
        <f t="shared" si="85"/>
        <v>1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8281</v>
      </c>
      <c r="O1114" s="21">
        <f t="shared" si="86"/>
        <v>35.537409090909087</v>
      </c>
      <c r="P1114" s="5">
        <f t="shared" si="87"/>
        <v>9.9766827018391638E-3</v>
      </c>
      <c r="Q1114" t="s">
        <v>8334</v>
      </c>
      <c r="R1114" t="s">
        <v>8335</v>
      </c>
      <c r="S1114" s="12">
        <f t="shared" si="88"/>
        <v>41963.759386574078</v>
      </c>
      <c r="T1114" s="12">
        <f t="shared" si="89"/>
        <v>42023.354166666672</v>
      </c>
      <c r="U1114">
        <f t="shared" si="85"/>
        <v>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8281</v>
      </c>
      <c r="O1115" s="21">
        <f t="shared" si="86"/>
        <v>0.5</v>
      </c>
      <c r="P1115" s="5">
        <f t="shared" si="87"/>
        <v>0.2</v>
      </c>
      <c r="Q1115" t="s">
        <v>8334</v>
      </c>
      <c r="R1115" t="s">
        <v>8335</v>
      </c>
      <c r="S1115" s="12">
        <f t="shared" si="88"/>
        <v>41835.977083333331</v>
      </c>
      <c r="T1115" s="12">
        <f t="shared" si="89"/>
        <v>41865.977083333331</v>
      </c>
      <c r="U1115">
        <f t="shared" si="85"/>
        <v>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8281</v>
      </c>
      <c r="O1116" s="21">
        <f t="shared" si="86"/>
        <v>0.16666666666666669</v>
      </c>
      <c r="P1116" s="5">
        <f t="shared" si="87"/>
        <v>0.3</v>
      </c>
      <c r="Q1116" t="s">
        <v>8334</v>
      </c>
      <c r="R1116" t="s">
        <v>8335</v>
      </c>
      <c r="S1116" s="12">
        <f t="shared" si="88"/>
        <v>41526.345914351856</v>
      </c>
      <c r="T1116" s="12">
        <f t="shared" si="89"/>
        <v>41556.345914351856</v>
      </c>
      <c r="U1116">
        <f t="shared" si="85"/>
        <v>1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8281</v>
      </c>
      <c r="O1117" s="21">
        <f t="shared" si="86"/>
        <v>0.13250000000000001</v>
      </c>
      <c r="P1117" s="5">
        <f t="shared" si="87"/>
        <v>7.5471698113207544E-2</v>
      </c>
      <c r="Q1117" t="s">
        <v>8334</v>
      </c>
      <c r="R1117" t="s">
        <v>8335</v>
      </c>
      <c r="S1117" s="12">
        <f t="shared" si="88"/>
        <v>42429.695543981477</v>
      </c>
      <c r="T1117" s="12">
        <f t="shared" si="89"/>
        <v>42459.653877314813</v>
      </c>
      <c r="U1117">
        <f t="shared" si="85"/>
        <v>1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8281</v>
      </c>
      <c r="O1118" s="21">
        <f t="shared" si="86"/>
        <v>3.5704000000000007E-2</v>
      </c>
      <c r="P1118" s="5">
        <f t="shared" si="87"/>
        <v>5.6016132646202102E-2</v>
      </c>
      <c r="Q1118" t="s">
        <v>8334</v>
      </c>
      <c r="R1118" t="s">
        <v>8335</v>
      </c>
      <c r="S1118" s="12">
        <f t="shared" si="88"/>
        <v>41009.847314814811</v>
      </c>
      <c r="T1118" s="12">
        <f t="shared" si="89"/>
        <v>41069.847314814811</v>
      </c>
      <c r="U1118">
        <f t="shared" si="85"/>
        <v>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8281</v>
      </c>
      <c r="O1119" s="21">
        <f t="shared" si="86"/>
        <v>8.3000000000000007</v>
      </c>
      <c r="P1119" s="5">
        <f t="shared" si="87"/>
        <v>9.6385542168674704E-2</v>
      </c>
      <c r="Q1119" t="s">
        <v>8334</v>
      </c>
      <c r="R1119" t="s">
        <v>8335</v>
      </c>
      <c r="S1119" s="12">
        <f t="shared" si="88"/>
        <v>42333.598530092597</v>
      </c>
      <c r="T1119" s="12">
        <f t="shared" si="89"/>
        <v>42363.598530092597</v>
      </c>
      <c r="U1119">
        <f t="shared" si="85"/>
        <v>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8281</v>
      </c>
      <c r="O1120" s="21">
        <f t="shared" si="86"/>
        <v>2.4222222222222221</v>
      </c>
      <c r="P1120" s="5">
        <f t="shared" si="87"/>
        <v>2.7522935779816515E-2</v>
      </c>
      <c r="Q1120" t="s">
        <v>8334</v>
      </c>
      <c r="R1120" t="s">
        <v>8335</v>
      </c>
      <c r="S1120" s="12">
        <f t="shared" si="88"/>
        <v>41704.16642361111</v>
      </c>
      <c r="T1120" s="12">
        <f t="shared" si="89"/>
        <v>41734.124756944446</v>
      </c>
      <c r="U1120">
        <f t="shared" si="85"/>
        <v>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8281</v>
      </c>
      <c r="O1121" s="21">
        <f t="shared" si="86"/>
        <v>0.23809523809523811</v>
      </c>
      <c r="P1121" s="5">
        <f t="shared" si="87"/>
        <v>0.2</v>
      </c>
      <c r="Q1121" t="s">
        <v>8334</v>
      </c>
      <c r="R1121" t="s">
        <v>8335</v>
      </c>
      <c r="S1121" s="12">
        <f t="shared" si="88"/>
        <v>41722.792407407411</v>
      </c>
      <c r="T1121" s="12">
        <f t="shared" si="89"/>
        <v>41735.792407407411</v>
      </c>
      <c r="U1121">
        <f t="shared" si="85"/>
        <v>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8281</v>
      </c>
      <c r="O1122" s="21">
        <f t="shared" si="86"/>
        <v>0</v>
      </c>
      <c r="P1122" s="5">
        <f t="shared" si="87"/>
        <v>0</v>
      </c>
      <c r="Q1122" t="s">
        <v>8334</v>
      </c>
      <c r="R1122" t="s">
        <v>8335</v>
      </c>
      <c r="S1122" s="12">
        <f t="shared" si="88"/>
        <v>40799.872685185182</v>
      </c>
      <c r="T1122" s="12">
        <f t="shared" si="89"/>
        <v>40844.872685185182</v>
      </c>
      <c r="U1122">
        <f t="shared" si="85"/>
        <v>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8281</v>
      </c>
      <c r="O1123" s="21">
        <f t="shared" si="86"/>
        <v>1.1599999999999999E-2</v>
      </c>
      <c r="P1123" s="5">
        <f t="shared" si="87"/>
        <v>0.17241379310344829</v>
      </c>
      <c r="Q1123" t="s">
        <v>8334</v>
      </c>
      <c r="R1123" t="s">
        <v>8335</v>
      </c>
      <c r="S1123" s="12">
        <f t="shared" si="88"/>
        <v>42412.934212962966</v>
      </c>
      <c r="T1123" s="12">
        <f t="shared" si="89"/>
        <v>42442.892546296294</v>
      </c>
      <c r="U1123">
        <f t="shared" si="85"/>
        <v>1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8281</v>
      </c>
      <c r="O1124" s="21">
        <f t="shared" si="86"/>
        <v>0</v>
      </c>
      <c r="P1124" s="5">
        <f t="shared" si="87"/>
        <v>0</v>
      </c>
      <c r="Q1124" t="s">
        <v>8334</v>
      </c>
      <c r="R1124" t="s">
        <v>8335</v>
      </c>
      <c r="S1124" s="12">
        <f t="shared" si="88"/>
        <v>41410.703993055555</v>
      </c>
      <c r="T1124" s="12">
        <f t="shared" si="89"/>
        <v>41424.703993055555</v>
      </c>
      <c r="U1124">
        <f t="shared" si="85"/>
        <v>1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8281</v>
      </c>
      <c r="O1125" s="21">
        <f t="shared" si="86"/>
        <v>0.22</v>
      </c>
      <c r="P1125" s="5">
        <f t="shared" si="87"/>
        <v>0.27272727272727271</v>
      </c>
      <c r="Q1125" t="s">
        <v>8334</v>
      </c>
      <c r="R1125" t="s">
        <v>8335</v>
      </c>
      <c r="S1125" s="12">
        <f t="shared" si="88"/>
        <v>41718.5237037037</v>
      </c>
      <c r="T1125" s="12">
        <f t="shared" si="89"/>
        <v>41748.5237037037</v>
      </c>
      <c r="U1125">
        <f t="shared" si="85"/>
        <v>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8282</v>
      </c>
      <c r="O1126" s="21">
        <f t="shared" si="86"/>
        <v>0.47222222222222221</v>
      </c>
      <c r="P1126" s="5">
        <f t="shared" si="87"/>
        <v>1.6470588235294119E-2</v>
      </c>
      <c r="Q1126" t="s">
        <v>8334</v>
      </c>
      <c r="R1126" t="s">
        <v>8336</v>
      </c>
      <c r="S1126" s="12">
        <f t="shared" si="88"/>
        <v>42094.667256944449</v>
      </c>
      <c r="T1126" s="12">
        <f t="shared" si="89"/>
        <v>42124.667256944449</v>
      </c>
      <c r="U1126">
        <f t="shared" si="85"/>
        <v>1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8282</v>
      </c>
      <c r="O1127" s="21">
        <f t="shared" si="86"/>
        <v>0</v>
      </c>
      <c r="P1127" s="5">
        <f t="shared" si="87"/>
        <v>0</v>
      </c>
      <c r="Q1127" t="s">
        <v>8334</v>
      </c>
      <c r="R1127" t="s">
        <v>8336</v>
      </c>
      <c r="S1127" s="12">
        <f t="shared" si="88"/>
        <v>42212.624189814815</v>
      </c>
      <c r="T1127" s="12">
        <f t="shared" si="89"/>
        <v>42272.624189814815</v>
      </c>
      <c r="U1127">
        <f t="shared" si="85"/>
        <v>1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8282</v>
      </c>
      <c r="O1128" s="21">
        <f t="shared" si="86"/>
        <v>0.5</v>
      </c>
      <c r="P1128" s="5">
        <f t="shared" si="87"/>
        <v>0.2</v>
      </c>
      <c r="Q1128" t="s">
        <v>8334</v>
      </c>
      <c r="R1128" t="s">
        <v>8336</v>
      </c>
      <c r="S1128" s="12">
        <f t="shared" si="88"/>
        <v>42535.327476851846</v>
      </c>
      <c r="T1128" s="12">
        <f t="shared" si="89"/>
        <v>42565.327476851846</v>
      </c>
      <c r="U1128">
        <f t="shared" si="85"/>
        <v>1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8282</v>
      </c>
      <c r="O1129" s="21">
        <f t="shared" si="86"/>
        <v>1.6714285714285713</v>
      </c>
      <c r="P1129" s="5">
        <f t="shared" si="87"/>
        <v>3.9316239316239315E-2</v>
      </c>
      <c r="Q1129" t="s">
        <v>8334</v>
      </c>
      <c r="R1129" t="s">
        <v>8336</v>
      </c>
      <c r="S1129" s="12">
        <f t="shared" si="88"/>
        <v>41926.854166666664</v>
      </c>
      <c r="T1129" s="12">
        <f t="shared" si="89"/>
        <v>41957.895833333328</v>
      </c>
      <c r="U1129">
        <f t="shared" si="85"/>
        <v>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8282</v>
      </c>
      <c r="O1130" s="21">
        <f t="shared" si="86"/>
        <v>0.1</v>
      </c>
      <c r="P1130" s="5">
        <f t="shared" si="87"/>
        <v>1</v>
      </c>
      <c r="Q1130" t="s">
        <v>8334</v>
      </c>
      <c r="R1130" t="s">
        <v>8336</v>
      </c>
      <c r="S1130" s="12">
        <f t="shared" si="88"/>
        <v>41828.649502314816</v>
      </c>
      <c r="T1130" s="12">
        <f t="shared" si="89"/>
        <v>41858.649502314816</v>
      </c>
      <c r="U1130">
        <f t="shared" si="85"/>
        <v>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8282</v>
      </c>
      <c r="O1131" s="21">
        <f t="shared" si="86"/>
        <v>0.105</v>
      </c>
      <c r="P1131" s="5">
        <f t="shared" si="87"/>
        <v>9.5238095238095233E-2</v>
      </c>
      <c r="Q1131" t="s">
        <v>8334</v>
      </c>
      <c r="R1131" t="s">
        <v>8336</v>
      </c>
      <c r="S1131" s="12">
        <f t="shared" si="88"/>
        <v>42496.264965277776</v>
      </c>
      <c r="T1131" s="12">
        <f t="shared" si="89"/>
        <v>42526.264965277776</v>
      </c>
      <c r="U1131">
        <f t="shared" si="85"/>
        <v>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8282</v>
      </c>
      <c r="O1132" s="21">
        <f t="shared" si="86"/>
        <v>0.22</v>
      </c>
      <c r="P1132" s="5">
        <f t="shared" si="87"/>
        <v>0.27272727272727271</v>
      </c>
      <c r="Q1132" t="s">
        <v>8334</v>
      </c>
      <c r="R1132" t="s">
        <v>8336</v>
      </c>
      <c r="S1132" s="12">
        <f t="shared" si="88"/>
        <v>41908.996527777781</v>
      </c>
      <c r="T1132" s="12">
        <f t="shared" si="89"/>
        <v>41969.038194444445</v>
      </c>
      <c r="U1132">
        <f t="shared" si="85"/>
        <v>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8282</v>
      </c>
      <c r="O1133" s="21">
        <f t="shared" si="86"/>
        <v>0</v>
      </c>
      <c r="P1133" s="5">
        <f t="shared" si="87"/>
        <v>0</v>
      </c>
      <c r="Q1133" t="s">
        <v>8334</v>
      </c>
      <c r="R1133" t="s">
        <v>8336</v>
      </c>
      <c r="S1133" s="12">
        <f t="shared" si="88"/>
        <v>42332.908194444448</v>
      </c>
      <c r="T1133" s="12">
        <f t="shared" si="89"/>
        <v>42362.908194444448</v>
      </c>
      <c r="U1133">
        <f t="shared" si="85"/>
        <v>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8282</v>
      </c>
      <c r="O1134" s="21">
        <f t="shared" si="86"/>
        <v>14.38</v>
      </c>
      <c r="P1134" s="5">
        <f t="shared" si="87"/>
        <v>9.0403337969401955E-3</v>
      </c>
      <c r="Q1134" t="s">
        <v>8334</v>
      </c>
      <c r="R1134" t="s">
        <v>8336</v>
      </c>
      <c r="S1134" s="12">
        <f t="shared" si="88"/>
        <v>42706.115405092598</v>
      </c>
      <c r="T1134" s="12">
        <f t="shared" si="89"/>
        <v>42736.115405092598</v>
      </c>
      <c r="U1134">
        <f t="shared" si="85"/>
        <v>1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8282</v>
      </c>
      <c r="O1135" s="21">
        <f t="shared" si="86"/>
        <v>0.66666666666666674</v>
      </c>
      <c r="P1135" s="5">
        <f t="shared" si="87"/>
        <v>0.05</v>
      </c>
      <c r="Q1135" t="s">
        <v>8334</v>
      </c>
      <c r="R1135" t="s">
        <v>8336</v>
      </c>
      <c r="S1135" s="12">
        <f t="shared" si="88"/>
        <v>41821.407187500001</v>
      </c>
      <c r="T1135" s="12">
        <f t="shared" si="89"/>
        <v>41851.407187500001</v>
      </c>
      <c r="U1135">
        <f t="shared" si="85"/>
        <v>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8282</v>
      </c>
      <c r="O1136" s="21">
        <f t="shared" si="86"/>
        <v>4.0000000000000001E-3</v>
      </c>
      <c r="P1136" s="5">
        <f t="shared" si="87"/>
        <v>1</v>
      </c>
      <c r="Q1136" t="s">
        <v>8334</v>
      </c>
      <c r="R1136" t="s">
        <v>8336</v>
      </c>
      <c r="S1136" s="12">
        <f t="shared" si="88"/>
        <v>41958.285046296296</v>
      </c>
      <c r="T1136" s="12">
        <f t="shared" si="89"/>
        <v>41972.189583333333</v>
      </c>
      <c r="U1136">
        <f t="shared" si="85"/>
        <v>1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8282</v>
      </c>
      <c r="O1137" s="21">
        <f t="shared" si="86"/>
        <v>5</v>
      </c>
      <c r="P1137" s="5">
        <f t="shared" si="87"/>
        <v>0.02</v>
      </c>
      <c r="Q1137" t="s">
        <v>8334</v>
      </c>
      <c r="R1137" t="s">
        <v>8336</v>
      </c>
      <c r="S1137" s="12">
        <f t="shared" si="88"/>
        <v>42558.989513888882</v>
      </c>
      <c r="T1137" s="12">
        <f t="shared" si="89"/>
        <v>42588.989513888882</v>
      </c>
      <c r="U1137">
        <f t="shared" si="85"/>
        <v>1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8282</v>
      </c>
      <c r="O1138" s="21">
        <f t="shared" si="86"/>
        <v>6.4439140811455857</v>
      </c>
      <c r="P1138" s="5">
        <f t="shared" si="87"/>
        <v>2.2222222222222223E-2</v>
      </c>
      <c r="Q1138" t="s">
        <v>8334</v>
      </c>
      <c r="R1138" t="s">
        <v>8336</v>
      </c>
      <c r="S1138" s="12">
        <f t="shared" si="88"/>
        <v>42327.671631944439</v>
      </c>
      <c r="T1138" s="12">
        <f t="shared" si="89"/>
        <v>42357.671631944439</v>
      </c>
      <c r="U1138">
        <f t="shared" si="85"/>
        <v>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8282</v>
      </c>
      <c r="O1139" s="21">
        <f t="shared" si="86"/>
        <v>39.5</v>
      </c>
      <c r="P1139" s="5">
        <f t="shared" si="87"/>
        <v>3.9493670886075949E-3</v>
      </c>
      <c r="Q1139" t="s">
        <v>8334</v>
      </c>
      <c r="R1139" t="s">
        <v>8336</v>
      </c>
      <c r="S1139" s="12">
        <f t="shared" si="88"/>
        <v>42453.819687499999</v>
      </c>
      <c r="T1139" s="12">
        <f t="shared" si="89"/>
        <v>42483.819687499999</v>
      </c>
      <c r="U1139">
        <f t="shared" si="85"/>
        <v>1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8282</v>
      </c>
      <c r="O1140" s="21">
        <f t="shared" si="86"/>
        <v>0.35714285714285715</v>
      </c>
      <c r="P1140" s="5">
        <f t="shared" si="87"/>
        <v>3.2000000000000001E-2</v>
      </c>
      <c r="Q1140" t="s">
        <v>8334</v>
      </c>
      <c r="R1140" t="s">
        <v>8336</v>
      </c>
      <c r="S1140" s="12">
        <f t="shared" si="88"/>
        <v>42736.9066087963</v>
      </c>
      <c r="T1140" s="12">
        <f t="shared" si="89"/>
        <v>42756.9066087963</v>
      </c>
      <c r="U1140">
        <f t="shared" si="85"/>
        <v>1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8282</v>
      </c>
      <c r="O1141" s="21">
        <f t="shared" si="86"/>
        <v>6.25E-2</v>
      </c>
      <c r="P1141" s="5">
        <f t="shared" si="87"/>
        <v>0.2</v>
      </c>
      <c r="Q1141" t="s">
        <v>8334</v>
      </c>
      <c r="R1141" t="s">
        <v>8336</v>
      </c>
      <c r="S1141" s="12">
        <f t="shared" si="88"/>
        <v>41975.347523148142</v>
      </c>
      <c r="T1141" s="12">
        <f t="shared" si="89"/>
        <v>42005.347523148142</v>
      </c>
      <c r="U1141">
        <f t="shared" si="85"/>
        <v>1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8282</v>
      </c>
      <c r="O1142" s="21">
        <f t="shared" si="86"/>
        <v>0</v>
      </c>
      <c r="P1142" s="5">
        <f t="shared" si="87"/>
        <v>0</v>
      </c>
      <c r="Q1142" t="s">
        <v>8334</v>
      </c>
      <c r="R1142" t="s">
        <v>8336</v>
      </c>
      <c r="S1142" s="12">
        <f t="shared" si="88"/>
        <v>42192.462048611109</v>
      </c>
      <c r="T1142" s="12">
        <f t="shared" si="89"/>
        <v>42222.462048611109</v>
      </c>
      <c r="U1142">
        <f t="shared" si="85"/>
        <v>1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8282</v>
      </c>
      <c r="O1143" s="21">
        <f t="shared" si="86"/>
        <v>0</v>
      </c>
      <c r="P1143" s="5">
        <f t="shared" si="87"/>
        <v>0</v>
      </c>
      <c r="Q1143" t="s">
        <v>8334</v>
      </c>
      <c r="R1143" t="s">
        <v>8336</v>
      </c>
      <c r="S1143" s="12">
        <f t="shared" si="88"/>
        <v>42164.699652777781</v>
      </c>
      <c r="T1143" s="12">
        <f t="shared" si="89"/>
        <v>42194.699652777781</v>
      </c>
      <c r="U1143">
        <f t="shared" si="85"/>
        <v>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8282</v>
      </c>
      <c r="O1144" s="21">
        <f t="shared" si="86"/>
        <v>0</v>
      </c>
      <c r="P1144" s="5">
        <f t="shared" si="87"/>
        <v>0</v>
      </c>
      <c r="Q1144" t="s">
        <v>8334</v>
      </c>
      <c r="R1144" t="s">
        <v>8336</v>
      </c>
      <c r="S1144" s="12">
        <f t="shared" si="88"/>
        <v>42022.006099537044</v>
      </c>
      <c r="T1144" s="12">
        <f t="shared" si="89"/>
        <v>42052.006099537044</v>
      </c>
      <c r="U1144">
        <f t="shared" si="85"/>
        <v>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8282</v>
      </c>
      <c r="O1145" s="21">
        <f t="shared" si="86"/>
        <v>0.41333333333333333</v>
      </c>
      <c r="P1145" s="5">
        <f t="shared" si="87"/>
        <v>4.3010752688172046E-2</v>
      </c>
      <c r="Q1145" t="s">
        <v>8334</v>
      </c>
      <c r="R1145" t="s">
        <v>8336</v>
      </c>
      <c r="S1145" s="12">
        <f t="shared" si="88"/>
        <v>42325.19358796296</v>
      </c>
      <c r="T1145" s="12">
        <f t="shared" si="89"/>
        <v>42355.19358796296</v>
      </c>
      <c r="U1145">
        <f t="shared" si="85"/>
        <v>1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8283</v>
      </c>
      <c r="O1146" s="21">
        <f t="shared" si="86"/>
        <v>0</v>
      </c>
      <c r="P1146" s="5">
        <f t="shared" si="87"/>
        <v>0</v>
      </c>
      <c r="Q1146" t="s">
        <v>8337</v>
      </c>
      <c r="R1146" t="s">
        <v>8338</v>
      </c>
      <c r="S1146" s="12">
        <f t="shared" si="88"/>
        <v>42093.181944444441</v>
      </c>
      <c r="T1146" s="12">
        <f t="shared" si="89"/>
        <v>42123.181944444441</v>
      </c>
      <c r="U1146">
        <f t="shared" si="85"/>
        <v>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8283</v>
      </c>
      <c r="O1147" s="21">
        <f t="shared" si="86"/>
        <v>0.125</v>
      </c>
      <c r="P1147" s="5">
        <f t="shared" si="87"/>
        <v>0.01</v>
      </c>
      <c r="Q1147" t="s">
        <v>8337</v>
      </c>
      <c r="R1147" t="s">
        <v>8338</v>
      </c>
      <c r="S1147" s="12">
        <f t="shared" si="88"/>
        <v>41854.747592592597</v>
      </c>
      <c r="T1147" s="12">
        <f t="shared" si="89"/>
        <v>41914.747592592597</v>
      </c>
      <c r="U1147">
        <f t="shared" si="85"/>
        <v>1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8283</v>
      </c>
      <c r="O1148" s="21">
        <f t="shared" si="86"/>
        <v>8.8333333333333339</v>
      </c>
      <c r="P1148" s="5">
        <f t="shared" si="87"/>
        <v>2.2641509433962263E-2</v>
      </c>
      <c r="Q1148" t="s">
        <v>8337</v>
      </c>
      <c r="R1148" t="s">
        <v>8338</v>
      </c>
      <c r="S1148" s="12">
        <f t="shared" si="88"/>
        <v>41723.9533912037</v>
      </c>
      <c r="T1148" s="12">
        <f t="shared" si="89"/>
        <v>41761.9533912037</v>
      </c>
      <c r="U1148">
        <f t="shared" si="85"/>
        <v>1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8283</v>
      </c>
      <c r="O1149" s="21">
        <f t="shared" si="86"/>
        <v>0</v>
      </c>
      <c r="P1149" s="5">
        <f t="shared" si="87"/>
        <v>0</v>
      </c>
      <c r="Q1149" t="s">
        <v>8337</v>
      </c>
      <c r="R1149" t="s">
        <v>8338</v>
      </c>
      <c r="S1149" s="12">
        <f t="shared" si="88"/>
        <v>41871.972025462965</v>
      </c>
      <c r="T1149" s="12">
        <f t="shared" si="89"/>
        <v>41931.972025462965</v>
      </c>
      <c r="U1149">
        <f t="shared" si="85"/>
        <v>1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8283</v>
      </c>
      <c r="O1150" s="21">
        <f t="shared" si="86"/>
        <v>0.48666666666666669</v>
      </c>
      <c r="P1150" s="5">
        <f t="shared" si="87"/>
        <v>4.1095890410958902E-2</v>
      </c>
      <c r="Q1150" t="s">
        <v>8337</v>
      </c>
      <c r="R1150" t="s">
        <v>8338</v>
      </c>
      <c r="S1150" s="12">
        <f t="shared" si="88"/>
        <v>42675.171076388884</v>
      </c>
      <c r="T1150" s="12">
        <f t="shared" si="89"/>
        <v>42705.212743055556</v>
      </c>
      <c r="U1150">
        <f t="shared" si="85"/>
        <v>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8283</v>
      </c>
      <c r="O1151" s="21">
        <f t="shared" si="86"/>
        <v>0.15</v>
      </c>
      <c r="P1151" s="5">
        <f t="shared" si="87"/>
        <v>2.6666666666666668E-2</v>
      </c>
      <c r="Q1151" t="s">
        <v>8337</v>
      </c>
      <c r="R1151" t="s">
        <v>8338</v>
      </c>
      <c r="S1151" s="12">
        <f t="shared" si="88"/>
        <v>42507.71025462963</v>
      </c>
      <c r="T1151" s="12">
        <f t="shared" si="89"/>
        <v>42537.71025462963</v>
      </c>
      <c r="U1151">
        <f t="shared" si="85"/>
        <v>1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8283</v>
      </c>
      <c r="O1152" s="21">
        <f t="shared" si="86"/>
        <v>10.08</v>
      </c>
      <c r="P1152" s="5">
        <f t="shared" si="87"/>
        <v>2.3809523809523808E-2</v>
      </c>
      <c r="Q1152" t="s">
        <v>8337</v>
      </c>
      <c r="R1152" t="s">
        <v>8338</v>
      </c>
      <c r="S1152" s="12">
        <f t="shared" si="88"/>
        <v>42317.954571759255</v>
      </c>
      <c r="T1152" s="12">
        <f t="shared" si="89"/>
        <v>42377.954571759255</v>
      </c>
      <c r="U1152">
        <f t="shared" si="85"/>
        <v>1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8283</v>
      </c>
      <c r="O1153" s="21">
        <f t="shared" si="86"/>
        <v>0</v>
      </c>
      <c r="P1153" s="5">
        <f t="shared" si="87"/>
        <v>0</v>
      </c>
      <c r="Q1153" t="s">
        <v>8337</v>
      </c>
      <c r="R1153" t="s">
        <v>8338</v>
      </c>
      <c r="S1153" s="12">
        <f t="shared" si="88"/>
        <v>42224.102581018517</v>
      </c>
      <c r="T1153" s="12">
        <f t="shared" si="89"/>
        <v>42254.102581018517</v>
      </c>
      <c r="U1153">
        <f t="shared" si="85"/>
        <v>1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8283</v>
      </c>
      <c r="O1154" s="21">
        <f t="shared" si="86"/>
        <v>5.6937500000000005</v>
      </c>
      <c r="P1154" s="5">
        <f t="shared" si="87"/>
        <v>1.6465422612513721E-2</v>
      </c>
      <c r="Q1154" t="s">
        <v>8337</v>
      </c>
      <c r="R1154" t="s">
        <v>8338</v>
      </c>
      <c r="S1154" s="12">
        <f t="shared" si="88"/>
        <v>42109.709629629629</v>
      </c>
      <c r="T1154" s="12">
        <f t="shared" si="89"/>
        <v>42139.709629629629</v>
      </c>
      <c r="U1154">
        <f t="shared" ref="U1154:U1217" si="90">COUNT(E1154="SUCCESSFUL","FAILED","cancelled","live")</f>
        <v>1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8283</v>
      </c>
      <c r="O1155" s="21">
        <f t="shared" ref="O1155:O1218" si="91">IFERROR( E1155/D1155 * 100,0)</f>
        <v>0.625</v>
      </c>
      <c r="P1155" s="5">
        <f t="shared" ref="P1155:P1218" si="92">IFERROR(L1155/E1155,0)</f>
        <v>0.02</v>
      </c>
      <c r="Q1155" t="s">
        <v>8337</v>
      </c>
      <c r="R1155" t="s">
        <v>8338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1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8283</v>
      </c>
      <c r="O1156" s="21">
        <f t="shared" si="91"/>
        <v>6.5</v>
      </c>
      <c r="P1156" s="5">
        <f t="shared" si="92"/>
        <v>9.2307692307692316E-3</v>
      </c>
      <c r="Q1156" t="s">
        <v>8337</v>
      </c>
      <c r="R1156" t="s">
        <v>8338</v>
      </c>
      <c r="S1156" s="12">
        <f t="shared" si="93"/>
        <v>42223.108865740738</v>
      </c>
      <c r="T1156" s="12">
        <f t="shared" si="94"/>
        <v>42253.108865740738</v>
      </c>
      <c r="U1156">
        <f t="shared" si="90"/>
        <v>1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8283</v>
      </c>
      <c r="O1157" s="21">
        <f t="shared" si="91"/>
        <v>0.752</v>
      </c>
      <c r="P1157" s="5">
        <f t="shared" si="92"/>
        <v>4.2553191489361701E-2</v>
      </c>
      <c r="Q1157" t="s">
        <v>8337</v>
      </c>
      <c r="R1157" t="s">
        <v>8338</v>
      </c>
      <c r="S1157" s="12">
        <f t="shared" si="93"/>
        <v>41835.763981481483</v>
      </c>
      <c r="T1157" s="12">
        <f t="shared" si="94"/>
        <v>41865.763981481483</v>
      </c>
      <c r="U1157">
        <f t="shared" si="90"/>
        <v>1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8283</v>
      </c>
      <c r="O1158" s="21">
        <f t="shared" si="91"/>
        <v>0</v>
      </c>
      <c r="P1158" s="5">
        <f t="shared" si="92"/>
        <v>0</v>
      </c>
      <c r="Q1158" t="s">
        <v>8337</v>
      </c>
      <c r="R1158" t="s">
        <v>8338</v>
      </c>
      <c r="S1158" s="12">
        <f t="shared" si="93"/>
        <v>42029.07131944444</v>
      </c>
      <c r="T1158" s="12">
        <f t="shared" si="94"/>
        <v>42059.07131944444</v>
      </c>
      <c r="U1158">
        <f t="shared" si="90"/>
        <v>1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8283</v>
      </c>
      <c r="O1159" s="21">
        <f t="shared" si="91"/>
        <v>1.51</v>
      </c>
      <c r="P1159" s="5">
        <f t="shared" si="92"/>
        <v>1.9867549668874173E-2</v>
      </c>
      <c r="Q1159" t="s">
        <v>8337</v>
      </c>
      <c r="R1159" t="s">
        <v>8338</v>
      </c>
      <c r="S1159" s="12">
        <f t="shared" si="93"/>
        <v>41918.628240740742</v>
      </c>
      <c r="T1159" s="12">
        <f t="shared" si="94"/>
        <v>41978.669907407413</v>
      </c>
      <c r="U1159">
        <f t="shared" si="90"/>
        <v>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8283</v>
      </c>
      <c r="O1160" s="21">
        <f t="shared" si="91"/>
        <v>0.46666666666666673</v>
      </c>
      <c r="P1160" s="5">
        <f t="shared" si="92"/>
        <v>8.5714285714285715E-2</v>
      </c>
      <c r="Q1160" t="s">
        <v>8337</v>
      </c>
      <c r="R1160" t="s">
        <v>8338</v>
      </c>
      <c r="S1160" s="12">
        <f t="shared" si="93"/>
        <v>41952.09175925926</v>
      </c>
      <c r="T1160" s="12">
        <f t="shared" si="94"/>
        <v>41982.09175925926</v>
      </c>
      <c r="U1160">
        <f t="shared" si="90"/>
        <v>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8283</v>
      </c>
      <c r="O1161" s="21">
        <f t="shared" si="91"/>
        <v>0</v>
      </c>
      <c r="P1161" s="5">
        <f t="shared" si="92"/>
        <v>0</v>
      </c>
      <c r="Q1161" t="s">
        <v>8337</v>
      </c>
      <c r="R1161" t="s">
        <v>8338</v>
      </c>
      <c r="S1161" s="12">
        <f t="shared" si="93"/>
        <v>42154.726446759261</v>
      </c>
      <c r="T1161" s="12">
        <f t="shared" si="94"/>
        <v>42185.65625</v>
      </c>
      <c r="U1161">
        <f t="shared" si="90"/>
        <v>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8283</v>
      </c>
      <c r="O1162" s="21">
        <f t="shared" si="91"/>
        <v>3.85</v>
      </c>
      <c r="P1162" s="5">
        <f t="shared" si="92"/>
        <v>1.6450216450216451E-2</v>
      </c>
      <c r="Q1162" t="s">
        <v>8337</v>
      </c>
      <c r="R1162" t="s">
        <v>8338</v>
      </c>
      <c r="S1162" s="12">
        <f t="shared" si="93"/>
        <v>42061.154930555553</v>
      </c>
      <c r="T1162" s="12">
        <f t="shared" si="94"/>
        <v>42091.113263888896</v>
      </c>
      <c r="U1162">
        <f t="shared" si="90"/>
        <v>1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8283</v>
      </c>
      <c r="O1163" s="21">
        <f t="shared" si="91"/>
        <v>0</v>
      </c>
      <c r="P1163" s="5">
        <f t="shared" si="92"/>
        <v>0</v>
      </c>
      <c r="Q1163" t="s">
        <v>8337</v>
      </c>
      <c r="R1163" t="s">
        <v>8338</v>
      </c>
      <c r="S1163" s="12">
        <f t="shared" si="93"/>
        <v>42122.629502314812</v>
      </c>
      <c r="T1163" s="12">
        <f t="shared" si="94"/>
        <v>42143.629502314812</v>
      </c>
      <c r="U1163">
        <f t="shared" si="90"/>
        <v>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8283</v>
      </c>
      <c r="O1164" s="21">
        <f t="shared" si="91"/>
        <v>5.8333333333333341E-2</v>
      </c>
      <c r="P1164" s="5">
        <f t="shared" si="92"/>
        <v>5.7142857142857141E-2</v>
      </c>
      <c r="Q1164" t="s">
        <v>8337</v>
      </c>
      <c r="R1164" t="s">
        <v>8338</v>
      </c>
      <c r="S1164" s="12">
        <f t="shared" si="93"/>
        <v>41876.683611111112</v>
      </c>
      <c r="T1164" s="12">
        <f t="shared" si="94"/>
        <v>41907.683611111112</v>
      </c>
      <c r="U1164">
        <f t="shared" si="90"/>
        <v>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8283</v>
      </c>
      <c r="O1165" s="21">
        <f t="shared" si="91"/>
        <v>0</v>
      </c>
      <c r="P1165" s="5">
        <f t="shared" si="92"/>
        <v>0</v>
      </c>
      <c r="Q1165" t="s">
        <v>8337</v>
      </c>
      <c r="R1165" t="s">
        <v>8338</v>
      </c>
      <c r="S1165" s="12">
        <f t="shared" si="93"/>
        <v>41830.723611111112</v>
      </c>
      <c r="T1165" s="12">
        <f t="shared" si="94"/>
        <v>41860.723611111112</v>
      </c>
      <c r="U1165">
        <f t="shared" si="90"/>
        <v>1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8283</v>
      </c>
      <c r="O1166" s="21">
        <f t="shared" si="91"/>
        <v>0</v>
      </c>
      <c r="P1166" s="5">
        <f t="shared" si="92"/>
        <v>0</v>
      </c>
      <c r="Q1166" t="s">
        <v>8337</v>
      </c>
      <c r="R1166" t="s">
        <v>8338</v>
      </c>
      <c r="S1166" s="12">
        <f t="shared" si="93"/>
        <v>42509.724328703705</v>
      </c>
      <c r="T1166" s="12">
        <f t="shared" si="94"/>
        <v>42539.724328703705</v>
      </c>
      <c r="U1166">
        <f t="shared" si="90"/>
        <v>1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8283</v>
      </c>
      <c r="O1167" s="21">
        <f t="shared" si="91"/>
        <v>20.705000000000002</v>
      </c>
      <c r="P1167" s="5">
        <f t="shared" si="92"/>
        <v>1.207437816952427E-2</v>
      </c>
      <c r="Q1167" t="s">
        <v>8337</v>
      </c>
      <c r="R1167" t="s">
        <v>8338</v>
      </c>
      <c r="S1167" s="12">
        <f t="shared" si="93"/>
        <v>41792.214467592588</v>
      </c>
      <c r="T1167" s="12">
        <f t="shared" si="94"/>
        <v>41826.214467592588</v>
      </c>
      <c r="U1167">
        <f t="shared" si="90"/>
        <v>1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8283</v>
      </c>
      <c r="O1168" s="21">
        <f t="shared" si="91"/>
        <v>19.139999999999997</v>
      </c>
      <c r="P1168" s="5">
        <f t="shared" si="92"/>
        <v>2.7864855451062349E-3</v>
      </c>
      <c r="Q1168" t="s">
        <v>8337</v>
      </c>
      <c r="R1168" t="s">
        <v>8338</v>
      </c>
      <c r="S1168" s="12">
        <f t="shared" si="93"/>
        <v>42150.485439814816</v>
      </c>
      <c r="T1168" s="12">
        <f t="shared" si="94"/>
        <v>42181.166666666672</v>
      </c>
      <c r="U1168">
        <f t="shared" si="90"/>
        <v>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8283</v>
      </c>
      <c r="O1169" s="21">
        <f t="shared" si="91"/>
        <v>1.6316666666666666</v>
      </c>
      <c r="P1169" s="5">
        <f t="shared" si="92"/>
        <v>1.634320735444331E-2</v>
      </c>
      <c r="Q1169" t="s">
        <v>8337</v>
      </c>
      <c r="R1169" t="s">
        <v>8338</v>
      </c>
      <c r="S1169" s="12">
        <f t="shared" si="93"/>
        <v>41863.734895833331</v>
      </c>
      <c r="T1169" s="12">
        <f t="shared" si="94"/>
        <v>41894.734895833331</v>
      </c>
      <c r="U1169">
        <f t="shared" si="90"/>
        <v>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8283</v>
      </c>
      <c r="O1170" s="21">
        <f t="shared" si="91"/>
        <v>5.6666666666666661</v>
      </c>
      <c r="P1170" s="5">
        <f t="shared" si="92"/>
        <v>2.9411764705882353E-3</v>
      </c>
      <c r="Q1170" t="s">
        <v>8337</v>
      </c>
      <c r="R1170" t="s">
        <v>8338</v>
      </c>
      <c r="S1170" s="12">
        <f t="shared" si="93"/>
        <v>42605.053993055553</v>
      </c>
      <c r="T1170" s="12">
        <f t="shared" si="94"/>
        <v>42635.053993055553</v>
      </c>
      <c r="U1170">
        <f t="shared" si="90"/>
        <v>1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8283</v>
      </c>
      <c r="O1171" s="21">
        <f t="shared" si="91"/>
        <v>0.16999999999999998</v>
      </c>
      <c r="P1171" s="5">
        <f t="shared" si="92"/>
        <v>0.17647058823529413</v>
      </c>
      <c r="Q1171" t="s">
        <v>8337</v>
      </c>
      <c r="R1171" t="s">
        <v>8338</v>
      </c>
      <c r="S1171" s="12">
        <f t="shared" si="93"/>
        <v>42027.353738425925</v>
      </c>
      <c r="T1171" s="12">
        <f t="shared" si="94"/>
        <v>42057.353738425925</v>
      </c>
      <c r="U1171">
        <f t="shared" si="90"/>
        <v>1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8283</v>
      </c>
      <c r="O1172" s="21">
        <f t="shared" si="91"/>
        <v>0.4</v>
      </c>
      <c r="P1172" s="5">
        <f t="shared" si="92"/>
        <v>0.02</v>
      </c>
      <c r="Q1172" t="s">
        <v>8337</v>
      </c>
      <c r="R1172" t="s">
        <v>8338</v>
      </c>
      <c r="S1172" s="12">
        <f t="shared" si="93"/>
        <v>42124.893182870372</v>
      </c>
      <c r="T1172" s="12">
        <f t="shared" si="94"/>
        <v>42154.893182870372</v>
      </c>
      <c r="U1172">
        <f t="shared" si="90"/>
        <v>1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8283</v>
      </c>
      <c r="O1173" s="21">
        <f t="shared" si="91"/>
        <v>0.1</v>
      </c>
      <c r="P1173" s="5">
        <f t="shared" si="92"/>
        <v>0.04</v>
      </c>
      <c r="Q1173" t="s">
        <v>8337</v>
      </c>
      <c r="R1173" t="s">
        <v>8338</v>
      </c>
      <c r="S1173" s="12">
        <f t="shared" si="93"/>
        <v>41938.804710648146</v>
      </c>
      <c r="T1173" s="12">
        <f t="shared" si="94"/>
        <v>41956.846377314811</v>
      </c>
      <c r="U1173">
        <f t="shared" si="90"/>
        <v>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8283</v>
      </c>
      <c r="O1174" s="21">
        <f t="shared" si="91"/>
        <v>0</v>
      </c>
      <c r="P1174" s="5">
        <f t="shared" si="92"/>
        <v>0</v>
      </c>
      <c r="Q1174" t="s">
        <v>8337</v>
      </c>
      <c r="R1174" t="s">
        <v>8338</v>
      </c>
      <c r="S1174" s="12">
        <f t="shared" si="93"/>
        <v>41841.682314814818</v>
      </c>
      <c r="T1174" s="12">
        <f t="shared" si="94"/>
        <v>41871.682314814818</v>
      </c>
      <c r="U1174">
        <f t="shared" si="90"/>
        <v>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8283</v>
      </c>
      <c r="O1175" s="21">
        <f t="shared" si="91"/>
        <v>2.4E-2</v>
      </c>
      <c r="P1175" s="5">
        <f t="shared" si="92"/>
        <v>3.3333333333333333E-2</v>
      </c>
      <c r="Q1175" t="s">
        <v>8337</v>
      </c>
      <c r="R1175" t="s">
        <v>8338</v>
      </c>
      <c r="S1175" s="12">
        <f t="shared" si="93"/>
        <v>42184.185844907406</v>
      </c>
      <c r="T1175" s="12">
        <f t="shared" si="94"/>
        <v>42219.185844907406</v>
      </c>
      <c r="U1175">
        <f t="shared" si="90"/>
        <v>1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8283</v>
      </c>
      <c r="O1176" s="21">
        <f t="shared" si="91"/>
        <v>5.9066666666666672</v>
      </c>
      <c r="P1176" s="5">
        <f t="shared" si="92"/>
        <v>2.144469525959368E-2</v>
      </c>
      <c r="Q1176" t="s">
        <v>8337</v>
      </c>
      <c r="R1176" t="s">
        <v>8338</v>
      </c>
      <c r="S1176" s="12">
        <f t="shared" si="93"/>
        <v>42468.84174768519</v>
      </c>
      <c r="T1176" s="12">
        <f t="shared" si="94"/>
        <v>42498.84174768519</v>
      </c>
      <c r="U1176">
        <f t="shared" si="90"/>
        <v>1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8283</v>
      </c>
      <c r="O1177" s="21">
        <f t="shared" si="91"/>
        <v>2.9250000000000003</v>
      </c>
      <c r="P1177" s="5">
        <f t="shared" si="92"/>
        <v>1.5384615384615385E-2</v>
      </c>
      <c r="Q1177" t="s">
        <v>8337</v>
      </c>
      <c r="R1177" t="s">
        <v>8338</v>
      </c>
      <c r="S1177" s="12">
        <f t="shared" si="93"/>
        <v>42170.728460648148</v>
      </c>
      <c r="T1177" s="12">
        <f t="shared" si="94"/>
        <v>42200.728460648148</v>
      </c>
      <c r="U1177">
        <f t="shared" si="90"/>
        <v>1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8283</v>
      </c>
      <c r="O1178" s="21">
        <f t="shared" si="91"/>
        <v>5.7142857142857143E-3</v>
      </c>
      <c r="P1178" s="5">
        <f t="shared" si="92"/>
        <v>0.1</v>
      </c>
      <c r="Q1178" t="s">
        <v>8337</v>
      </c>
      <c r="R1178" t="s">
        <v>8338</v>
      </c>
      <c r="S1178" s="12">
        <f t="shared" si="93"/>
        <v>42746.019652777773</v>
      </c>
      <c r="T1178" s="12">
        <f t="shared" si="94"/>
        <v>42800.541666666672</v>
      </c>
      <c r="U1178">
        <f t="shared" si="90"/>
        <v>1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8283</v>
      </c>
      <c r="O1179" s="21">
        <f t="shared" si="91"/>
        <v>0</v>
      </c>
      <c r="P1179" s="5">
        <f t="shared" si="92"/>
        <v>0</v>
      </c>
      <c r="Q1179" t="s">
        <v>8337</v>
      </c>
      <c r="R1179" t="s">
        <v>8338</v>
      </c>
      <c r="S1179" s="12">
        <f t="shared" si="93"/>
        <v>41897.660833333335</v>
      </c>
      <c r="T1179" s="12">
        <f t="shared" si="94"/>
        <v>41927.660833333335</v>
      </c>
      <c r="U1179">
        <f t="shared" si="90"/>
        <v>1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8283</v>
      </c>
      <c r="O1180" s="21">
        <f t="shared" si="91"/>
        <v>6.6666666666666671E-3</v>
      </c>
      <c r="P1180" s="5">
        <f t="shared" si="92"/>
        <v>0.2</v>
      </c>
      <c r="Q1180" t="s">
        <v>8337</v>
      </c>
      <c r="R1180" t="s">
        <v>8338</v>
      </c>
      <c r="S1180" s="12">
        <f t="shared" si="93"/>
        <v>41837.905694444446</v>
      </c>
      <c r="T1180" s="12">
        <f t="shared" si="94"/>
        <v>41867.905694444446</v>
      </c>
      <c r="U1180">
        <f t="shared" si="90"/>
        <v>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8283</v>
      </c>
      <c r="O1181" s="21">
        <f t="shared" si="91"/>
        <v>5.3333333333333339</v>
      </c>
      <c r="P1181" s="5">
        <f t="shared" si="92"/>
        <v>1.5625000000000001E-3</v>
      </c>
      <c r="Q1181" t="s">
        <v>8337</v>
      </c>
      <c r="R1181" t="s">
        <v>8338</v>
      </c>
      <c r="S1181" s="12">
        <f t="shared" si="93"/>
        <v>42275.720219907409</v>
      </c>
      <c r="T1181" s="12">
        <f t="shared" si="94"/>
        <v>42305.720219907409</v>
      </c>
      <c r="U1181">
        <f t="shared" si="90"/>
        <v>1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8283</v>
      </c>
      <c r="O1182" s="21">
        <f t="shared" si="91"/>
        <v>11.75</v>
      </c>
      <c r="P1182" s="5">
        <f t="shared" si="92"/>
        <v>1.4468085106382979E-2</v>
      </c>
      <c r="Q1182" t="s">
        <v>8337</v>
      </c>
      <c r="R1182" t="s">
        <v>8338</v>
      </c>
      <c r="S1182" s="12">
        <f t="shared" si="93"/>
        <v>41781.806875000002</v>
      </c>
      <c r="T1182" s="12">
        <f t="shared" si="94"/>
        <v>41818.806875000002</v>
      </c>
      <c r="U1182">
        <f t="shared" si="90"/>
        <v>1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8283</v>
      </c>
      <c r="O1183" s="21">
        <f t="shared" si="91"/>
        <v>8.0000000000000002E-3</v>
      </c>
      <c r="P1183" s="5">
        <f t="shared" si="92"/>
        <v>0.75</v>
      </c>
      <c r="Q1183" t="s">
        <v>8337</v>
      </c>
      <c r="R1183" t="s">
        <v>8338</v>
      </c>
      <c r="S1183" s="12">
        <f t="shared" si="93"/>
        <v>42034.339363425926</v>
      </c>
      <c r="T1183" s="12">
        <f t="shared" si="94"/>
        <v>42064.339363425926</v>
      </c>
      <c r="U1183">
        <f t="shared" si="90"/>
        <v>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8283</v>
      </c>
      <c r="O1184" s="21">
        <f t="shared" si="91"/>
        <v>4.2</v>
      </c>
      <c r="P1184" s="5">
        <f t="shared" si="92"/>
        <v>9.5238095238095233E-2</v>
      </c>
      <c r="Q1184" t="s">
        <v>8337</v>
      </c>
      <c r="R1184" t="s">
        <v>8338</v>
      </c>
      <c r="S1184" s="12">
        <f t="shared" si="93"/>
        <v>42728.827407407407</v>
      </c>
      <c r="T1184" s="12">
        <f t="shared" si="94"/>
        <v>42747.695833333331</v>
      </c>
      <c r="U1184">
        <f t="shared" si="90"/>
        <v>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8283</v>
      </c>
      <c r="O1185" s="21">
        <f t="shared" si="91"/>
        <v>4</v>
      </c>
      <c r="P1185" s="5">
        <f t="shared" si="92"/>
        <v>0.03</v>
      </c>
      <c r="Q1185" t="s">
        <v>8337</v>
      </c>
      <c r="R1185" t="s">
        <v>8338</v>
      </c>
      <c r="S1185" s="12">
        <f t="shared" si="93"/>
        <v>42656.86137731481</v>
      </c>
      <c r="T1185" s="12">
        <f t="shared" si="94"/>
        <v>42676.165972222225</v>
      </c>
      <c r="U1185">
        <f t="shared" si="90"/>
        <v>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8284</v>
      </c>
      <c r="O1186" s="21">
        <f t="shared" si="91"/>
        <v>104.93636363636362</v>
      </c>
      <c r="P1186" s="5">
        <f t="shared" si="92"/>
        <v>1.6243610846400417E-2</v>
      </c>
      <c r="Q1186" t="s">
        <v>8339</v>
      </c>
      <c r="R1186" t="s">
        <v>8340</v>
      </c>
      <c r="S1186" s="12">
        <f t="shared" si="93"/>
        <v>42741.599664351852</v>
      </c>
      <c r="T1186" s="12">
        <f t="shared" si="94"/>
        <v>42772.599664351852</v>
      </c>
      <c r="U1186">
        <f t="shared" si="90"/>
        <v>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8284</v>
      </c>
      <c r="O1187" s="21">
        <f t="shared" si="91"/>
        <v>105.44</v>
      </c>
      <c r="P1187" s="5">
        <f t="shared" si="92"/>
        <v>8.4218512898330804E-3</v>
      </c>
      <c r="Q1187" t="s">
        <v>8339</v>
      </c>
      <c r="R1187" t="s">
        <v>8340</v>
      </c>
      <c r="S1187" s="12">
        <f t="shared" si="93"/>
        <v>42130.865150462967</v>
      </c>
      <c r="T1187" s="12">
        <f t="shared" si="94"/>
        <v>42163.166666666672</v>
      </c>
      <c r="U1187">
        <f t="shared" si="90"/>
        <v>1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8284</v>
      </c>
      <c r="O1188" s="21">
        <f t="shared" si="91"/>
        <v>106.73333333333332</v>
      </c>
      <c r="P1188" s="5">
        <f t="shared" si="92"/>
        <v>1.5365396627108058E-2</v>
      </c>
      <c r="Q1188" t="s">
        <v>8339</v>
      </c>
      <c r="R1188" t="s">
        <v>8340</v>
      </c>
      <c r="S1188" s="12">
        <f t="shared" si="93"/>
        <v>42123.86336805555</v>
      </c>
      <c r="T1188" s="12">
        <f t="shared" si="94"/>
        <v>42156.945833333331</v>
      </c>
      <c r="U1188">
        <f t="shared" si="90"/>
        <v>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8284</v>
      </c>
      <c r="O1189" s="21">
        <f t="shared" si="91"/>
        <v>104.12571428571428</v>
      </c>
      <c r="P1189" s="5">
        <f t="shared" si="92"/>
        <v>7.6830205246405442E-3</v>
      </c>
      <c r="Q1189" t="s">
        <v>8339</v>
      </c>
      <c r="R1189" t="s">
        <v>8340</v>
      </c>
      <c r="S1189" s="12">
        <f t="shared" si="93"/>
        <v>42109.894942129627</v>
      </c>
      <c r="T1189" s="12">
        <f t="shared" si="94"/>
        <v>42141.75</v>
      </c>
      <c r="U1189">
        <f t="shared" si="90"/>
        <v>1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8284</v>
      </c>
      <c r="O1190" s="21">
        <f t="shared" si="91"/>
        <v>160.54999999999998</v>
      </c>
      <c r="P1190" s="5">
        <f t="shared" si="92"/>
        <v>2.6471504204297728E-2</v>
      </c>
      <c r="Q1190" t="s">
        <v>8339</v>
      </c>
      <c r="R1190" t="s">
        <v>8340</v>
      </c>
      <c r="S1190" s="12">
        <f t="shared" si="93"/>
        <v>42711.700694444444</v>
      </c>
      <c r="T1190" s="12">
        <f t="shared" si="94"/>
        <v>42732.700694444444</v>
      </c>
      <c r="U1190">
        <f t="shared" si="90"/>
        <v>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8284</v>
      </c>
      <c r="O1191" s="21">
        <f t="shared" si="91"/>
        <v>107.77777777777777</v>
      </c>
      <c r="P1191" s="5">
        <f t="shared" si="92"/>
        <v>8.8659793814432983E-3</v>
      </c>
      <c r="Q1191" t="s">
        <v>8339</v>
      </c>
      <c r="R1191" t="s">
        <v>8340</v>
      </c>
      <c r="S1191" s="12">
        <f t="shared" si="93"/>
        <v>42529.979108796295</v>
      </c>
      <c r="T1191" s="12">
        <f t="shared" si="94"/>
        <v>42550.979108796295</v>
      </c>
      <c r="U1191">
        <f t="shared" si="90"/>
        <v>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8284</v>
      </c>
      <c r="O1192" s="21">
        <f t="shared" si="91"/>
        <v>135</v>
      </c>
      <c r="P1192" s="5">
        <f t="shared" si="92"/>
        <v>1.9259259259259261E-2</v>
      </c>
      <c r="Q1192" t="s">
        <v>8339</v>
      </c>
      <c r="R1192" t="s">
        <v>8340</v>
      </c>
      <c r="S1192" s="12">
        <f t="shared" si="93"/>
        <v>41852.665798611109</v>
      </c>
      <c r="T1192" s="12">
        <f t="shared" si="94"/>
        <v>41882.665798611109</v>
      </c>
      <c r="U1192">
        <f t="shared" si="90"/>
        <v>1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8284</v>
      </c>
      <c r="O1193" s="21">
        <f t="shared" si="91"/>
        <v>109.07407407407408</v>
      </c>
      <c r="P1193" s="5">
        <f t="shared" si="92"/>
        <v>1.1205432937181663E-2</v>
      </c>
      <c r="Q1193" t="s">
        <v>8339</v>
      </c>
      <c r="R1193" t="s">
        <v>8340</v>
      </c>
      <c r="S1193" s="12">
        <f t="shared" si="93"/>
        <v>42419.603703703702</v>
      </c>
      <c r="T1193" s="12">
        <f t="shared" si="94"/>
        <v>42449.562037037031</v>
      </c>
      <c r="U1193">
        <f t="shared" si="90"/>
        <v>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8284</v>
      </c>
      <c r="O1194" s="21">
        <f t="shared" si="91"/>
        <v>290</v>
      </c>
      <c r="P1194" s="5">
        <f t="shared" si="92"/>
        <v>5.1724137931034482E-2</v>
      </c>
      <c r="Q1194" t="s">
        <v>8339</v>
      </c>
      <c r="R1194" t="s">
        <v>8340</v>
      </c>
      <c r="S1194" s="12">
        <f t="shared" si="93"/>
        <v>42747.506689814814</v>
      </c>
      <c r="T1194" s="12">
        <f t="shared" si="94"/>
        <v>42777.506689814814</v>
      </c>
      <c r="U1194">
        <f t="shared" si="90"/>
        <v>1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8284</v>
      </c>
      <c r="O1195" s="21">
        <f t="shared" si="91"/>
        <v>103.95714285714286</v>
      </c>
      <c r="P1195" s="5">
        <f t="shared" si="92"/>
        <v>1.2505153222481791E-2</v>
      </c>
      <c r="Q1195" t="s">
        <v>8339</v>
      </c>
      <c r="R1195" t="s">
        <v>8340</v>
      </c>
      <c r="S1195" s="12">
        <f t="shared" si="93"/>
        <v>42409.776076388895</v>
      </c>
      <c r="T1195" s="12">
        <f t="shared" si="94"/>
        <v>42469.734409722223</v>
      </c>
      <c r="U1195">
        <f t="shared" si="90"/>
        <v>1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8284</v>
      </c>
      <c r="O1196" s="21">
        <f t="shared" si="91"/>
        <v>322.24</v>
      </c>
      <c r="P1196" s="5">
        <f t="shared" si="92"/>
        <v>1.7725918570009932E-2</v>
      </c>
      <c r="Q1196" t="s">
        <v>8339</v>
      </c>
      <c r="R1196" t="s">
        <v>8340</v>
      </c>
      <c r="S1196" s="12">
        <f t="shared" si="93"/>
        <v>42072.488182870366</v>
      </c>
      <c r="T1196" s="12">
        <f t="shared" si="94"/>
        <v>42102.488182870366</v>
      </c>
      <c r="U1196">
        <f t="shared" si="90"/>
        <v>1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8284</v>
      </c>
      <c r="O1197" s="21">
        <f t="shared" si="91"/>
        <v>135</v>
      </c>
      <c r="P1197" s="5">
        <f t="shared" si="92"/>
        <v>1.2592592592592593E-2</v>
      </c>
      <c r="Q1197" t="s">
        <v>8339</v>
      </c>
      <c r="R1197" t="s">
        <v>8340</v>
      </c>
      <c r="S1197" s="12">
        <f t="shared" si="93"/>
        <v>42298.34783564815</v>
      </c>
      <c r="T1197" s="12">
        <f t="shared" si="94"/>
        <v>42358.375</v>
      </c>
      <c r="U1197">
        <f t="shared" si="90"/>
        <v>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8284</v>
      </c>
      <c r="O1198" s="21">
        <f t="shared" si="91"/>
        <v>269.91034482758624</v>
      </c>
      <c r="P1198" s="5">
        <f t="shared" si="92"/>
        <v>1.3082249533689347E-2</v>
      </c>
      <c r="Q1198" t="s">
        <v>8339</v>
      </c>
      <c r="R1198" t="s">
        <v>8340</v>
      </c>
      <c r="S1198" s="12">
        <f t="shared" si="93"/>
        <v>42326.818738425922</v>
      </c>
      <c r="T1198" s="12">
        <f t="shared" si="94"/>
        <v>42356.818738425922</v>
      </c>
      <c r="U1198">
        <f t="shared" si="90"/>
        <v>1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8284</v>
      </c>
      <c r="O1199" s="21">
        <f t="shared" si="91"/>
        <v>253.29333333333332</v>
      </c>
      <c r="P1199" s="5">
        <f t="shared" si="92"/>
        <v>8.2644628099173556E-3</v>
      </c>
      <c r="Q1199" t="s">
        <v>8339</v>
      </c>
      <c r="R1199" t="s">
        <v>8340</v>
      </c>
      <c r="S1199" s="12">
        <f t="shared" si="93"/>
        <v>42503.66474537037</v>
      </c>
      <c r="T1199" s="12">
        <f t="shared" si="94"/>
        <v>42534.249305555553</v>
      </c>
      <c r="U1199">
        <f t="shared" si="90"/>
        <v>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8284</v>
      </c>
      <c r="O1200" s="21">
        <f t="shared" si="91"/>
        <v>260.59999999999997</v>
      </c>
      <c r="P1200" s="5">
        <f t="shared" si="92"/>
        <v>1.8309395899572416E-2</v>
      </c>
      <c r="Q1200" t="s">
        <v>8339</v>
      </c>
      <c r="R1200" t="s">
        <v>8340</v>
      </c>
      <c r="S1200" s="12">
        <f t="shared" si="93"/>
        <v>42333.619050925925</v>
      </c>
      <c r="T1200" s="12">
        <f t="shared" si="94"/>
        <v>42369.125</v>
      </c>
      <c r="U1200">
        <f t="shared" si="90"/>
        <v>1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8284</v>
      </c>
      <c r="O1201" s="21">
        <f t="shared" si="91"/>
        <v>101.31677953348381</v>
      </c>
      <c r="P1201" s="5">
        <f t="shared" si="92"/>
        <v>3.3419977720014855E-3</v>
      </c>
      <c r="Q1201" t="s">
        <v>8339</v>
      </c>
      <c r="R1201" t="s">
        <v>8340</v>
      </c>
      <c r="S1201" s="12">
        <f t="shared" si="93"/>
        <v>42161.770833333328</v>
      </c>
      <c r="T1201" s="12">
        <f t="shared" si="94"/>
        <v>42193.770833333328</v>
      </c>
      <c r="U1201">
        <f t="shared" si="90"/>
        <v>1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8284</v>
      </c>
      <c r="O1202" s="21">
        <f t="shared" si="91"/>
        <v>125.60416666666667</v>
      </c>
      <c r="P1202" s="5">
        <f t="shared" si="92"/>
        <v>1.708409354785205E-2</v>
      </c>
      <c r="Q1202" t="s">
        <v>8339</v>
      </c>
      <c r="R1202" t="s">
        <v>8340</v>
      </c>
      <c r="S1202" s="12">
        <f t="shared" si="93"/>
        <v>42089.477500000001</v>
      </c>
      <c r="T1202" s="12">
        <f t="shared" si="94"/>
        <v>42110.477500000001</v>
      </c>
      <c r="U1202">
        <f t="shared" si="90"/>
        <v>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8284</v>
      </c>
      <c r="O1203" s="21">
        <f t="shared" si="91"/>
        <v>102.43783333333334</v>
      </c>
      <c r="P1203" s="5">
        <f t="shared" si="92"/>
        <v>1.805973378976192E-2</v>
      </c>
      <c r="Q1203" t="s">
        <v>8339</v>
      </c>
      <c r="R1203" t="s">
        <v>8340</v>
      </c>
      <c r="S1203" s="12">
        <f t="shared" si="93"/>
        <v>42536.60701388889</v>
      </c>
      <c r="T1203" s="12">
        <f t="shared" si="94"/>
        <v>42566.60701388889</v>
      </c>
      <c r="U1203">
        <f t="shared" si="90"/>
        <v>1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8284</v>
      </c>
      <c r="O1204" s="21">
        <f t="shared" si="91"/>
        <v>199.244</v>
      </c>
      <c r="P1204" s="5">
        <f t="shared" si="92"/>
        <v>5.440565336973761E-3</v>
      </c>
      <c r="Q1204" t="s">
        <v>8339</v>
      </c>
      <c r="R1204" t="s">
        <v>8340</v>
      </c>
      <c r="S1204" s="12">
        <f t="shared" si="93"/>
        <v>42152.288819444439</v>
      </c>
      <c r="T1204" s="12">
        <f t="shared" si="94"/>
        <v>42182.288819444439</v>
      </c>
      <c r="U1204">
        <f t="shared" si="90"/>
        <v>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8284</v>
      </c>
      <c r="O1205" s="21">
        <f t="shared" si="91"/>
        <v>102.45398773006136</v>
      </c>
      <c r="P1205" s="5">
        <f t="shared" si="92"/>
        <v>6.0479041916167665E-3</v>
      </c>
      <c r="Q1205" t="s">
        <v>8339</v>
      </c>
      <c r="R1205" t="s">
        <v>8340</v>
      </c>
      <c r="S1205" s="12">
        <f t="shared" si="93"/>
        <v>42125.614895833336</v>
      </c>
      <c r="T1205" s="12">
        <f t="shared" si="94"/>
        <v>42155.614895833336</v>
      </c>
      <c r="U1205">
        <f t="shared" si="90"/>
        <v>1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8284</v>
      </c>
      <c r="O1206" s="21">
        <f t="shared" si="91"/>
        <v>102.94615384615385</v>
      </c>
      <c r="P1206" s="5">
        <f t="shared" si="92"/>
        <v>4.2591347231562427E-3</v>
      </c>
      <c r="Q1206" t="s">
        <v>8339</v>
      </c>
      <c r="R1206" t="s">
        <v>8340</v>
      </c>
      <c r="S1206" s="12">
        <f t="shared" si="93"/>
        <v>42297.748067129629</v>
      </c>
      <c r="T1206" s="12">
        <f t="shared" si="94"/>
        <v>42342.208333333328</v>
      </c>
      <c r="U1206">
        <f t="shared" si="90"/>
        <v>1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8284</v>
      </c>
      <c r="O1207" s="21">
        <f t="shared" si="91"/>
        <v>100.86153846153847</v>
      </c>
      <c r="P1207" s="5">
        <f t="shared" si="92"/>
        <v>4.7284929835265405E-3</v>
      </c>
      <c r="Q1207" t="s">
        <v>8339</v>
      </c>
      <c r="R1207" t="s">
        <v>8340</v>
      </c>
      <c r="S1207" s="12">
        <f t="shared" si="93"/>
        <v>42138.506377314814</v>
      </c>
      <c r="T1207" s="12">
        <f t="shared" si="94"/>
        <v>42168.506377314814</v>
      </c>
      <c r="U1207">
        <f t="shared" si="90"/>
        <v>1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8284</v>
      </c>
      <c r="O1208" s="21">
        <f t="shared" si="91"/>
        <v>114.99999999999999</v>
      </c>
      <c r="P1208" s="5">
        <f t="shared" si="92"/>
        <v>3.0917874396135265E-2</v>
      </c>
      <c r="Q1208" t="s">
        <v>8339</v>
      </c>
      <c r="R1208" t="s">
        <v>8340</v>
      </c>
      <c r="S1208" s="12">
        <f t="shared" si="93"/>
        <v>42772.776076388895</v>
      </c>
      <c r="T1208" s="12">
        <f t="shared" si="94"/>
        <v>42805.561805555553</v>
      </c>
      <c r="U1208">
        <f t="shared" si="90"/>
        <v>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8284</v>
      </c>
      <c r="O1209" s="21">
        <f t="shared" si="91"/>
        <v>104.16766467065868</v>
      </c>
      <c r="P1209" s="5">
        <f t="shared" si="92"/>
        <v>8.1053115658772136E-3</v>
      </c>
      <c r="Q1209" t="s">
        <v>8339</v>
      </c>
      <c r="R1209" t="s">
        <v>8340</v>
      </c>
      <c r="S1209" s="12">
        <f t="shared" si="93"/>
        <v>42430.430243055554</v>
      </c>
      <c r="T1209" s="12">
        <f t="shared" si="94"/>
        <v>42460.416666666672</v>
      </c>
      <c r="U1209">
        <f t="shared" si="90"/>
        <v>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8284</v>
      </c>
      <c r="O1210" s="21">
        <f t="shared" si="91"/>
        <v>155.29999999999998</v>
      </c>
      <c r="P1210" s="5">
        <f t="shared" si="92"/>
        <v>4.829362524146813E-3</v>
      </c>
      <c r="Q1210" t="s">
        <v>8339</v>
      </c>
      <c r="R1210" t="s">
        <v>8340</v>
      </c>
      <c r="S1210" s="12">
        <f t="shared" si="93"/>
        <v>42423.709074074075</v>
      </c>
      <c r="T1210" s="12">
        <f t="shared" si="94"/>
        <v>42453.667407407411</v>
      </c>
      <c r="U1210">
        <f t="shared" si="90"/>
        <v>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8284</v>
      </c>
      <c r="O1211" s="21">
        <f t="shared" si="91"/>
        <v>106</v>
      </c>
      <c r="P1211" s="5">
        <f t="shared" si="92"/>
        <v>7.2327044025157234E-3</v>
      </c>
      <c r="Q1211" t="s">
        <v>8339</v>
      </c>
      <c r="R1211" t="s">
        <v>8340</v>
      </c>
      <c r="S1211" s="12">
        <f t="shared" si="93"/>
        <v>42761.846122685187</v>
      </c>
      <c r="T1211" s="12">
        <f t="shared" si="94"/>
        <v>42791.846122685187</v>
      </c>
      <c r="U1211">
        <f t="shared" si="90"/>
        <v>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8284</v>
      </c>
      <c r="O1212" s="21">
        <f t="shared" si="91"/>
        <v>254.31499999999997</v>
      </c>
      <c r="P1212" s="5">
        <f t="shared" si="92"/>
        <v>2.0250476770933687E-3</v>
      </c>
      <c r="Q1212" t="s">
        <v>8339</v>
      </c>
      <c r="R1212" t="s">
        <v>8340</v>
      </c>
      <c r="S1212" s="12">
        <f t="shared" si="93"/>
        <v>42132.941805555558</v>
      </c>
      <c r="T1212" s="12">
        <f t="shared" si="94"/>
        <v>42155.875</v>
      </c>
      <c r="U1212">
        <f t="shared" si="90"/>
        <v>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8284</v>
      </c>
      <c r="O1213" s="21">
        <f t="shared" si="91"/>
        <v>101.1</v>
      </c>
      <c r="P1213" s="5">
        <f t="shared" si="92"/>
        <v>5.9347181008902079E-3</v>
      </c>
      <c r="Q1213" t="s">
        <v>8339</v>
      </c>
      <c r="R1213" t="s">
        <v>8340</v>
      </c>
      <c r="S1213" s="12">
        <f t="shared" si="93"/>
        <v>42515.866446759261</v>
      </c>
      <c r="T1213" s="12">
        <f t="shared" si="94"/>
        <v>42530.866446759261</v>
      </c>
      <c r="U1213">
        <f t="shared" si="90"/>
        <v>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8284</v>
      </c>
      <c r="O1214" s="21">
        <f t="shared" si="91"/>
        <v>129.04</v>
      </c>
      <c r="P1214" s="5">
        <f t="shared" si="92"/>
        <v>2.5728456292622444E-2</v>
      </c>
      <c r="Q1214" t="s">
        <v>8339</v>
      </c>
      <c r="R1214" t="s">
        <v>8340</v>
      </c>
      <c r="S1214" s="12">
        <f t="shared" si="93"/>
        <v>42318.950173611112</v>
      </c>
      <c r="T1214" s="12">
        <f t="shared" si="94"/>
        <v>42335.041666666672</v>
      </c>
      <c r="U1214">
        <f t="shared" si="90"/>
        <v>1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8284</v>
      </c>
      <c r="O1215" s="21">
        <f t="shared" si="91"/>
        <v>102.23076923076924</v>
      </c>
      <c r="P1215" s="5">
        <f t="shared" si="92"/>
        <v>1.6252821670428894E-2</v>
      </c>
      <c r="Q1215" t="s">
        <v>8339</v>
      </c>
      <c r="R1215" t="s">
        <v>8340</v>
      </c>
      <c r="S1215" s="12">
        <f t="shared" si="93"/>
        <v>42731.755787037036</v>
      </c>
      <c r="T1215" s="12">
        <f t="shared" si="94"/>
        <v>42766.755787037036</v>
      </c>
      <c r="U1215">
        <f t="shared" si="90"/>
        <v>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8284</v>
      </c>
      <c r="O1216" s="21">
        <f t="shared" si="91"/>
        <v>131.80000000000001</v>
      </c>
      <c r="P1216" s="5">
        <f t="shared" si="92"/>
        <v>9.4840667678300454E-3</v>
      </c>
      <c r="Q1216" t="s">
        <v>8339</v>
      </c>
      <c r="R1216" t="s">
        <v>8340</v>
      </c>
      <c r="S1216" s="12">
        <f t="shared" si="93"/>
        <v>42104.840335648143</v>
      </c>
      <c r="T1216" s="12">
        <f t="shared" si="94"/>
        <v>42164.840335648143</v>
      </c>
      <c r="U1216">
        <f t="shared" si="90"/>
        <v>1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8284</v>
      </c>
      <c r="O1217" s="21">
        <f t="shared" si="91"/>
        <v>786.0802000000001</v>
      </c>
      <c r="P1217" s="5">
        <f t="shared" si="92"/>
        <v>1.3968040411143799E-2</v>
      </c>
      <c r="Q1217" t="s">
        <v>8339</v>
      </c>
      <c r="R1217" t="s">
        <v>8340</v>
      </c>
      <c r="S1217" s="12">
        <f t="shared" si="93"/>
        <v>41759.923101851848</v>
      </c>
      <c r="T1217" s="12">
        <f t="shared" si="94"/>
        <v>41789.923101851848</v>
      </c>
      <c r="U1217">
        <f t="shared" si="90"/>
        <v>1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8284</v>
      </c>
      <c r="O1218" s="21">
        <f t="shared" si="91"/>
        <v>145.70000000000002</v>
      </c>
      <c r="P1218" s="5">
        <f t="shared" si="92"/>
        <v>1.0883419943131679E-2</v>
      </c>
      <c r="Q1218" t="s">
        <v>8339</v>
      </c>
      <c r="R1218" t="s">
        <v>8340</v>
      </c>
      <c r="S1218" s="12">
        <f t="shared" si="93"/>
        <v>42247.616400462968</v>
      </c>
      <c r="T1218" s="12">
        <f t="shared" si="94"/>
        <v>42279.960416666669</v>
      </c>
      <c r="U1218">
        <f t="shared" ref="U1218:U1281" si="95">COUNT(E1218="SUCCESSFUL","FAILED","cancelled","live")</f>
        <v>1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8284</v>
      </c>
      <c r="O1219" s="21">
        <f t="shared" ref="O1219:O1282" si="96">IFERROR( E1219/D1219 * 100,0)</f>
        <v>102.60000000000001</v>
      </c>
      <c r="P1219" s="5">
        <f t="shared" ref="P1219:P1282" si="97">IFERROR(L1219/E1219,0)</f>
        <v>6.730663135826989E-3</v>
      </c>
      <c r="Q1219" t="s">
        <v>8339</v>
      </c>
      <c r="R1219" t="s">
        <v>8340</v>
      </c>
      <c r="S1219" s="12">
        <f t="shared" ref="S1219:S1237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1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8284</v>
      </c>
      <c r="O1220" s="21">
        <f t="shared" si="96"/>
        <v>172.27777777777777</v>
      </c>
      <c r="P1220" s="5">
        <f t="shared" si="97"/>
        <v>5.7400838439213156E-3</v>
      </c>
      <c r="Q1220" t="s">
        <v>8339</v>
      </c>
      <c r="R1220" t="s">
        <v>8340</v>
      </c>
      <c r="S1220" s="12">
        <f t="shared" si="98"/>
        <v>42278.662037037036</v>
      </c>
      <c r="T1220" s="12">
        <f t="shared" si="99"/>
        <v>42309.125</v>
      </c>
      <c r="U1220">
        <f t="shared" si="95"/>
        <v>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8284</v>
      </c>
      <c r="O1221" s="21">
        <f t="shared" si="96"/>
        <v>159.16819571865443</v>
      </c>
      <c r="P1221" s="5">
        <f t="shared" si="97"/>
        <v>9.7217952659083926E-3</v>
      </c>
      <c r="Q1221" t="s">
        <v>8339</v>
      </c>
      <c r="R1221" t="s">
        <v>8340</v>
      </c>
      <c r="S1221" s="12">
        <f t="shared" si="98"/>
        <v>42633.461956018517</v>
      </c>
      <c r="T1221" s="12">
        <f t="shared" si="99"/>
        <v>42663.461956018517</v>
      </c>
      <c r="U1221">
        <f t="shared" si="95"/>
        <v>1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8284</v>
      </c>
      <c r="O1222" s="21">
        <f t="shared" si="96"/>
        <v>103.76666666666668</v>
      </c>
      <c r="P1222" s="5">
        <f t="shared" si="97"/>
        <v>8.9945390298747183E-3</v>
      </c>
      <c r="Q1222" t="s">
        <v>8339</v>
      </c>
      <c r="R1222" t="s">
        <v>8340</v>
      </c>
      <c r="S1222" s="12">
        <f t="shared" si="98"/>
        <v>42211.628611111111</v>
      </c>
      <c r="T1222" s="12">
        <f t="shared" si="99"/>
        <v>42241.628611111111</v>
      </c>
      <c r="U1222">
        <f t="shared" si="95"/>
        <v>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8284</v>
      </c>
      <c r="O1223" s="21">
        <f t="shared" si="96"/>
        <v>111.40954545454547</v>
      </c>
      <c r="P1223" s="5">
        <f t="shared" si="97"/>
        <v>4.2023492356212333E-2</v>
      </c>
      <c r="Q1223" t="s">
        <v>8339</v>
      </c>
      <c r="R1223" t="s">
        <v>8340</v>
      </c>
      <c r="S1223" s="12">
        <f t="shared" si="98"/>
        <v>42680.47555555556</v>
      </c>
      <c r="T1223" s="12">
        <f t="shared" si="99"/>
        <v>42708</v>
      </c>
      <c r="U1223">
        <f t="shared" si="95"/>
        <v>1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8284</v>
      </c>
      <c r="O1224" s="21">
        <f t="shared" si="96"/>
        <v>280.375</v>
      </c>
      <c r="P1224" s="5">
        <f t="shared" si="97"/>
        <v>1.2304948729380294E-2</v>
      </c>
      <c r="Q1224" t="s">
        <v>8339</v>
      </c>
      <c r="R1224" t="s">
        <v>8340</v>
      </c>
      <c r="S1224" s="12">
        <f t="shared" si="98"/>
        <v>42430.720451388886</v>
      </c>
      <c r="T1224" s="12">
        <f t="shared" si="99"/>
        <v>42461.166666666672</v>
      </c>
      <c r="U1224">
        <f t="shared" si="95"/>
        <v>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8284</v>
      </c>
      <c r="O1225" s="21">
        <f t="shared" si="96"/>
        <v>112.10606060606061</v>
      </c>
      <c r="P1225" s="5">
        <f t="shared" si="97"/>
        <v>8.6047664098752082E-3</v>
      </c>
      <c r="Q1225" t="s">
        <v>8339</v>
      </c>
      <c r="R1225" t="s">
        <v>8340</v>
      </c>
      <c r="S1225" s="12">
        <f t="shared" si="98"/>
        <v>42654.177187499998</v>
      </c>
      <c r="T1225" s="12">
        <f t="shared" si="99"/>
        <v>42684.218854166669</v>
      </c>
      <c r="U1225">
        <f t="shared" si="95"/>
        <v>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8285</v>
      </c>
      <c r="O1226" s="21">
        <f t="shared" si="96"/>
        <v>7.0666666666666673</v>
      </c>
      <c r="P1226" s="5">
        <f t="shared" si="97"/>
        <v>1.6981132075471698E-2</v>
      </c>
      <c r="Q1226" t="s">
        <v>8326</v>
      </c>
      <c r="R1226" t="s">
        <v>8341</v>
      </c>
      <c r="S1226" s="12">
        <f t="shared" si="98"/>
        <v>41736.549791666665</v>
      </c>
      <c r="T1226" s="12">
        <f t="shared" si="99"/>
        <v>41796.549791666665</v>
      </c>
      <c r="U1226">
        <f t="shared" si="95"/>
        <v>1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8285</v>
      </c>
      <c r="O1227" s="21">
        <f t="shared" si="96"/>
        <v>4.3999999999999995</v>
      </c>
      <c r="P1227" s="5">
        <f t="shared" si="97"/>
        <v>2.2727272727272728E-2</v>
      </c>
      <c r="Q1227" t="s">
        <v>8326</v>
      </c>
      <c r="R1227" t="s">
        <v>8341</v>
      </c>
      <c r="S1227" s="12">
        <f t="shared" si="98"/>
        <v>41509.905995370369</v>
      </c>
      <c r="T1227" s="12">
        <f t="shared" si="99"/>
        <v>41569.905995370369</v>
      </c>
      <c r="U1227">
        <f t="shared" si="95"/>
        <v>1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8285</v>
      </c>
      <c r="O1228" s="21">
        <f t="shared" si="96"/>
        <v>3.8739999999999997</v>
      </c>
      <c r="P1228" s="5">
        <f t="shared" si="97"/>
        <v>2.0650490449148167E-2</v>
      </c>
      <c r="Q1228" t="s">
        <v>8326</v>
      </c>
      <c r="R1228" t="s">
        <v>8341</v>
      </c>
      <c r="S1228" s="12">
        <f t="shared" si="98"/>
        <v>41715.874780092592</v>
      </c>
      <c r="T1228" s="12">
        <f t="shared" si="99"/>
        <v>41750.041666666664</v>
      </c>
      <c r="U1228">
        <f t="shared" si="95"/>
        <v>1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8285</v>
      </c>
      <c r="O1229" s="21">
        <f t="shared" si="96"/>
        <v>0</v>
      </c>
      <c r="P1229" s="5">
        <f t="shared" si="97"/>
        <v>0</v>
      </c>
      <c r="Q1229" t="s">
        <v>8326</v>
      </c>
      <c r="R1229" t="s">
        <v>8341</v>
      </c>
      <c r="S1229" s="12">
        <f t="shared" si="98"/>
        <v>41827.919166666667</v>
      </c>
      <c r="T1229" s="12">
        <f t="shared" si="99"/>
        <v>41858.291666666664</v>
      </c>
      <c r="U1229">
        <f t="shared" si="95"/>
        <v>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8285</v>
      </c>
      <c r="O1230" s="21">
        <f t="shared" si="96"/>
        <v>29.299999999999997</v>
      </c>
      <c r="P1230" s="5">
        <f t="shared" si="97"/>
        <v>1.6382252559726963E-2</v>
      </c>
      <c r="Q1230" t="s">
        <v>8326</v>
      </c>
      <c r="R1230" t="s">
        <v>8341</v>
      </c>
      <c r="S1230" s="12">
        <f t="shared" si="98"/>
        <v>40754.729259259257</v>
      </c>
      <c r="T1230" s="12">
        <f t="shared" si="99"/>
        <v>40814.729259259257</v>
      </c>
      <c r="U1230">
        <f t="shared" si="95"/>
        <v>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8285</v>
      </c>
      <c r="O1231" s="21">
        <f t="shared" si="96"/>
        <v>0.90909090909090906</v>
      </c>
      <c r="P1231" s="5">
        <f t="shared" si="97"/>
        <v>0.04</v>
      </c>
      <c r="Q1231" t="s">
        <v>8326</v>
      </c>
      <c r="R1231" t="s">
        <v>8341</v>
      </c>
      <c r="S1231" s="12">
        <f t="shared" si="98"/>
        <v>40985.459803240738</v>
      </c>
      <c r="T1231" s="12">
        <f t="shared" si="99"/>
        <v>41015.666666666664</v>
      </c>
      <c r="U1231">
        <f t="shared" si="95"/>
        <v>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8285</v>
      </c>
      <c r="O1232" s="21">
        <f t="shared" si="96"/>
        <v>0</v>
      </c>
      <c r="P1232" s="5">
        <f t="shared" si="97"/>
        <v>0</v>
      </c>
      <c r="Q1232" t="s">
        <v>8326</v>
      </c>
      <c r="R1232" t="s">
        <v>8341</v>
      </c>
      <c r="S1232" s="12">
        <f t="shared" si="98"/>
        <v>40568.972569444442</v>
      </c>
      <c r="T1232" s="12">
        <f t="shared" si="99"/>
        <v>40598.972569444442</v>
      </c>
      <c r="U1232">
        <f t="shared" si="95"/>
        <v>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8285</v>
      </c>
      <c r="O1233" s="21">
        <f t="shared" si="96"/>
        <v>0</v>
      </c>
      <c r="P1233" s="5">
        <f t="shared" si="97"/>
        <v>0</v>
      </c>
      <c r="Q1233" t="s">
        <v>8326</v>
      </c>
      <c r="R1233" t="s">
        <v>8341</v>
      </c>
      <c r="S1233" s="12">
        <f t="shared" si="98"/>
        <v>42193.941759259258</v>
      </c>
      <c r="T1233" s="12">
        <f t="shared" si="99"/>
        <v>42244.041666666672</v>
      </c>
      <c r="U1233">
        <f t="shared" si="95"/>
        <v>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8285</v>
      </c>
      <c r="O1234" s="21">
        <f t="shared" si="96"/>
        <v>0.8</v>
      </c>
      <c r="P1234" s="5">
        <f t="shared" si="97"/>
        <v>2.5000000000000001E-2</v>
      </c>
      <c r="Q1234" t="s">
        <v>8326</v>
      </c>
      <c r="R1234" t="s">
        <v>8341</v>
      </c>
      <c r="S1234" s="12">
        <f t="shared" si="98"/>
        <v>41506.848032407412</v>
      </c>
      <c r="T1234" s="12">
        <f t="shared" si="99"/>
        <v>41553.848032407412</v>
      </c>
      <c r="U1234">
        <f t="shared" si="95"/>
        <v>1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8285</v>
      </c>
      <c r="O1235" s="21">
        <f t="shared" si="96"/>
        <v>11.600000000000001</v>
      </c>
      <c r="P1235" s="5">
        <f t="shared" si="97"/>
        <v>5.1724137931034482E-2</v>
      </c>
      <c r="Q1235" t="s">
        <v>8326</v>
      </c>
      <c r="R1235" t="s">
        <v>8341</v>
      </c>
      <c r="S1235" s="12">
        <f t="shared" si="98"/>
        <v>40939.948773148149</v>
      </c>
      <c r="T1235" s="12">
        <f t="shared" si="99"/>
        <v>40960.948773148149</v>
      </c>
      <c r="U1235">
        <f t="shared" si="95"/>
        <v>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8285</v>
      </c>
      <c r="O1236" s="21">
        <f t="shared" si="96"/>
        <v>0</v>
      </c>
      <c r="P1236" s="5">
        <f t="shared" si="97"/>
        <v>0</v>
      </c>
      <c r="Q1236" t="s">
        <v>8326</v>
      </c>
      <c r="R1236" t="s">
        <v>8341</v>
      </c>
      <c r="S1236" s="12">
        <f t="shared" si="98"/>
        <v>42007.788680555561</v>
      </c>
      <c r="T1236" s="12">
        <f t="shared" si="99"/>
        <v>42037.788680555561</v>
      </c>
      <c r="U1236">
        <f t="shared" si="95"/>
        <v>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8285</v>
      </c>
      <c r="O1237" s="21">
        <f t="shared" si="96"/>
        <v>2.7873639500929119</v>
      </c>
      <c r="P1237" s="5">
        <f t="shared" si="97"/>
        <v>2.8571428571428571E-2</v>
      </c>
      <c r="Q1237" t="s">
        <v>8326</v>
      </c>
      <c r="R1237" t="s">
        <v>8341</v>
      </c>
      <c r="S1237" s="12">
        <f t="shared" si="98"/>
        <v>41583.135405092595</v>
      </c>
      <c r="T1237" s="12">
        <f t="shared" si="99"/>
        <v>41623.135405092595</v>
      </c>
      <c r="U1237">
        <f t="shared" si="95"/>
        <v>1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8285</v>
      </c>
      <c r="O1238" s="21">
        <f t="shared" si="96"/>
        <v>0</v>
      </c>
      <c r="P1238" s="5">
        <f t="shared" si="97"/>
        <v>0</v>
      </c>
      <c r="Q1238" t="s">
        <v>8326</v>
      </c>
      <c r="R1238" t="s">
        <v>8341</v>
      </c>
      <c r="S1238" s="12">
        <f>(((J1238/60)/60)/24)+DATE(1970,1,1)</f>
        <v>41110.680138888885</v>
      </c>
      <c r="T1238" s="12">
        <f t="shared" si="99"/>
        <v>41118.666666666664</v>
      </c>
      <c r="U1238">
        <f t="shared" si="95"/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8285</v>
      </c>
      <c r="O1239" s="21">
        <f t="shared" si="96"/>
        <v>0</v>
      </c>
      <c r="P1239" s="5">
        <f t="shared" si="97"/>
        <v>0</v>
      </c>
      <c r="Q1239" t="s">
        <v>8326</v>
      </c>
      <c r="R1239" t="s">
        <v>8341</v>
      </c>
      <c r="S1239" s="12">
        <f t="shared" ref="S1239:S1302" si="100">(((J1239/60)/60)/24)+DATE(1970,1,1)</f>
        <v>41125.283159722225</v>
      </c>
      <c r="T1239" s="12">
        <f t="shared" si="99"/>
        <v>41145.283159722225</v>
      </c>
      <c r="U1239">
        <f t="shared" si="95"/>
        <v>1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8285</v>
      </c>
      <c r="O1240" s="21">
        <f t="shared" si="96"/>
        <v>17.8</v>
      </c>
      <c r="P1240" s="5">
        <f t="shared" si="97"/>
        <v>1.6853932584269662E-2</v>
      </c>
      <c r="Q1240" t="s">
        <v>8326</v>
      </c>
      <c r="R1240" t="s">
        <v>8341</v>
      </c>
      <c r="S1240" s="12">
        <f t="shared" si="100"/>
        <v>40731.61037037037</v>
      </c>
      <c r="T1240" s="12">
        <f t="shared" si="99"/>
        <v>40761.61037037037</v>
      </c>
      <c r="U1240">
        <f t="shared" si="95"/>
        <v>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8285</v>
      </c>
      <c r="O1241" s="21">
        <f t="shared" si="96"/>
        <v>0</v>
      </c>
      <c r="P1241" s="5">
        <f t="shared" si="97"/>
        <v>0</v>
      </c>
      <c r="Q1241" t="s">
        <v>8326</v>
      </c>
      <c r="R1241" t="s">
        <v>8341</v>
      </c>
      <c r="S1241" s="12">
        <f t="shared" si="100"/>
        <v>40883.962581018517</v>
      </c>
      <c r="T1241" s="12">
        <f t="shared" si="99"/>
        <v>40913.962581018517</v>
      </c>
      <c r="U1241">
        <f t="shared" si="95"/>
        <v>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8285</v>
      </c>
      <c r="O1242" s="21">
        <f t="shared" si="96"/>
        <v>3.0124999999999997</v>
      </c>
      <c r="P1242" s="5">
        <f t="shared" si="97"/>
        <v>3.3195020746887967E-2</v>
      </c>
      <c r="Q1242" t="s">
        <v>8326</v>
      </c>
      <c r="R1242" t="s">
        <v>8341</v>
      </c>
      <c r="S1242" s="12">
        <f t="shared" si="100"/>
        <v>41409.040011574078</v>
      </c>
      <c r="T1242" s="12">
        <f t="shared" si="99"/>
        <v>41467.910416666666</v>
      </c>
      <c r="U1242">
        <f t="shared" si="95"/>
        <v>1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8285</v>
      </c>
      <c r="O1243" s="21">
        <f t="shared" si="96"/>
        <v>50.739999999999995</v>
      </c>
      <c r="P1243" s="5">
        <f t="shared" si="97"/>
        <v>1.3401655498620418E-2</v>
      </c>
      <c r="Q1243" t="s">
        <v>8326</v>
      </c>
      <c r="R1243" t="s">
        <v>8341</v>
      </c>
      <c r="S1243" s="12">
        <f t="shared" si="100"/>
        <v>41923.837731481479</v>
      </c>
      <c r="T1243" s="12">
        <f t="shared" si="99"/>
        <v>41946.249305555553</v>
      </c>
      <c r="U1243">
        <f t="shared" si="95"/>
        <v>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8285</v>
      </c>
      <c r="O1244" s="21">
        <f t="shared" si="96"/>
        <v>0.54884742041712409</v>
      </c>
      <c r="P1244" s="5">
        <f t="shared" si="97"/>
        <v>0.2</v>
      </c>
      <c r="Q1244" t="s">
        <v>8326</v>
      </c>
      <c r="R1244" t="s">
        <v>8341</v>
      </c>
      <c r="S1244" s="12">
        <f t="shared" si="100"/>
        <v>40782.165532407409</v>
      </c>
      <c r="T1244" s="12">
        <f t="shared" si="99"/>
        <v>40797.554166666669</v>
      </c>
      <c r="U1244">
        <f t="shared" si="95"/>
        <v>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8285</v>
      </c>
      <c r="O1245" s="21">
        <f t="shared" si="96"/>
        <v>14.091666666666667</v>
      </c>
      <c r="P1245" s="5">
        <f t="shared" si="97"/>
        <v>2.247191011235955E-2</v>
      </c>
      <c r="Q1245" t="s">
        <v>8326</v>
      </c>
      <c r="R1245" t="s">
        <v>8341</v>
      </c>
      <c r="S1245" s="12">
        <f t="shared" si="100"/>
        <v>40671.879293981481</v>
      </c>
      <c r="T1245" s="12">
        <f t="shared" si="99"/>
        <v>40732.875</v>
      </c>
      <c r="U1245">
        <f t="shared" si="95"/>
        <v>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8275</v>
      </c>
      <c r="O1246" s="21">
        <f t="shared" si="96"/>
        <v>103.8</v>
      </c>
      <c r="P1246" s="5">
        <f t="shared" si="97"/>
        <v>2.1676300578034682E-2</v>
      </c>
      <c r="Q1246" t="s">
        <v>8326</v>
      </c>
      <c r="R1246" t="s">
        <v>8327</v>
      </c>
      <c r="S1246" s="12">
        <f t="shared" si="100"/>
        <v>41355.825497685182</v>
      </c>
      <c r="T1246" s="12">
        <f t="shared" si="99"/>
        <v>41386.875</v>
      </c>
      <c r="U1246">
        <f t="shared" si="95"/>
        <v>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8275</v>
      </c>
      <c r="O1247" s="21">
        <f t="shared" si="96"/>
        <v>120.24999999999999</v>
      </c>
      <c r="P1247" s="5">
        <f t="shared" si="97"/>
        <v>7.068607068607069E-3</v>
      </c>
      <c r="Q1247" t="s">
        <v>8326</v>
      </c>
      <c r="R1247" t="s">
        <v>8327</v>
      </c>
      <c r="S1247" s="12">
        <f t="shared" si="100"/>
        <v>41774.599930555552</v>
      </c>
      <c r="T1247" s="12">
        <f t="shared" si="99"/>
        <v>41804.599930555552</v>
      </c>
      <c r="U1247">
        <f t="shared" si="95"/>
        <v>1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8275</v>
      </c>
      <c r="O1248" s="21">
        <f t="shared" si="96"/>
        <v>117</v>
      </c>
      <c r="P1248" s="5">
        <f t="shared" si="97"/>
        <v>1.3247863247863248E-2</v>
      </c>
      <c r="Q1248" t="s">
        <v>8326</v>
      </c>
      <c r="R1248" t="s">
        <v>8327</v>
      </c>
      <c r="S1248" s="12">
        <f t="shared" si="100"/>
        <v>40838.043391203704</v>
      </c>
      <c r="T1248" s="12">
        <f t="shared" si="99"/>
        <v>40883.085057870368</v>
      </c>
      <c r="U1248">
        <f t="shared" si="95"/>
        <v>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8275</v>
      </c>
      <c r="O1249" s="21">
        <f t="shared" si="96"/>
        <v>122.14285714285715</v>
      </c>
      <c r="P1249" s="5">
        <f t="shared" si="97"/>
        <v>1.1695906432748537E-2</v>
      </c>
      <c r="Q1249" t="s">
        <v>8326</v>
      </c>
      <c r="R1249" t="s">
        <v>8327</v>
      </c>
      <c r="S1249" s="12">
        <f t="shared" si="100"/>
        <v>41370.292303240742</v>
      </c>
      <c r="T1249" s="12">
        <f t="shared" si="99"/>
        <v>41400.292303240742</v>
      </c>
      <c r="U1249">
        <f t="shared" si="95"/>
        <v>1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8275</v>
      </c>
      <c r="O1250" s="21">
        <f t="shared" si="96"/>
        <v>151.63999999999999</v>
      </c>
      <c r="P1250" s="5">
        <f t="shared" si="97"/>
        <v>1.556317594302295E-2</v>
      </c>
      <c r="Q1250" t="s">
        <v>8326</v>
      </c>
      <c r="R1250" t="s">
        <v>8327</v>
      </c>
      <c r="S1250" s="12">
        <f t="shared" si="100"/>
        <v>41767.656863425924</v>
      </c>
      <c r="T1250" s="12">
        <f t="shared" si="99"/>
        <v>41803.290972222225</v>
      </c>
      <c r="U1250">
        <f t="shared" si="95"/>
        <v>1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8275</v>
      </c>
      <c r="O1251" s="21">
        <f t="shared" si="96"/>
        <v>104.44</v>
      </c>
      <c r="P1251" s="5">
        <f t="shared" si="97"/>
        <v>1.5511298353121409E-2</v>
      </c>
      <c r="Q1251" t="s">
        <v>8326</v>
      </c>
      <c r="R1251" t="s">
        <v>8327</v>
      </c>
      <c r="S1251" s="12">
        <f t="shared" si="100"/>
        <v>41067.74086805556</v>
      </c>
      <c r="T1251" s="12">
        <f t="shared" si="99"/>
        <v>41097.74086805556</v>
      </c>
      <c r="U1251">
        <f t="shared" si="95"/>
        <v>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8275</v>
      </c>
      <c r="O1252" s="21">
        <f t="shared" si="96"/>
        <v>200.15333333333331</v>
      </c>
      <c r="P1252" s="5">
        <f t="shared" si="97"/>
        <v>8.4601805282616665E-3</v>
      </c>
      <c r="Q1252" t="s">
        <v>8326</v>
      </c>
      <c r="R1252" t="s">
        <v>8327</v>
      </c>
      <c r="S1252" s="12">
        <f t="shared" si="100"/>
        <v>41843.64271990741</v>
      </c>
      <c r="T1252" s="12">
        <f t="shared" si="99"/>
        <v>41888.64271990741</v>
      </c>
      <c r="U1252">
        <f t="shared" si="95"/>
        <v>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8275</v>
      </c>
      <c r="O1253" s="21">
        <f t="shared" si="96"/>
        <v>101.8</v>
      </c>
      <c r="P1253" s="5">
        <f t="shared" si="97"/>
        <v>1.2115258677144728E-2</v>
      </c>
      <c r="Q1253" t="s">
        <v>8326</v>
      </c>
      <c r="R1253" t="s">
        <v>8327</v>
      </c>
      <c r="S1253" s="12">
        <f t="shared" si="100"/>
        <v>40751.814432870371</v>
      </c>
      <c r="T1253" s="12">
        <f t="shared" si="99"/>
        <v>40811.814432870371</v>
      </c>
      <c r="U1253">
        <f t="shared" si="95"/>
        <v>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8275</v>
      </c>
      <c r="O1254" s="21">
        <f t="shared" si="96"/>
        <v>137.65714285714284</v>
      </c>
      <c r="P1254" s="5">
        <f t="shared" si="97"/>
        <v>2.9265255292652552E-2</v>
      </c>
      <c r="Q1254" t="s">
        <v>8326</v>
      </c>
      <c r="R1254" t="s">
        <v>8327</v>
      </c>
      <c r="S1254" s="12">
        <f t="shared" si="100"/>
        <v>41543.988067129627</v>
      </c>
      <c r="T1254" s="12">
        <f t="shared" si="99"/>
        <v>41571.988067129627</v>
      </c>
      <c r="U1254">
        <f t="shared" si="95"/>
        <v>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8275</v>
      </c>
      <c r="O1255" s="21">
        <f t="shared" si="96"/>
        <v>303833.2</v>
      </c>
      <c r="P1255" s="5">
        <f t="shared" si="97"/>
        <v>2.3400997652659419E-2</v>
      </c>
      <c r="Q1255" t="s">
        <v>8326</v>
      </c>
      <c r="R1255" t="s">
        <v>8327</v>
      </c>
      <c r="S1255" s="12">
        <f t="shared" si="100"/>
        <v>41855.783645833333</v>
      </c>
      <c r="T1255" s="12">
        <f t="shared" si="99"/>
        <v>41885.783645833333</v>
      </c>
      <c r="U1255">
        <f t="shared" si="95"/>
        <v>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8275</v>
      </c>
      <c r="O1256" s="21">
        <f t="shared" si="96"/>
        <v>198.85074626865671</v>
      </c>
      <c r="P1256" s="5">
        <f t="shared" si="97"/>
        <v>1.058320198153569E-2</v>
      </c>
      <c r="Q1256" t="s">
        <v>8326</v>
      </c>
      <c r="R1256" t="s">
        <v>8327</v>
      </c>
      <c r="S1256" s="12">
        <f t="shared" si="100"/>
        <v>40487.621365740742</v>
      </c>
      <c r="T1256" s="12">
        <f t="shared" si="99"/>
        <v>40544.207638888889</v>
      </c>
      <c r="U1256">
        <f t="shared" si="95"/>
        <v>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8275</v>
      </c>
      <c r="O1257" s="21">
        <f t="shared" si="96"/>
        <v>202.36666666666667</v>
      </c>
      <c r="P1257" s="5">
        <f t="shared" si="97"/>
        <v>1.795420853236699E-2</v>
      </c>
      <c r="Q1257" t="s">
        <v>8326</v>
      </c>
      <c r="R1257" t="s">
        <v>8327</v>
      </c>
      <c r="S1257" s="12">
        <f t="shared" si="100"/>
        <v>41579.845509259263</v>
      </c>
      <c r="T1257" s="12">
        <f t="shared" si="99"/>
        <v>41609.887175925927</v>
      </c>
      <c r="U1257">
        <f t="shared" si="95"/>
        <v>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8275</v>
      </c>
      <c r="O1258" s="21">
        <f t="shared" si="96"/>
        <v>117.96376666666666</v>
      </c>
      <c r="P1258" s="5">
        <f t="shared" si="97"/>
        <v>1.0200872414778211E-2</v>
      </c>
      <c r="Q1258" t="s">
        <v>8326</v>
      </c>
      <c r="R1258" t="s">
        <v>8327</v>
      </c>
      <c r="S1258" s="12">
        <f t="shared" si="100"/>
        <v>40921.919340277782</v>
      </c>
      <c r="T1258" s="12">
        <f t="shared" si="99"/>
        <v>40951.919340277782</v>
      </c>
      <c r="U1258">
        <f t="shared" si="95"/>
        <v>1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8275</v>
      </c>
      <c r="O1259" s="21">
        <f t="shared" si="96"/>
        <v>294.72727272727275</v>
      </c>
      <c r="P1259" s="5">
        <f t="shared" si="97"/>
        <v>1.0857495373226403E-2</v>
      </c>
      <c r="Q1259" t="s">
        <v>8326</v>
      </c>
      <c r="R1259" t="s">
        <v>8327</v>
      </c>
      <c r="S1259" s="12">
        <f t="shared" si="100"/>
        <v>40587.085532407407</v>
      </c>
      <c r="T1259" s="12">
        <f t="shared" si="99"/>
        <v>40636.043865740743</v>
      </c>
      <c r="U1259">
        <f t="shared" si="95"/>
        <v>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8275</v>
      </c>
      <c r="O1260" s="21">
        <f t="shared" si="96"/>
        <v>213.14633333333336</v>
      </c>
      <c r="P1260" s="5">
        <f t="shared" si="97"/>
        <v>2.6194836411291771E-2</v>
      </c>
      <c r="Q1260" t="s">
        <v>8326</v>
      </c>
      <c r="R1260" t="s">
        <v>8327</v>
      </c>
      <c r="S1260" s="12">
        <f t="shared" si="100"/>
        <v>41487.611250000002</v>
      </c>
      <c r="T1260" s="12">
        <f t="shared" si="99"/>
        <v>41517.611250000002</v>
      </c>
      <c r="U1260">
        <f t="shared" si="95"/>
        <v>1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8275</v>
      </c>
      <c r="O1261" s="21">
        <f t="shared" si="96"/>
        <v>104.24</v>
      </c>
      <c r="P1261" s="5">
        <f t="shared" si="97"/>
        <v>3.6838066001534921E-2</v>
      </c>
      <c r="Q1261" t="s">
        <v>8326</v>
      </c>
      <c r="R1261" t="s">
        <v>8327</v>
      </c>
      <c r="S1261" s="12">
        <f t="shared" si="100"/>
        <v>41766.970648148148</v>
      </c>
      <c r="T1261" s="12">
        <f t="shared" si="99"/>
        <v>41799.165972222225</v>
      </c>
      <c r="U1261">
        <f t="shared" si="95"/>
        <v>1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8275</v>
      </c>
      <c r="O1262" s="21">
        <f t="shared" si="96"/>
        <v>113.66666666666667</v>
      </c>
      <c r="P1262" s="5">
        <f t="shared" si="97"/>
        <v>1.9728072513996268E-2</v>
      </c>
      <c r="Q1262" t="s">
        <v>8326</v>
      </c>
      <c r="R1262" t="s">
        <v>8327</v>
      </c>
      <c r="S1262" s="12">
        <f t="shared" si="100"/>
        <v>41666.842824074076</v>
      </c>
      <c r="T1262" s="12">
        <f t="shared" si="99"/>
        <v>41696.842824074076</v>
      </c>
      <c r="U1262">
        <f t="shared" si="95"/>
        <v>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8275</v>
      </c>
      <c r="O1263" s="21">
        <f t="shared" si="96"/>
        <v>101.25</v>
      </c>
      <c r="P1263" s="5">
        <f t="shared" si="97"/>
        <v>2.5679012345679011E-2</v>
      </c>
      <c r="Q1263" t="s">
        <v>8326</v>
      </c>
      <c r="R1263" t="s">
        <v>8327</v>
      </c>
      <c r="S1263" s="12">
        <f t="shared" si="100"/>
        <v>41638.342905092592</v>
      </c>
      <c r="T1263" s="12">
        <f t="shared" si="99"/>
        <v>41668.342905092592</v>
      </c>
      <c r="U1263">
        <f t="shared" si="95"/>
        <v>1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8275</v>
      </c>
      <c r="O1264" s="21">
        <f t="shared" si="96"/>
        <v>125.41538461538462</v>
      </c>
      <c r="P1264" s="5">
        <f t="shared" si="97"/>
        <v>1.2880274779195289E-2</v>
      </c>
      <c r="Q1264" t="s">
        <v>8326</v>
      </c>
      <c r="R1264" t="s">
        <v>8327</v>
      </c>
      <c r="S1264" s="12">
        <f t="shared" si="100"/>
        <v>41656.762638888889</v>
      </c>
      <c r="T1264" s="12">
        <f t="shared" si="99"/>
        <v>41686.762638888889</v>
      </c>
      <c r="U1264">
        <f t="shared" si="95"/>
        <v>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8275</v>
      </c>
      <c r="O1265" s="21">
        <f t="shared" si="96"/>
        <v>119</v>
      </c>
      <c r="P1265" s="5">
        <f t="shared" si="97"/>
        <v>2.296918767507003E-2</v>
      </c>
      <c r="Q1265" t="s">
        <v>8326</v>
      </c>
      <c r="R1265" t="s">
        <v>8327</v>
      </c>
      <c r="S1265" s="12">
        <f t="shared" si="100"/>
        <v>41692.084143518521</v>
      </c>
      <c r="T1265" s="12">
        <f t="shared" si="99"/>
        <v>41727.041666666664</v>
      </c>
      <c r="U1265">
        <f t="shared" si="95"/>
        <v>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8275</v>
      </c>
      <c r="O1266" s="21">
        <f t="shared" si="96"/>
        <v>166.46153846153845</v>
      </c>
      <c r="P1266" s="5">
        <f t="shared" si="97"/>
        <v>3.1423290203327174E-2</v>
      </c>
      <c r="Q1266" t="s">
        <v>8326</v>
      </c>
      <c r="R1266" t="s">
        <v>8327</v>
      </c>
      <c r="S1266" s="12">
        <f t="shared" si="100"/>
        <v>41547.662997685184</v>
      </c>
      <c r="T1266" s="12">
        <f t="shared" si="99"/>
        <v>41576.662997685184</v>
      </c>
      <c r="U1266">
        <f t="shared" si="95"/>
        <v>1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8275</v>
      </c>
      <c r="O1267" s="21">
        <f t="shared" si="96"/>
        <v>119.14771428571429</v>
      </c>
      <c r="P1267" s="5">
        <f t="shared" si="97"/>
        <v>1.5826692916595726E-2</v>
      </c>
      <c r="Q1267" t="s">
        <v>8326</v>
      </c>
      <c r="R1267" t="s">
        <v>8327</v>
      </c>
      <c r="S1267" s="12">
        <f t="shared" si="100"/>
        <v>40465.655266203699</v>
      </c>
      <c r="T1267" s="12">
        <f t="shared" si="99"/>
        <v>40512.655266203699</v>
      </c>
      <c r="U1267">
        <f t="shared" si="95"/>
        <v>1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8275</v>
      </c>
      <c r="O1268" s="21">
        <f t="shared" si="96"/>
        <v>100.47368421052632</v>
      </c>
      <c r="P1268" s="5">
        <f t="shared" si="97"/>
        <v>5.2383446830801469E-3</v>
      </c>
      <c r="Q1268" t="s">
        <v>8326</v>
      </c>
      <c r="R1268" t="s">
        <v>8327</v>
      </c>
      <c r="S1268" s="12">
        <f t="shared" si="100"/>
        <v>41620.87667824074</v>
      </c>
      <c r="T1268" s="12">
        <f t="shared" si="99"/>
        <v>41650.87667824074</v>
      </c>
      <c r="U1268">
        <f t="shared" si="95"/>
        <v>1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8275</v>
      </c>
      <c r="O1269" s="21">
        <f t="shared" si="96"/>
        <v>101.8</v>
      </c>
      <c r="P1269" s="5">
        <f t="shared" si="97"/>
        <v>7.0994820503661364E-3</v>
      </c>
      <c r="Q1269" t="s">
        <v>8326</v>
      </c>
      <c r="R1269" t="s">
        <v>8327</v>
      </c>
      <c r="S1269" s="12">
        <f t="shared" si="100"/>
        <v>41449.585162037038</v>
      </c>
      <c r="T1269" s="12">
        <f t="shared" si="99"/>
        <v>41479.585162037038</v>
      </c>
      <c r="U1269">
        <f t="shared" si="95"/>
        <v>1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8275</v>
      </c>
      <c r="O1270" s="21">
        <f t="shared" si="96"/>
        <v>116.66666666666667</v>
      </c>
      <c r="P1270" s="5">
        <f t="shared" si="97"/>
        <v>1.2999999999999999E-2</v>
      </c>
      <c r="Q1270" t="s">
        <v>8326</v>
      </c>
      <c r="R1270" t="s">
        <v>8327</v>
      </c>
      <c r="S1270" s="12">
        <f t="shared" si="100"/>
        <v>41507.845451388886</v>
      </c>
      <c r="T1270" s="12">
        <f t="shared" si="99"/>
        <v>41537.845451388886</v>
      </c>
      <c r="U1270">
        <f t="shared" si="95"/>
        <v>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8275</v>
      </c>
      <c r="O1271" s="21">
        <f t="shared" si="96"/>
        <v>108.64893617021276</v>
      </c>
      <c r="P1271" s="5">
        <f t="shared" si="97"/>
        <v>1.0085185547831195E-2</v>
      </c>
      <c r="Q1271" t="s">
        <v>8326</v>
      </c>
      <c r="R1271" t="s">
        <v>8327</v>
      </c>
      <c r="S1271" s="12">
        <f t="shared" si="100"/>
        <v>42445.823055555549</v>
      </c>
      <c r="T1271" s="12">
        <f t="shared" si="99"/>
        <v>42476</v>
      </c>
      <c r="U1271">
        <f t="shared" si="95"/>
        <v>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8275</v>
      </c>
      <c r="O1272" s="21">
        <f t="shared" si="96"/>
        <v>114.72</v>
      </c>
      <c r="P1272" s="5">
        <f t="shared" si="97"/>
        <v>1.4731520223152023E-2</v>
      </c>
      <c r="Q1272" t="s">
        <v>8326</v>
      </c>
      <c r="R1272" t="s">
        <v>8327</v>
      </c>
      <c r="S1272" s="12">
        <f t="shared" si="100"/>
        <v>40933.856967592597</v>
      </c>
      <c r="T1272" s="12">
        <f t="shared" si="99"/>
        <v>40993.815300925926</v>
      </c>
      <c r="U1272">
        <f t="shared" si="95"/>
        <v>1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8275</v>
      </c>
      <c r="O1273" s="21">
        <f t="shared" si="96"/>
        <v>101.8</v>
      </c>
      <c r="P1273" s="5">
        <f t="shared" si="97"/>
        <v>4.0602488539620172E-3</v>
      </c>
      <c r="Q1273" t="s">
        <v>8326</v>
      </c>
      <c r="R1273" t="s">
        <v>8327</v>
      </c>
      <c r="S1273" s="12">
        <f t="shared" si="100"/>
        <v>41561.683553240742</v>
      </c>
      <c r="T1273" s="12">
        <f t="shared" si="99"/>
        <v>41591.725219907406</v>
      </c>
      <c r="U1273">
        <f t="shared" si="95"/>
        <v>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8275</v>
      </c>
      <c r="O1274" s="21">
        <f t="shared" si="96"/>
        <v>106</v>
      </c>
      <c r="P1274" s="5">
        <f t="shared" si="97"/>
        <v>5.2830188679245287E-3</v>
      </c>
      <c r="Q1274" t="s">
        <v>8326</v>
      </c>
      <c r="R1274" t="s">
        <v>8327</v>
      </c>
      <c r="S1274" s="12">
        <f t="shared" si="100"/>
        <v>40274.745127314818</v>
      </c>
      <c r="T1274" s="12">
        <f t="shared" si="99"/>
        <v>40344.166666666664</v>
      </c>
      <c r="U1274">
        <f t="shared" si="95"/>
        <v>1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8275</v>
      </c>
      <c r="O1275" s="21">
        <f t="shared" si="96"/>
        <v>103.49999999999999</v>
      </c>
      <c r="P1275" s="5">
        <f t="shared" si="97"/>
        <v>1.3043478260869565E-2</v>
      </c>
      <c r="Q1275" t="s">
        <v>8326</v>
      </c>
      <c r="R1275" t="s">
        <v>8327</v>
      </c>
      <c r="S1275" s="12">
        <f t="shared" si="100"/>
        <v>41852.730219907404</v>
      </c>
      <c r="T1275" s="12">
        <f t="shared" si="99"/>
        <v>41882.730219907404</v>
      </c>
      <c r="U1275">
        <f t="shared" si="95"/>
        <v>1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8275</v>
      </c>
      <c r="O1276" s="21">
        <f t="shared" si="96"/>
        <v>154.97535999999999</v>
      </c>
      <c r="P1276" s="5">
        <f t="shared" si="97"/>
        <v>1.2053529025517347E-2</v>
      </c>
      <c r="Q1276" t="s">
        <v>8326</v>
      </c>
      <c r="R1276" t="s">
        <v>8327</v>
      </c>
      <c r="S1276" s="12">
        <f t="shared" si="100"/>
        <v>41116.690104166664</v>
      </c>
      <c r="T1276" s="12">
        <f t="shared" si="99"/>
        <v>41151.690104166664</v>
      </c>
      <c r="U1276">
        <f t="shared" si="95"/>
        <v>1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8275</v>
      </c>
      <c r="O1277" s="21">
        <f t="shared" si="96"/>
        <v>162.14066666666668</v>
      </c>
      <c r="P1277" s="5">
        <f t="shared" si="97"/>
        <v>1.5994342361159652E-2</v>
      </c>
      <c r="Q1277" t="s">
        <v>8326</v>
      </c>
      <c r="R1277" t="s">
        <v>8327</v>
      </c>
      <c r="S1277" s="12">
        <f t="shared" si="100"/>
        <v>41458.867905092593</v>
      </c>
      <c r="T1277" s="12">
        <f t="shared" si="99"/>
        <v>41493.867905092593</v>
      </c>
      <c r="U1277">
        <f t="shared" si="95"/>
        <v>1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8275</v>
      </c>
      <c r="O1278" s="21">
        <f t="shared" si="96"/>
        <v>104.42100000000001</v>
      </c>
      <c r="P1278" s="5">
        <f t="shared" si="97"/>
        <v>2.170700018834015E-2</v>
      </c>
      <c r="Q1278" t="s">
        <v>8326</v>
      </c>
      <c r="R1278" t="s">
        <v>8327</v>
      </c>
      <c r="S1278" s="12">
        <f t="shared" si="100"/>
        <v>40007.704247685186</v>
      </c>
      <c r="T1278" s="12">
        <f t="shared" si="99"/>
        <v>40057.166666666664</v>
      </c>
      <c r="U1278">
        <f t="shared" si="95"/>
        <v>1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8275</v>
      </c>
      <c r="O1279" s="21">
        <f t="shared" si="96"/>
        <v>106.12433333333333</v>
      </c>
      <c r="P1279" s="5">
        <f t="shared" si="97"/>
        <v>2.594441111526417E-2</v>
      </c>
      <c r="Q1279" t="s">
        <v>8326</v>
      </c>
      <c r="R1279" t="s">
        <v>8327</v>
      </c>
      <c r="S1279" s="12">
        <f t="shared" si="100"/>
        <v>41121.561886574076</v>
      </c>
      <c r="T1279" s="12">
        <f t="shared" si="99"/>
        <v>41156.561886574076</v>
      </c>
      <c r="U1279">
        <f t="shared" si="95"/>
        <v>1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8275</v>
      </c>
      <c r="O1280" s="21">
        <f t="shared" si="96"/>
        <v>154.93846153846152</v>
      </c>
      <c r="P1280" s="5">
        <f t="shared" si="97"/>
        <v>1.8866051037632808E-2</v>
      </c>
      <c r="Q1280" t="s">
        <v>8326</v>
      </c>
      <c r="R1280" t="s">
        <v>8327</v>
      </c>
      <c r="S1280" s="12">
        <f t="shared" si="100"/>
        <v>41786.555162037039</v>
      </c>
      <c r="T1280" s="12">
        <f t="shared" si="99"/>
        <v>41815.083333333336</v>
      </c>
      <c r="U1280">
        <f t="shared" si="95"/>
        <v>1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8275</v>
      </c>
      <c r="O1281" s="21">
        <f t="shared" si="96"/>
        <v>110.77157238734421</v>
      </c>
      <c r="P1281" s="5">
        <f t="shared" si="97"/>
        <v>1.3632262154892792E-2</v>
      </c>
      <c r="Q1281" t="s">
        <v>8326</v>
      </c>
      <c r="R1281" t="s">
        <v>8327</v>
      </c>
      <c r="S1281" s="12">
        <f t="shared" si="100"/>
        <v>41682.099189814813</v>
      </c>
      <c r="T1281" s="12">
        <f t="shared" si="99"/>
        <v>41722.057523148149</v>
      </c>
      <c r="U1281">
        <f t="shared" si="95"/>
        <v>1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8275</v>
      </c>
      <c r="O1282" s="21">
        <f t="shared" si="96"/>
        <v>110.91186666666665</v>
      </c>
      <c r="P1282" s="5">
        <f t="shared" si="97"/>
        <v>7.8140120864734642E-3</v>
      </c>
      <c r="Q1282" t="s">
        <v>8326</v>
      </c>
      <c r="R1282" t="s">
        <v>8327</v>
      </c>
      <c r="S1282" s="12">
        <f t="shared" si="100"/>
        <v>40513.757569444446</v>
      </c>
      <c r="T1282" s="12">
        <f t="shared" si="99"/>
        <v>40603.757569444446</v>
      </c>
      <c r="U1282">
        <f t="shared" ref="U1282:U1345" si="101">COUNT(E1282="SUCCESSFUL","FAILED","cancelled","live")</f>
        <v>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8275</v>
      </c>
      <c r="O1283" s="21">
        <f t="shared" ref="O1283:O1346" si="102">IFERROR( E1283/D1283 * 100,0)</f>
        <v>110.71428571428572</v>
      </c>
      <c r="P1283" s="5">
        <f t="shared" ref="P1283:P1346" si="103">IFERROR(L1283/E1283,0)</f>
        <v>9.548387096774193E-3</v>
      </c>
      <c r="Q1283" t="s">
        <v>8326</v>
      </c>
      <c r="R1283" t="s">
        <v>8327</v>
      </c>
      <c r="S1283" s="12">
        <f t="shared" si="100"/>
        <v>41463.743472222224</v>
      </c>
      <c r="T1283" s="12">
        <f t="shared" ref="T1283:T1346" si="104">(((I1283/60)/60)/24)+DATE(1970,1,1)</f>
        <v>41483.743472222224</v>
      </c>
      <c r="U1283">
        <f t="shared" si="101"/>
        <v>1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8275</v>
      </c>
      <c r="O1284" s="21">
        <f t="shared" si="102"/>
        <v>123.61333333333333</v>
      </c>
      <c r="P1284" s="5">
        <f t="shared" si="103"/>
        <v>1.4777262431237191E-2</v>
      </c>
      <c r="Q1284" t="s">
        <v>8326</v>
      </c>
      <c r="R1284" t="s">
        <v>8327</v>
      </c>
      <c r="S1284" s="12">
        <f t="shared" si="100"/>
        <v>41586.475173611114</v>
      </c>
      <c r="T1284" s="12">
        <f t="shared" si="104"/>
        <v>41617.207638888889</v>
      </c>
      <c r="U1284">
        <f t="shared" si="101"/>
        <v>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8275</v>
      </c>
      <c r="O1285" s="21">
        <f t="shared" si="102"/>
        <v>211.05</v>
      </c>
      <c r="P1285" s="5">
        <f t="shared" si="103"/>
        <v>1.0424070125562663E-2</v>
      </c>
      <c r="Q1285" t="s">
        <v>8326</v>
      </c>
      <c r="R1285" t="s">
        <v>8327</v>
      </c>
      <c r="S1285" s="12">
        <f t="shared" si="100"/>
        <v>41320.717465277776</v>
      </c>
      <c r="T1285" s="12">
        <f t="shared" si="104"/>
        <v>41344.166666666664</v>
      </c>
      <c r="U1285">
        <f t="shared" si="101"/>
        <v>1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8270</v>
      </c>
      <c r="O1286" s="21">
        <f t="shared" si="102"/>
        <v>101</v>
      </c>
      <c r="P1286" s="5">
        <f t="shared" si="103"/>
        <v>1.5346534653465346E-2</v>
      </c>
      <c r="Q1286" t="s">
        <v>8318</v>
      </c>
      <c r="R1286" t="s">
        <v>8319</v>
      </c>
      <c r="S1286" s="12">
        <f t="shared" si="100"/>
        <v>42712.23474537037</v>
      </c>
      <c r="T1286" s="12">
        <f t="shared" si="104"/>
        <v>42735.707638888889</v>
      </c>
      <c r="U1286">
        <f t="shared" si="101"/>
        <v>1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8270</v>
      </c>
      <c r="O1287" s="21">
        <f t="shared" si="102"/>
        <v>101.64999999999999</v>
      </c>
      <c r="P1287" s="5">
        <f t="shared" si="103"/>
        <v>3.0988686669945892E-2</v>
      </c>
      <c r="Q1287" t="s">
        <v>8318</v>
      </c>
      <c r="R1287" t="s">
        <v>8319</v>
      </c>
      <c r="S1287" s="12">
        <f t="shared" si="100"/>
        <v>42160.583043981482</v>
      </c>
      <c r="T1287" s="12">
        <f t="shared" si="104"/>
        <v>42175.583043981482</v>
      </c>
      <c r="U1287">
        <f t="shared" si="101"/>
        <v>1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8270</v>
      </c>
      <c r="O1288" s="21">
        <f t="shared" si="102"/>
        <v>108.33333333333333</v>
      </c>
      <c r="P1288" s="5">
        <f t="shared" si="103"/>
        <v>1.2307692307692308E-2</v>
      </c>
      <c r="Q1288" t="s">
        <v>8318</v>
      </c>
      <c r="R1288" t="s">
        <v>8319</v>
      </c>
      <c r="S1288" s="12">
        <f t="shared" si="100"/>
        <v>42039.384571759263</v>
      </c>
      <c r="T1288" s="12">
        <f t="shared" si="104"/>
        <v>42052.583333333328</v>
      </c>
      <c r="U1288">
        <f t="shared" si="101"/>
        <v>1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8270</v>
      </c>
      <c r="O1289" s="21">
        <f t="shared" si="102"/>
        <v>242</v>
      </c>
      <c r="P1289" s="5">
        <f t="shared" si="103"/>
        <v>4.1322314049586778E-2</v>
      </c>
      <c r="Q1289" t="s">
        <v>8318</v>
      </c>
      <c r="R1289" t="s">
        <v>8319</v>
      </c>
      <c r="S1289" s="12">
        <f t="shared" si="100"/>
        <v>42107.621018518519</v>
      </c>
      <c r="T1289" s="12">
        <f t="shared" si="104"/>
        <v>42167.621018518519</v>
      </c>
      <c r="U1289">
        <f t="shared" si="101"/>
        <v>1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8270</v>
      </c>
      <c r="O1290" s="21">
        <f t="shared" si="102"/>
        <v>100.44999999999999</v>
      </c>
      <c r="P1290" s="5">
        <f t="shared" si="103"/>
        <v>1.5181682429069188E-2</v>
      </c>
      <c r="Q1290" t="s">
        <v>8318</v>
      </c>
      <c r="R1290" t="s">
        <v>8319</v>
      </c>
      <c r="S1290" s="12">
        <f t="shared" si="100"/>
        <v>42561.154664351852</v>
      </c>
      <c r="T1290" s="12">
        <f t="shared" si="104"/>
        <v>42592.166666666672</v>
      </c>
      <c r="U1290">
        <f t="shared" si="101"/>
        <v>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8270</v>
      </c>
      <c r="O1291" s="21">
        <f t="shared" si="102"/>
        <v>125.06666666666666</v>
      </c>
      <c r="P1291" s="5">
        <f t="shared" si="103"/>
        <v>2.7718550106609809E-2</v>
      </c>
      <c r="Q1291" t="s">
        <v>8318</v>
      </c>
      <c r="R1291" t="s">
        <v>8319</v>
      </c>
      <c r="S1291" s="12">
        <f t="shared" si="100"/>
        <v>42709.134780092587</v>
      </c>
      <c r="T1291" s="12">
        <f t="shared" si="104"/>
        <v>42739.134780092587</v>
      </c>
      <c r="U1291">
        <f t="shared" si="101"/>
        <v>1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8270</v>
      </c>
      <c r="O1292" s="21">
        <f t="shared" si="102"/>
        <v>108.57142857142857</v>
      </c>
      <c r="P1292" s="5">
        <f t="shared" si="103"/>
        <v>2.2631578947368423E-2</v>
      </c>
      <c r="Q1292" t="s">
        <v>8318</v>
      </c>
      <c r="R1292" t="s">
        <v>8319</v>
      </c>
      <c r="S1292" s="12">
        <f t="shared" si="100"/>
        <v>42086.614942129629</v>
      </c>
      <c r="T1292" s="12">
        <f t="shared" si="104"/>
        <v>42117.290972222225</v>
      </c>
      <c r="U1292">
        <f t="shared" si="101"/>
        <v>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8270</v>
      </c>
      <c r="O1293" s="21">
        <f t="shared" si="102"/>
        <v>145.70000000000002</v>
      </c>
      <c r="P1293" s="5">
        <f t="shared" si="103"/>
        <v>9.6087851750171586E-3</v>
      </c>
      <c r="Q1293" t="s">
        <v>8318</v>
      </c>
      <c r="R1293" t="s">
        <v>8319</v>
      </c>
      <c r="S1293" s="12">
        <f t="shared" si="100"/>
        <v>42064.652673611112</v>
      </c>
      <c r="T1293" s="12">
        <f t="shared" si="104"/>
        <v>42101.291666666672</v>
      </c>
      <c r="U1293">
        <f t="shared" si="101"/>
        <v>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8270</v>
      </c>
      <c r="O1294" s="21">
        <f t="shared" si="102"/>
        <v>110.00000000000001</v>
      </c>
      <c r="P1294" s="5">
        <f t="shared" si="103"/>
        <v>2.7807486631016044E-2</v>
      </c>
      <c r="Q1294" t="s">
        <v>8318</v>
      </c>
      <c r="R1294" t="s">
        <v>8319</v>
      </c>
      <c r="S1294" s="12">
        <f t="shared" si="100"/>
        <v>42256.764212962968</v>
      </c>
      <c r="T1294" s="12">
        <f t="shared" si="104"/>
        <v>42283.957638888889</v>
      </c>
      <c r="U1294">
        <f t="shared" si="101"/>
        <v>1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8270</v>
      </c>
      <c r="O1295" s="21">
        <f t="shared" si="102"/>
        <v>102.23333333333333</v>
      </c>
      <c r="P1295" s="5">
        <f t="shared" si="103"/>
        <v>7.8252363873492006E-3</v>
      </c>
      <c r="Q1295" t="s">
        <v>8318</v>
      </c>
      <c r="R1295" t="s">
        <v>8319</v>
      </c>
      <c r="S1295" s="12">
        <f t="shared" si="100"/>
        <v>42292.701053240744</v>
      </c>
      <c r="T1295" s="12">
        <f t="shared" si="104"/>
        <v>42322.742719907401</v>
      </c>
      <c r="U1295">
        <f t="shared" si="101"/>
        <v>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8270</v>
      </c>
      <c r="O1296" s="21">
        <f t="shared" si="102"/>
        <v>122</v>
      </c>
      <c r="P1296" s="5">
        <f t="shared" si="103"/>
        <v>3.6065573770491806E-2</v>
      </c>
      <c r="Q1296" t="s">
        <v>8318</v>
      </c>
      <c r="R1296" t="s">
        <v>8319</v>
      </c>
      <c r="S1296" s="12">
        <f t="shared" si="100"/>
        <v>42278.453668981485</v>
      </c>
      <c r="T1296" s="12">
        <f t="shared" si="104"/>
        <v>42296.458333333328</v>
      </c>
      <c r="U1296">
        <f t="shared" si="101"/>
        <v>1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8270</v>
      </c>
      <c r="O1297" s="21">
        <f t="shared" si="102"/>
        <v>101.96000000000001</v>
      </c>
      <c r="P1297" s="5">
        <f t="shared" si="103"/>
        <v>2.5107885445272655E-2</v>
      </c>
      <c r="Q1297" t="s">
        <v>8318</v>
      </c>
      <c r="R1297" t="s">
        <v>8319</v>
      </c>
      <c r="S1297" s="12">
        <f t="shared" si="100"/>
        <v>42184.572881944448</v>
      </c>
      <c r="T1297" s="12">
        <f t="shared" si="104"/>
        <v>42214.708333333328</v>
      </c>
      <c r="U1297">
        <f t="shared" si="101"/>
        <v>1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8270</v>
      </c>
      <c r="O1298" s="21">
        <f t="shared" si="102"/>
        <v>141.1764705882353</v>
      </c>
      <c r="P1298" s="5">
        <f t="shared" si="103"/>
        <v>1.9166666666666665E-2</v>
      </c>
      <c r="Q1298" t="s">
        <v>8318</v>
      </c>
      <c r="R1298" t="s">
        <v>8319</v>
      </c>
      <c r="S1298" s="12">
        <f t="shared" si="100"/>
        <v>42423.050613425927</v>
      </c>
      <c r="T1298" s="12">
        <f t="shared" si="104"/>
        <v>42443.008946759262</v>
      </c>
      <c r="U1298">
        <f t="shared" si="101"/>
        <v>1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8270</v>
      </c>
      <c r="O1299" s="21">
        <f t="shared" si="102"/>
        <v>109.52500000000001</v>
      </c>
      <c r="P1299" s="5">
        <f t="shared" si="103"/>
        <v>1.0865099292398995E-2</v>
      </c>
      <c r="Q1299" t="s">
        <v>8318</v>
      </c>
      <c r="R1299" t="s">
        <v>8319</v>
      </c>
      <c r="S1299" s="12">
        <f t="shared" si="100"/>
        <v>42461.747199074074</v>
      </c>
      <c r="T1299" s="12">
        <f t="shared" si="104"/>
        <v>42491.747199074074</v>
      </c>
      <c r="U1299">
        <f t="shared" si="101"/>
        <v>1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8270</v>
      </c>
      <c r="O1300" s="21">
        <f t="shared" si="102"/>
        <v>104.65</v>
      </c>
      <c r="P1300" s="5">
        <f t="shared" si="103"/>
        <v>1.5766841853798376E-2</v>
      </c>
      <c r="Q1300" t="s">
        <v>8318</v>
      </c>
      <c r="R1300" t="s">
        <v>8319</v>
      </c>
      <c r="S1300" s="12">
        <f t="shared" si="100"/>
        <v>42458.680925925932</v>
      </c>
      <c r="T1300" s="12">
        <f t="shared" si="104"/>
        <v>42488.680925925932</v>
      </c>
      <c r="U1300">
        <f t="shared" si="101"/>
        <v>1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8270</v>
      </c>
      <c r="O1301" s="21">
        <f t="shared" si="102"/>
        <v>124</v>
      </c>
      <c r="P1301" s="5">
        <f t="shared" si="103"/>
        <v>7.3732718894009217E-3</v>
      </c>
      <c r="Q1301" t="s">
        <v>8318</v>
      </c>
      <c r="R1301" t="s">
        <v>8319</v>
      </c>
      <c r="S1301" s="12">
        <f t="shared" si="100"/>
        <v>42169.814340277779</v>
      </c>
      <c r="T1301" s="12">
        <f t="shared" si="104"/>
        <v>42199.814340277779</v>
      </c>
      <c r="U1301">
        <f t="shared" si="101"/>
        <v>1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8270</v>
      </c>
      <c r="O1302" s="21">
        <f t="shared" si="102"/>
        <v>135</v>
      </c>
      <c r="P1302" s="5">
        <f t="shared" si="103"/>
        <v>5.9259259259259256E-3</v>
      </c>
      <c r="Q1302" t="s">
        <v>8318</v>
      </c>
      <c r="R1302" t="s">
        <v>8319</v>
      </c>
      <c r="S1302" s="12">
        <f t="shared" si="100"/>
        <v>42483.675208333334</v>
      </c>
      <c r="T1302" s="12">
        <f t="shared" si="104"/>
        <v>42522.789583333331</v>
      </c>
      <c r="U1302">
        <f t="shared" si="101"/>
        <v>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8270</v>
      </c>
      <c r="O1303" s="21">
        <f t="shared" si="102"/>
        <v>102.75000000000001</v>
      </c>
      <c r="P1303" s="5">
        <f t="shared" si="103"/>
        <v>1.4111922141119221E-2</v>
      </c>
      <c r="Q1303" t="s">
        <v>8318</v>
      </c>
      <c r="R1303" t="s">
        <v>8319</v>
      </c>
      <c r="S1303" s="12">
        <f t="shared" ref="S1303:S1366" si="105">(((J1303/60)/60)/24)+DATE(1970,1,1)</f>
        <v>42195.749745370369</v>
      </c>
      <c r="T1303" s="12">
        <f t="shared" si="104"/>
        <v>42206.125</v>
      </c>
      <c r="U1303">
        <f t="shared" si="101"/>
        <v>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8270</v>
      </c>
      <c r="O1304" s="21">
        <f t="shared" si="102"/>
        <v>100</v>
      </c>
      <c r="P1304" s="5">
        <f t="shared" si="103"/>
        <v>0.02</v>
      </c>
      <c r="Q1304" t="s">
        <v>8318</v>
      </c>
      <c r="R1304" t="s">
        <v>8319</v>
      </c>
      <c r="S1304" s="12">
        <f t="shared" si="105"/>
        <v>42675.057997685188</v>
      </c>
      <c r="T1304" s="12">
        <f t="shared" si="104"/>
        <v>42705.099664351852</v>
      </c>
      <c r="U1304">
        <f t="shared" si="101"/>
        <v>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8270</v>
      </c>
      <c r="O1305" s="21">
        <f t="shared" si="102"/>
        <v>130.26085714285716</v>
      </c>
      <c r="P1305" s="5">
        <f t="shared" si="103"/>
        <v>2.368873008666127E-2</v>
      </c>
      <c r="Q1305" t="s">
        <v>8318</v>
      </c>
      <c r="R1305" t="s">
        <v>8319</v>
      </c>
      <c r="S1305" s="12">
        <f t="shared" si="105"/>
        <v>42566.441203703704</v>
      </c>
      <c r="T1305" s="12">
        <f t="shared" si="104"/>
        <v>42582.458333333328</v>
      </c>
      <c r="U1305">
        <f t="shared" si="101"/>
        <v>1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8272</v>
      </c>
      <c r="O1306" s="21">
        <f t="shared" si="102"/>
        <v>39.627499999999998</v>
      </c>
      <c r="P1306" s="5">
        <f t="shared" si="103"/>
        <v>6.5611002460412588E-3</v>
      </c>
      <c r="Q1306" t="s">
        <v>8320</v>
      </c>
      <c r="R1306" t="s">
        <v>8322</v>
      </c>
      <c r="S1306" s="12">
        <f t="shared" si="105"/>
        <v>42747.194502314815</v>
      </c>
      <c r="T1306" s="12">
        <f t="shared" si="104"/>
        <v>42807.152835648143</v>
      </c>
      <c r="U1306">
        <f t="shared" si="101"/>
        <v>1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8272</v>
      </c>
      <c r="O1307" s="21">
        <f t="shared" si="102"/>
        <v>25.976666666666663</v>
      </c>
      <c r="P1307" s="5">
        <f t="shared" si="103"/>
        <v>1.1035544719620172E-2</v>
      </c>
      <c r="Q1307" t="s">
        <v>8320</v>
      </c>
      <c r="R1307" t="s">
        <v>8322</v>
      </c>
      <c r="S1307" s="12">
        <f t="shared" si="105"/>
        <v>42543.665601851855</v>
      </c>
      <c r="T1307" s="12">
        <f t="shared" si="104"/>
        <v>42572.729166666672</v>
      </c>
      <c r="U1307">
        <f t="shared" si="101"/>
        <v>1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8272</v>
      </c>
      <c r="O1308" s="21">
        <f t="shared" si="102"/>
        <v>65.24636363636364</v>
      </c>
      <c r="P1308" s="5">
        <f t="shared" si="103"/>
        <v>4.9602207019548289E-3</v>
      </c>
      <c r="Q1308" t="s">
        <v>8320</v>
      </c>
      <c r="R1308" t="s">
        <v>8322</v>
      </c>
      <c r="S1308" s="12">
        <f t="shared" si="105"/>
        <v>41947.457569444443</v>
      </c>
      <c r="T1308" s="12">
        <f t="shared" si="104"/>
        <v>41977.457569444443</v>
      </c>
      <c r="U1308">
        <f t="shared" si="101"/>
        <v>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8272</v>
      </c>
      <c r="O1309" s="21">
        <f t="shared" si="102"/>
        <v>11.514000000000001</v>
      </c>
      <c r="P1309" s="5">
        <f t="shared" si="103"/>
        <v>7.816571130797291E-3</v>
      </c>
      <c r="Q1309" t="s">
        <v>8320</v>
      </c>
      <c r="R1309" t="s">
        <v>8322</v>
      </c>
      <c r="S1309" s="12">
        <f t="shared" si="105"/>
        <v>42387.503229166665</v>
      </c>
      <c r="T1309" s="12">
        <f t="shared" si="104"/>
        <v>42417.503229166665</v>
      </c>
      <c r="U1309">
        <f t="shared" si="101"/>
        <v>1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8272</v>
      </c>
      <c r="O1310" s="21">
        <f t="shared" si="102"/>
        <v>11.360000000000001</v>
      </c>
      <c r="P1310" s="5">
        <f t="shared" si="103"/>
        <v>3.345070422535211E-2</v>
      </c>
      <c r="Q1310" t="s">
        <v>8320</v>
      </c>
      <c r="R1310" t="s">
        <v>8322</v>
      </c>
      <c r="S1310" s="12">
        <f t="shared" si="105"/>
        <v>42611.613564814819</v>
      </c>
      <c r="T1310" s="12">
        <f t="shared" si="104"/>
        <v>42651.613564814819</v>
      </c>
      <c r="U1310">
        <f t="shared" si="101"/>
        <v>1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8272</v>
      </c>
      <c r="O1311" s="21">
        <f t="shared" si="102"/>
        <v>111.99130434782609</v>
      </c>
      <c r="P1311" s="5">
        <f t="shared" si="103"/>
        <v>2.7176022983150866E-3</v>
      </c>
      <c r="Q1311" t="s">
        <v>8320</v>
      </c>
      <c r="R1311" t="s">
        <v>8322</v>
      </c>
      <c r="S1311" s="12">
        <f t="shared" si="105"/>
        <v>42257.882731481484</v>
      </c>
      <c r="T1311" s="12">
        <f t="shared" si="104"/>
        <v>42292.882731481484</v>
      </c>
      <c r="U1311">
        <f t="shared" si="101"/>
        <v>1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8272</v>
      </c>
      <c r="O1312" s="21">
        <f t="shared" si="102"/>
        <v>15.5</v>
      </c>
      <c r="P1312" s="5">
        <f t="shared" si="103"/>
        <v>7.7419354838709677E-3</v>
      </c>
      <c r="Q1312" t="s">
        <v>8320</v>
      </c>
      <c r="R1312" t="s">
        <v>8322</v>
      </c>
      <c r="S1312" s="12">
        <f t="shared" si="105"/>
        <v>42556.667245370365</v>
      </c>
      <c r="T1312" s="12">
        <f t="shared" si="104"/>
        <v>42601.667245370365</v>
      </c>
      <c r="U1312">
        <f t="shared" si="101"/>
        <v>1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8272</v>
      </c>
      <c r="O1313" s="21">
        <f t="shared" si="102"/>
        <v>32.027999999999999</v>
      </c>
      <c r="P1313" s="5">
        <f t="shared" si="103"/>
        <v>1.2489072061945797E-3</v>
      </c>
      <c r="Q1313" t="s">
        <v>8320</v>
      </c>
      <c r="R1313" t="s">
        <v>8322</v>
      </c>
      <c r="S1313" s="12">
        <f t="shared" si="105"/>
        <v>42669.802303240736</v>
      </c>
      <c r="T1313" s="12">
        <f t="shared" si="104"/>
        <v>42704.843969907408</v>
      </c>
      <c r="U1313">
        <f t="shared" si="101"/>
        <v>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8272</v>
      </c>
      <c r="O1314" s="21">
        <f t="shared" si="102"/>
        <v>0.60869565217391308</v>
      </c>
      <c r="P1314" s="5">
        <f t="shared" si="103"/>
        <v>3.5714285714285712E-2</v>
      </c>
      <c r="Q1314" t="s">
        <v>8320</v>
      </c>
      <c r="R1314" t="s">
        <v>8322</v>
      </c>
      <c r="S1314" s="12">
        <f t="shared" si="105"/>
        <v>42082.702800925923</v>
      </c>
      <c r="T1314" s="12">
        <f t="shared" si="104"/>
        <v>42112.702800925923</v>
      </c>
      <c r="U1314">
        <f t="shared" si="101"/>
        <v>1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8272</v>
      </c>
      <c r="O1315" s="21">
        <f t="shared" si="102"/>
        <v>31.114999999999998</v>
      </c>
      <c r="P1315" s="5">
        <f t="shared" si="103"/>
        <v>9.8023461353045158E-3</v>
      </c>
      <c r="Q1315" t="s">
        <v>8320</v>
      </c>
      <c r="R1315" t="s">
        <v>8322</v>
      </c>
      <c r="S1315" s="12">
        <f t="shared" si="105"/>
        <v>42402.709652777776</v>
      </c>
      <c r="T1315" s="12">
        <f t="shared" si="104"/>
        <v>42432.709652777776</v>
      </c>
      <c r="U1315">
        <f t="shared" si="101"/>
        <v>1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8272</v>
      </c>
      <c r="O1316" s="21">
        <f t="shared" si="102"/>
        <v>1.1266666666666667</v>
      </c>
      <c r="P1316" s="5">
        <f t="shared" si="103"/>
        <v>5.4240631163708086E-3</v>
      </c>
      <c r="Q1316" t="s">
        <v>8320</v>
      </c>
      <c r="R1316" t="s">
        <v>8322</v>
      </c>
      <c r="S1316" s="12">
        <f t="shared" si="105"/>
        <v>42604.669675925921</v>
      </c>
      <c r="T1316" s="12">
        <f t="shared" si="104"/>
        <v>42664.669675925921</v>
      </c>
      <c r="U1316">
        <f t="shared" si="101"/>
        <v>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8272</v>
      </c>
      <c r="O1317" s="21">
        <f t="shared" si="102"/>
        <v>40.404000000000003</v>
      </c>
      <c r="P1317" s="5">
        <f t="shared" si="103"/>
        <v>6.1380061380061383E-3</v>
      </c>
      <c r="Q1317" t="s">
        <v>8320</v>
      </c>
      <c r="R1317" t="s">
        <v>8322</v>
      </c>
      <c r="S1317" s="12">
        <f t="shared" si="105"/>
        <v>42278.498240740737</v>
      </c>
      <c r="T1317" s="12">
        <f t="shared" si="104"/>
        <v>42314.041666666672</v>
      </c>
      <c r="U1317">
        <f t="shared" si="101"/>
        <v>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8272</v>
      </c>
      <c r="O1318" s="21">
        <f t="shared" si="102"/>
        <v>1.3333333333333333E-3</v>
      </c>
      <c r="P1318" s="5">
        <f t="shared" si="103"/>
        <v>1</v>
      </c>
      <c r="Q1318" t="s">
        <v>8320</v>
      </c>
      <c r="R1318" t="s">
        <v>8322</v>
      </c>
      <c r="S1318" s="12">
        <f t="shared" si="105"/>
        <v>42393.961909722217</v>
      </c>
      <c r="T1318" s="12">
        <f t="shared" si="104"/>
        <v>42428.961909722217</v>
      </c>
      <c r="U1318">
        <f t="shared" si="101"/>
        <v>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8272</v>
      </c>
      <c r="O1319" s="21">
        <f t="shared" si="102"/>
        <v>5.7334999999999994</v>
      </c>
      <c r="P1319" s="5">
        <f t="shared" si="103"/>
        <v>1.6569285776576262E-3</v>
      </c>
      <c r="Q1319" t="s">
        <v>8320</v>
      </c>
      <c r="R1319" t="s">
        <v>8322</v>
      </c>
      <c r="S1319" s="12">
        <f t="shared" si="105"/>
        <v>42520.235486111109</v>
      </c>
      <c r="T1319" s="12">
        <f t="shared" si="104"/>
        <v>42572.583333333328</v>
      </c>
      <c r="U1319">
        <f t="shared" si="101"/>
        <v>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8272</v>
      </c>
      <c r="O1320" s="21">
        <f t="shared" si="102"/>
        <v>15.324999999999999</v>
      </c>
      <c r="P1320" s="5">
        <f t="shared" si="103"/>
        <v>2.2022838499184339E-2</v>
      </c>
      <c r="Q1320" t="s">
        <v>8320</v>
      </c>
      <c r="R1320" t="s">
        <v>8322</v>
      </c>
      <c r="S1320" s="12">
        <f t="shared" si="105"/>
        <v>41985.043657407412</v>
      </c>
      <c r="T1320" s="12">
        <f t="shared" si="104"/>
        <v>42015.043657407412</v>
      </c>
      <c r="U1320">
        <f t="shared" si="101"/>
        <v>1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8272</v>
      </c>
      <c r="O1321" s="21">
        <f t="shared" si="102"/>
        <v>15.103448275862069</v>
      </c>
      <c r="P1321" s="5">
        <f t="shared" si="103"/>
        <v>1.0273972602739725E-2</v>
      </c>
      <c r="Q1321" t="s">
        <v>8320</v>
      </c>
      <c r="R1321" t="s">
        <v>8322</v>
      </c>
      <c r="S1321" s="12">
        <f t="shared" si="105"/>
        <v>41816.812094907407</v>
      </c>
      <c r="T1321" s="12">
        <f t="shared" si="104"/>
        <v>41831.666666666664</v>
      </c>
      <c r="U1321">
        <f t="shared" si="101"/>
        <v>1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8272</v>
      </c>
      <c r="O1322" s="21">
        <f t="shared" si="102"/>
        <v>0.503</v>
      </c>
      <c r="P1322" s="5">
        <f t="shared" si="103"/>
        <v>5.9642147117296221E-3</v>
      </c>
      <c r="Q1322" t="s">
        <v>8320</v>
      </c>
      <c r="R1322" t="s">
        <v>8322</v>
      </c>
      <c r="S1322" s="12">
        <f t="shared" si="105"/>
        <v>42705.690347222218</v>
      </c>
      <c r="T1322" s="12">
        <f t="shared" si="104"/>
        <v>42734.958333333328</v>
      </c>
      <c r="U1322">
        <f t="shared" si="101"/>
        <v>1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8272</v>
      </c>
      <c r="O1323" s="21">
        <f t="shared" si="102"/>
        <v>1.3028138528138529</v>
      </c>
      <c r="P1323" s="5">
        <f t="shared" si="103"/>
        <v>1.1629838843661739E-3</v>
      </c>
      <c r="Q1323" t="s">
        <v>8320</v>
      </c>
      <c r="R1323" t="s">
        <v>8322</v>
      </c>
      <c r="S1323" s="12">
        <f t="shared" si="105"/>
        <v>42697.74927083333</v>
      </c>
      <c r="T1323" s="12">
        <f t="shared" si="104"/>
        <v>42727.74927083333</v>
      </c>
      <c r="U1323">
        <f t="shared" si="101"/>
        <v>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8272</v>
      </c>
      <c r="O1324" s="21">
        <f t="shared" si="102"/>
        <v>0.30285714285714288</v>
      </c>
      <c r="P1324" s="5">
        <f t="shared" si="103"/>
        <v>3.7735849056603772E-2</v>
      </c>
      <c r="Q1324" t="s">
        <v>8320</v>
      </c>
      <c r="R1324" t="s">
        <v>8322</v>
      </c>
      <c r="S1324" s="12">
        <f t="shared" si="105"/>
        <v>42115.656539351854</v>
      </c>
      <c r="T1324" s="12">
        <f t="shared" si="104"/>
        <v>42145.656539351854</v>
      </c>
      <c r="U1324">
        <f t="shared" si="101"/>
        <v>1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8272</v>
      </c>
      <c r="O1325" s="21">
        <f t="shared" si="102"/>
        <v>8.8800000000000008</v>
      </c>
      <c r="P1325" s="5">
        <f t="shared" si="103"/>
        <v>3.3033033033033031E-2</v>
      </c>
      <c r="Q1325" t="s">
        <v>8320</v>
      </c>
      <c r="R1325" t="s">
        <v>8322</v>
      </c>
      <c r="S1325" s="12">
        <f t="shared" si="105"/>
        <v>42451.698449074072</v>
      </c>
      <c r="T1325" s="12">
        <f t="shared" si="104"/>
        <v>42486.288194444445</v>
      </c>
      <c r="U1325">
        <f t="shared" si="101"/>
        <v>1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8272</v>
      </c>
      <c r="O1326" s="21">
        <f t="shared" si="102"/>
        <v>9.84</v>
      </c>
      <c r="P1326" s="5">
        <f t="shared" si="103"/>
        <v>1.8292682926829267E-2</v>
      </c>
      <c r="Q1326" t="s">
        <v>8320</v>
      </c>
      <c r="R1326" t="s">
        <v>8322</v>
      </c>
      <c r="S1326" s="12">
        <f t="shared" si="105"/>
        <v>42626.633703703701</v>
      </c>
      <c r="T1326" s="12">
        <f t="shared" si="104"/>
        <v>42656.633703703701</v>
      </c>
      <c r="U1326">
        <f t="shared" si="101"/>
        <v>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8272</v>
      </c>
      <c r="O1327" s="21">
        <f t="shared" si="102"/>
        <v>2.4299999999999997</v>
      </c>
      <c r="P1327" s="5">
        <f t="shared" si="103"/>
        <v>1.646090534979424E-2</v>
      </c>
      <c r="Q1327" t="s">
        <v>8320</v>
      </c>
      <c r="R1327" t="s">
        <v>8322</v>
      </c>
      <c r="S1327" s="12">
        <f t="shared" si="105"/>
        <v>42704.086053240739</v>
      </c>
      <c r="T1327" s="12">
        <f t="shared" si="104"/>
        <v>42734.086053240739</v>
      </c>
      <c r="U1327">
        <f t="shared" si="101"/>
        <v>1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8272</v>
      </c>
      <c r="O1328" s="21">
        <f t="shared" si="102"/>
        <v>1.1299999999999999</v>
      </c>
      <c r="P1328" s="5">
        <f t="shared" si="103"/>
        <v>9.7345132743362831E-3</v>
      </c>
      <c r="Q1328" t="s">
        <v>8320</v>
      </c>
      <c r="R1328" t="s">
        <v>8322</v>
      </c>
      <c r="S1328" s="12">
        <f t="shared" si="105"/>
        <v>41974.791990740734</v>
      </c>
      <c r="T1328" s="12">
        <f t="shared" si="104"/>
        <v>42019.791990740734</v>
      </c>
      <c r="U1328">
        <f t="shared" si="101"/>
        <v>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8272</v>
      </c>
      <c r="O1329" s="21">
        <f t="shared" si="102"/>
        <v>3.5520833333333335</v>
      </c>
      <c r="P1329" s="5">
        <f t="shared" si="103"/>
        <v>2.404692082111437E-2</v>
      </c>
      <c r="Q1329" t="s">
        <v>8320</v>
      </c>
      <c r="R1329" t="s">
        <v>8322</v>
      </c>
      <c r="S1329" s="12">
        <f t="shared" si="105"/>
        <v>42123.678645833337</v>
      </c>
      <c r="T1329" s="12">
        <f t="shared" si="104"/>
        <v>42153.678645833337</v>
      </c>
      <c r="U1329">
        <f t="shared" si="101"/>
        <v>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8272</v>
      </c>
      <c r="O1330" s="21">
        <f t="shared" si="102"/>
        <v>2.3306666666666667</v>
      </c>
      <c r="P1330" s="5">
        <f t="shared" si="103"/>
        <v>8.5812356979405036E-3</v>
      </c>
      <c r="Q1330" t="s">
        <v>8320</v>
      </c>
      <c r="R1330" t="s">
        <v>8322</v>
      </c>
      <c r="S1330" s="12">
        <f t="shared" si="105"/>
        <v>42612.642754629633</v>
      </c>
      <c r="T1330" s="12">
        <f t="shared" si="104"/>
        <v>42657.642754629633</v>
      </c>
      <c r="U1330">
        <f t="shared" si="101"/>
        <v>1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8272</v>
      </c>
      <c r="O1331" s="21">
        <f t="shared" si="102"/>
        <v>0.81600000000000006</v>
      </c>
      <c r="P1331" s="5">
        <f t="shared" si="103"/>
        <v>2.2058823529411766E-2</v>
      </c>
      <c r="Q1331" t="s">
        <v>8320</v>
      </c>
      <c r="R1331" t="s">
        <v>8322</v>
      </c>
      <c r="S1331" s="12">
        <f t="shared" si="105"/>
        <v>41935.221585648149</v>
      </c>
      <c r="T1331" s="12">
        <f t="shared" si="104"/>
        <v>41975.263252314813</v>
      </c>
      <c r="U1331">
        <f t="shared" si="101"/>
        <v>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8272</v>
      </c>
      <c r="O1332" s="21">
        <f t="shared" si="102"/>
        <v>22.494285714285713</v>
      </c>
      <c r="P1332" s="5">
        <f t="shared" si="103"/>
        <v>6.3508192556839833E-3</v>
      </c>
      <c r="Q1332" t="s">
        <v>8320</v>
      </c>
      <c r="R1332" t="s">
        <v>8322</v>
      </c>
      <c r="S1332" s="12">
        <f t="shared" si="105"/>
        <v>42522.276724537034</v>
      </c>
      <c r="T1332" s="12">
        <f t="shared" si="104"/>
        <v>42553.166666666672</v>
      </c>
      <c r="U1332">
        <f t="shared" si="101"/>
        <v>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8272</v>
      </c>
      <c r="O1333" s="21">
        <f t="shared" si="102"/>
        <v>1.3668</v>
      </c>
      <c r="P1333" s="5">
        <f t="shared" si="103"/>
        <v>9.9502487562189053E-3</v>
      </c>
      <c r="Q1333" t="s">
        <v>8320</v>
      </c>
      <c r="R1333" t="s">
        <v>8322</v>
      </c>
      <c r="S1333" s="12">
        <f t="shared" si="105"/>
        <v>42569.50409722222</v>
      </c>
      <c r="T1333" s="12">
        <f t="shared" si="104"/>
        <v>42599.50409722222</v>
      </c>
      <c r="U1333">
        <f t="shared" si="101"/>
        <v>1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8272</v>
      </c>
      <c r="O1334" s="21">
        <f t="shared" si="102"/>
        <v>0</v>
      </c>
      <c r="P1334" s="5">
        <f t="shared" si="103"/>
        <v>0</v>
      </c>
      <c r="Q1334" t="s">
        <v>8320</v>
      </c>
      <c r="R1334" t="s">
        <v>8322</v>
      </c>
      <c r="S1334" s="12">
        <f t="shared" si="105"/>
        <v>42732.060277777782</v>
      </c>
      <c r="T1334" s="12">
        <f t="shared" si="104"/>
        <v>42762.060277777782</v>
      </c>
      <c r="U1334">
        <f t="shared" si="101"/>
        <v>1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8272</v>
      </c>
      <c r="O1335" s="21">
        <f t="shared" si="102"/>
        <v>0</v>
      </c>
      <c r="P1335" s="5">
        <f t="shared" si="103"/>
        <v>0</v>
      </c>
      <c r="Q1335" t="s">
        <v>8320</v>
      </c>
      <c r="R1335" t="s">
        <v>8322</v>
      </c>
      <c r="S1335" s="12">
        <f t="shared" si="105"/>
        <v>41806.106770833336</v>
      </c>
      <c r="T1335" s="12">
        <f t="shared" si="104"/>
        <v>41836.106770833336</v>
      </c>
      <c r="U1335">
        <f t="shared" si="101"/>
        <v>1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8272</v>
      </c>
      <c r="O1336" s="21">
        <f t="shared" si="102"/>
        <v>10.754135338345865</v>
      </c>
      <c r="P1336" s="5">
        <f t="shared" si="103"/>
        <v>1.9296651052226804E-2</v>
      </c>
      <c r="Q1336" t="s">
        <v>8320</v>
      </c>
      <c r="R1336" t="s">
        <v>8322</v>
      </c>
      <c r="S1336" s="12">
        <f t="shared" si="105"/>
        <v>42410.774155092593</v>
      </c>
      <c r="T1336" s="12">
        <f t="shared" si="104"/>
        <v>42440.774155092593</v>
      </c>
      <c r="U1336">
        <f t="shared" si="101"/>
        <v>1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8272</v>
      </c>
      <c r="O1337" s="21">
        <f t="shared" si="102"/>
        <v>19.759999999999998</v>
      </c>
      <c r="P1337" s="5">
        <f t="shared" si="103"/>
        <v>3.2388663967611335E-3</v>
      </c>
      <c r="Q1337" t="s">
        <v>8320</v>
      </c>
      <c r="R1337" t="s">
        <v>8322</v>
      </c>
      <c r="S1337" s="12">
        <f t="shared" si="105"/>
        <v>42313.936365740738</v>
      </c>
      <c r="T1337" s="12">
        <f t="shared" si="104"/>
        <v>42343.936365740738</v>
      </c>
      <c r="U1337">
        <f t="shared" si="101"/>
        <v>1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8272</v>
      </c>
      <c r="O1338" s="21">
        <f t="shared" si="102"/>
        <v>84.946999999999989</v>
      </c>
      <c r="P1338" s="5">
        <f t="shared" si="103"/>
        <v>2.6369383262504855E-3</v>
      </c>
      <c r="Q1338" t="s">
        <v>8320</v>
      </c>
      <c r="R1338" t="s">
        <v>8322</v>
      </c>
      <c r="S1338" s="12">
        <f t="shared" si="105"/>
        <v>41955.863750000004</v>
      </c>
      <c r="T1338" s="12">
        <f t="shared" si="104"/>
        <v>41990.863750000004</v>
      </c>
      <c r="U1338">
        <f t="shared" si="101"/>
        <v>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8272</v>
      </c>
      <c r="O1339" s="21">
        <f t="shared" si="102"/>
        <v>49.381999999999998</v>
      </c>
      <c r="P1339" s="5">
        <f t="shared" si="103"/>
        <v>5.6700822161921344E-3</v>
      </c>
      <c r="Q1339" t="s">
        <v>8320</v>
      </c>
      <c r="R1339" t="s">
        <v>8322</v>
      </c>
      <c r="S1339" s="12">
        <f t="shared" si="105"/>
        <v>42767.577303240745</v>
      </c>
      <c r="T1339" s="12">
        <f t="shared" si="104"/>
        <v>42797.577303240745</v>
      </c>
      <c r="U1339">
        <f t="shared" si="101"/>
        <v>1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8272</v>
      </c>
      <c r="O1340" s="21">
        <f t="shared" si="102"/>
        <v>3.3033333333333332</v>
      </c>
      <c r="P1340" s="5">
        <f t="shared" si="103"/>
        <v>1.5136226034308779E-2</v>
      </c>
      <c r="Q1340" t="s">
        <v>8320</v>
      </c>
      <c r="R1340" t="s">
        <v>8322</v>
      </c>
      <c r="S1340" s="12">
        <f t="shared" si="105"/>
        <v>42188.803622685184</v>
      </c>
      <c r="T1340" s="12">
        <f t="shared" si="104"/>
        <v>42218.803622685184</v>
      </c>
      <c r="U1340">
        <f t="shared" si="101"/>
        <v>1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8272</v>
      </c>
      <c r="O1341" s="21">
        <f t="shared" si="102"/>
        <v>6.6339999999999995</v>
      </c>
      <c r="P1341" s="5">
        <f t="shared" si="103"/>
        <v>1.1154657823334338E-2</v>
      </c>
      <c r="Q1341" t="s">
        <v>8320</v>
      </c>
      <c r="R1341" t="s">
        <v>8322</v>
      </c>
      <c r="S1341" s="12">
        <f t="shared" si="105"/>
        <v>41936.647164351853</v>
      </c>
      <c r="T1341" s="12">
        <f t="shared" si="104"/>
        <v>41981.688831018517</v>
      </c>
      <c r="U1341">
        <f t="shared" si="101"/>
        <v>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8272</v>
      </c>
      <c r="O1342" s="21">
        <f t="shared" si="102"/>
        <v>0</v>
      </c>
      <c r="P1342" s="5">
        <f t="shared" si="103"/>
        <v>0</v>
      </c>
      <c r="Q1342" t="s">
        <v>8320</v>
      </c>
      <c r="R1342" t="s">
        <v>8322</v>
      </c>
      <c r="S1342" s="12">
        <f t="shared" si="105"/>
        <v>41836.595520833333</v>
      </c>
      <c r="T1342" s="12">
        <f t="shared" si="104"/>
        <v>41866.595520833333</v>
      </c>
      <c r="U1342">
        <f t="shared" si="101"/>
        <v>1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8272</v>
      </c>
      <c r="O1343" s="21">
        <f t="shared" si="102"/>
        <v>70.36</v>
      </c>
      <c r="P1343" s="5">
        <f t="shared" si="103"/>
        <v>2.6151222285389427E-3</v>
      </c>
      <c r="Q1343" t="s">
        <v>8320</v>
      </c>
      <c r="R1343" t="s">
        <v>8322</v>
      </c>
      <c r="S1343" s="12">
        <f t="shared" si="105"/>
        <v>42612.624039351853</v>
      </c>
      <c r="T1343" s="12">
        <f t="shared" si="104"/>
        <v>42644.624039351853</v>
      </c>
      <c r="U1343">
        <f t="shared" si="101"/>
        <v>1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8272</v>
      </c>
      <c r="O1344" s="21">
        <f t="shared" si="102"/>
        <v>0.2</v>
      </c>
      <c r="P1344" s="5">
        <f t="shared" si="103"/>
        <v>0.01</v>
      </c>
      <c r="Q1344" t="s">
        <v>8320</v>
      </c>
      <c r="R1344" t="s">
        <v>8322</v>
      </c>
      <c r="S1344" s="12">
        <f t="shared" si="105"/>
        <v>42172.816423611104</v>
      </c>
      <c r="T1344" s="12">
        <f t="shared" si="104"/>
        <v>42202.816423611104</v>
      </c>
      <c r="U1344">
        <f t="shared" si="101"/>
        <v>1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8272</v>
      </c>
      <c r="O1345" s="21">
        <f t="shared" si="102"/>
        <v>102.298</v>
      </c>
      <c r="P1345" s="5">
        <f t="shared" si="103"/>
        <v>6.3148839664509569E-3</v>
      </c>
      <c r="Q1345" t="s">
        <v>8320</v>
      </c>
      <c r="R1345" t="s">
        <v>8322</v>
      </c>
      <c r="S1345" s="12">
        <f t="shared" si="105"/>
        <v>42542.526423611111</v>
      </c>
      <c r="T1345" s="12">
        <f t="shared" si="104"/>
        <v>42601.165972222225</v>
      </c>
      <c r="U1345">
        <f t="shared" si="101"/>
        <v>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8273</v>
      </c>
      <c r="O1346" s="21">
        <f t="shared" si="102"/>
        <v>377.73333333333335</v>
      </c>
      <c r="P1346" s="5">
        <f t="shared" si="103"/>
        <v>2.4532297917402048E-2</v>
      </c>
      <c r="Q1346" t="s">
        <v>8323</v>
      </c>
      <c r="R1346" t="s">
        <v>8324</v>
      </c>
      <c r="S1346" s="12">
        <f t="shared" si="105"/>
        <v>42522.789803240739</v>
      </c>
      <c r="T1346" s="12">
        <f t="shared" si="104"/>
        <v>42551.789803240739</v>
      </c>
      <c r="U1346">
        <f t="shared" ref="U1346:U1409" si="106">COUNT(E1346="SUCCESSFUL","FAILED","cancelled","live")</f>
        <v>1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8273</v>
      </c>
      <c r="O1347" s="21">
        <f t="shared" ref="O1347:O1410" si="107">IFERROR( E1347/D1347 * 100,0)</f>
        <v>125</v>
      </c>
      <c r="P1347" s="5">
        <f t="shared" ref="P1347:P1410" si="108">IFERROR(L1347/E1347,0)</f>
        <v>1.8666666666666668E-2</v>
      </c>
      <c r="Q1347" t="s">
        <v>8323</v>
      </c>
      <c r="R1347" t="s">
        <v>8324</v>
      </c>
      <c r="S1347" s="12">
        <f t="shared" si="105"/>
        <v>41799.814340277779</v>
      </c>
      <c r="T1347" s="12">
        <f t="shared" ref="T1347:T1410" si="109">(((I1347/60)/60)/24)+DATE(1970,1,1)</f>
        <v>41834.814340277779</v>
      </c>
      <c r="U1347">
        <f t="shared" si="106"/>
        <v>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8273</v>
      </c>
      <c r="O1348" s="21">
        <f t="shared" si="107"/>
        <v>147.32653061224491</v>
      </c>
      <c r="P1348" s="5">
        <f t="shared" si="108"/>
        <v>2.0639977836265411E-2</v>
      </c>
      <c r="Q1348" t="s">
        <v>8323</v>
      </c>
      <c r="R1348" t="s">
        <v>8324</v>
      </c>
      <c r="S1348" s="12">
        <f t="shared" si="105"/>
        <v>41422.075821759259</v>
      </c>
      <c r="T1348" s="12">
        <f t="shared" si="109"/>
        <v>41452.075821759259</v>
      </c>
      <c r="U1348">
        <f t="shared" si="106"/>
        <v>1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8273</v>
      </c>
      <c r="O1349" s="21">
        <f t="shared" si="107"/>
        <v>102.2</v>
      </c>
      <c r="P1349" s="5">
        <f t="shared" si="108"/>
        <v>1.213307240704501E-2</v>
      </c>
      <c r="Q1349" t="s">
        <v>8323</v>
      </c>
      <c r="R1349" t="s">
        <v>8324</v>
      </c>
      <c r="S1349" s="12">
        <f t="shared" si="105"/>
        <v>42040.638020833328</v>
      </c>
      <c r="T1349" s="12">
        <f t="shared" si="109"/>
        <v>42070.638020833328</v>
      </c>
      <c r="U1349">
        <f t="shared" si="106"/>
        <v>1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8273</v>
      </c>
      <c r="O1350" s="21">
        <f t="shared" si="107"/>
        <v>101.8723404255319</v>
      </c>
      <c r="P1350" s="5">
        <f t="shared" si="108"/>
        <v>4.344193817878028E-3</v>
      </c>
      <c r="Q1350" t="s">
        <v>8323</v>
      </c>
      <c r="R1350" t="s">
        <v>8324</v>
      </c>
      <c r="S1350" s="12">
        <f t="shared" si="105"/>
        <v>41963.506168981476</v>
      </c>
      <c r="T1350" s="12">
        <f t="shared" si="109"/>
        <v>41991.506168981476</v>
      </c>
      <c r="U1350">
        <f t="shared" si="106"/>
        <v>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8273</v>
      </c>
      <c r="O1351" s="21">
        <f t="shared" si="107"/>
        <v>204.2</v>
      </c>
      <c r="P1351" s="5">
        <f t="shared" si="108"/>
        <v>1.6846229187071498E-2</v>
      </c>
      <c r="Q1351" t="s">
        <v>8323</v>
      </c>
      <c r="R1351" t="s">
        <v>8324</v>
      </c>
      <c r="S1351" s="12">
        <f t="shared" si="105"/>
        <v>42317.33258101852</v>
      </c>
      <c r="T1351" s="12">
        <f t="shared" si="109"/>
        <v>42354.290972222225</v>
      </c>
      <c r="U1351">
        <f t="shared" si="106"/>
        <v>1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8273</v>
      </c>
      <c r="O1352" s="21">
        <f t="shared" si="107"/>
        <v>104.05</v>
      </c>
      <c r="P1352" s="5">
        <f t="shared" si="108"/>
        <v>1.4992791926958193E-2</v>
      </c>
      <c r="Q1352" t="s">
        <v>8323</v>
      </c>
      <c r="R1352" t="s">
        <v>8324</v>
      </c>
      <c r="S1352" s="12">
        <f t="shared" si="105"/>
        <v>42334.013124999998</v>
      </c>
      <c r="T1352" s="12">
        <f t="shared" si="109"/>
        <v>42364.013124999998</v>
      </c>
      <c r="U1352">
        <f t="shared" si="106"/>
        <v>1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8273</v>
      </c>
      <c r="O1353" s="21">
        <f t="shared" si="107"/>
        <v>101.265</v>
      </c>
      <c r="P1353" s="5">
        <f t="shared" si="108"/>
        <v>5.9250481410161454E-3</v>
      </c>
      <c r="Q1353" t="s">
        <v>8323</v>
      </c>
      <c r="R1353" t="s">
        <v>8324</v>
      </c>
      <c r="S1353" s="12">
        <f t="shared" si="105"/>
        <v>42382.74009259259</v>
      </c>
      <c r="T1353" s="12">
        <f t="shared" si="109"/>
        <v>42412.74009259259</v>
      </c>
      <c r="U1353">
        <f t="shared" si="106"/>
        <v>1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8273</v>
      </c>
      <c r="O1354" s="21">
        <f t="shared" si="107"/>
        <v>136.13999999999999</v>
      </c>
      <c r="P1354" s="5">
        <f t="shared" si="108"/>
        <v>1.6674012046422802E-2</v>
      </c>
      <c r="Q1354" t="s">
        <v>8323</v>
      </c>
      <c r="R1354" t="s">
        <v>8324</v>
      </c>
      <c r="S1354" s="12">
        <f t="shared" si="105"/>
        <v>42200.578310185185</v>
      </c>
      <c r="T1354" s="12">
        <f t="shared" si="109"/>
        <v>42252.165972222225</v>
      </c>
      <c r="U1354">
        <f t="shared" si="106"/>
        <v>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8273</v>
      </c>
      <c r="O1355" s="21">
        <f t="shared" si="107"/>
        <v>133.6</v>
      </c>
      <c r="P1355" s="5">
        <f t="shared" si="108"/>
        <v>3.1437125748502992E-2</v>
      </c>
      <c r="Q1355" t="s">
        <v>8323</v>
      </c>
      <c r="R1355" t="s">
        <v>8324</v>
      </c>
      <c r="S1355" s="12">
        <f t="shared" si="105"/>
        <v>41309.11791666667</v>
      </c>
      <c r="T1355" s="12">
        <f t="shared" si="109"/>
        <v>41344</v>
      </c>
      <c r="U1355">
        <f t="shared" si="106"/>
        <v>1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8273</v>
      </c>
      <c r="O1356" s="21">
        <f t="shared" si="107"/>
        <v>130.25</v>
      </c>
      <c r="P1356" s="5">
        <f t="shared" si="108"/>
        <v>4.0946896992962251E-2</v>
      </c>
      <c r="Q1356" t="s">
        <v>8323</v>
      </c>
      <c r="R1356" t="s">
        <v>8324</v>
      </c>
      <c r="S1356" s="12">
        <f t="shared" si="105"/>
        <v>42502.807627314818</v>
      </c>
      <c r="T1356" s="12">
        <f t="shared" si="109"/>
        <v>42532.807627314818</v>
      </c>
      <c r="U1356">
        <f t="shared" si="106"/>
        <v>1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8273</v>
      </c>
      <c r="O1357" s="21">
        <f t="shared" si="107"/>
        <v>122.67999999999999</v>
      </c>
      <c r="P1357" s="5">
        <f t="shared" si="108"/>
        <v>3.9452233452885559E-2</v>
      </c>
      <c r="Q1357" t="s">
        <v>8323</v>
      </c>
      <c r="R1357" t="s">
        <v>8324</v>
      </c>
      <c r="S1357" s="12">
        <f t="shared" si="105"/>
        <v>41213.254687499997</v>
      </c>
      <c r="T1357" s="12">
        <f t="shared" si="109"/>
        <v>41243.416666666664</v>
      </c>
      <c r="U1357">
        <f t="shared" si="106"/>
        <v>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8273</v>
      </c>
      <c r="O1358" s="21">
        <f t="shared" si="107"/>
        <v>182.81058823529412</v>
      </c>
      <c r="P1358" s="5">
        <f t="shared" si="108"/>
        <v>1.399712978396154E-2</v>
      </c>
      <c r="Q1358" t="s">
        <v>8323</v>
      </c>
      <c r="R1358" t="s">
        <v>8324</v>
      </c>
      <c r="S1358" s="12">
        <f t="shared" si="105"/>
        <v>41430.038888888892</v>
      </c>
      <c r="T1358" s="12">
        <f t="shared" si="109"/>
        <v>41460.038888888892</v>
      </c>
      <c r="U1358">
        <f t="shared" si="106"/>
        <v>1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8273</v>
      </c>
      <c r="O1359" s="21">
        <f t="shared" si="107"/>
        <v>125.29999999999998</v>
      </c>
      <c r="P1359" s="5">
        <f t="shared" si="108"/>
        <v>2.5937749401436554E-2</v>
      </c>
      <c r="Q1359" t="s">
        <v>8323</v>
      </c>
      <c r="R1359" t="s">
        <v>8324</v>
      </c>
      <c r="S1359" s="12">
        <f t="shared" si="105"/>
        <v>41304.962233796294</v>
      </c>
      <c r="T1359" s="12">
        <f t="shared" si="109"/>
        <v>41334.249305555553</v>
      </c>
      <c r="U1359">
        <f t="shared" si="106"/>
        <v>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8273</v>
      </c>
      <c r="O1360" s="21">
        <f t="shared" si="107"/>
        <v>111.66666666666667</v>
      </c>
      <c r="P1360" s="5">
        <f t="shared" si="108"/>
        <v>1.4626865671641792E-2</v>
      </c>
      <c r="Q1360" t="s">
        <v>8323</v>
      </c>
      <c r="R1360" t="s">
        <v>8324</v>
      </c>
      <c r="S1360" s="12">
        <f t="shared" si="105"/>
        <v>40689.570868055554</v>
      </c>
      <c r="T1360" s="12">
        <f t="shared" si="109"/>
        <v>40719.570868055554</v>
      </c>
      <c r="U1360">
        <f t="shared" si="106"/>
        <v>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8273</v>
      </c>
      <c r="O1361" s="21">
        <f t="shared" si="107"/>
        <v>115.75757575757575</v>
      </c>
      <c r="P1361" s="5">
        <f t="shared" si="108"/>
        <v>2.4869109947643978E-2</v>
      </c>
      <c r="Q1361" t="s">
        <v>8323</v>
      </c>
      <c r="R1361" t="s">
        <v>8324</v>
      </c>
      <c r="S1361" s="12">
        <f t="shared" si="105"/>
        <v>40668.814699074072</v>
      </c>
      <c r="T1361" s="12">
        <f t="shared" si="109"/>
        <v>40730.814699074072</v>
      </c>
      <c r="U1361">
        <f t="shared" si="106"/>
        <v>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8273</v>
      </c>
      <c r="O1362" s="21">
        <f t="shared" si="107"/>
        <v>173.2</v>
      </c>
      <c r="P1362" s="5">
        <f t="shared" si="108"/>
        <v>3.117782909930716E-2</v>
      </c>
      <c r="Q1362" t="s">
        <v>8323</v>
      </c>
      <c r="R1362" t="s">
        <v>8324</v>
      </c>
      <c r="S1362" s="12">
        <f t="shared" si="105"/>
        <v>41095.900694444441</v>
      </c>
      <c r="T1362" s="12">
        <f t="shared" si="109"/>
        <v>41123.900694444441</v>
      </c>
      <c r="U1362">
        <f t="shared" si="106"/>
        <v>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8273</v>
      </c>
      <c r="O1363" s="21">
        <f t="shared" si="107"/>
        <v>125.98333333333333</v>
      </c>
      <c r="P1363" s="5">
        <f t="shared" si="108"/>
        <v>3.4925254663315253E-2</v>
      </c>
      <c r="Q1363" t="s">
        <v>8323</v>
      </c>
      <c r="R1363" t="s">
        <v>8324</v>
      </c>
      <c r="S1363" s="12">
        <f t="shared" si="105"/>
        <v>41781.717268518521</v>
      </c>
      <c r="T1363" s="12">
        <f t="shared" si="109"/>
        <v>41811.717268518521</v>
      </c>
      <c r="U1363">
        <f t="shared" si="106"/>
        <v>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8273</v>
      </c>
      <c r="O1364" s="21">
        <f t="shared" si="107"/>
        <v>109.1</v>
      </c>
      <c r="P1364" s="5">
        <f t="shared" si="108"/>
        <v>2.2914757103574702E-2</v>
      </c>
      <c r="Q1364" t="s">
        <v>8323</v>
      </c>
      <c r="R1364" t="s">
        <v>8324</v>
      </c>
      <c r="S1364" s="12">
        <f t="shared" si="105"/>
        <v>41464.934386574074</v>
      </c>
      <c r="T1364" s="12">
        <f t="shared" si="109"/>
        <v>41524.934386574074</v>
      </c>
      <c r="U1364">
        <f t="shared" si="106"/>
        <v>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8273</v>
      </c>
      <c r="O1365" s="21">
        <f t="shared" si="107"/>
        <v>100</v>
      </c>
      <c r="P1365" s="5">
        <f t="shared" si="108"/>
        <v>2.5000000000000001E-2</v>
      </c>
      <c r="Q1365" t="s">
        <v>8323</v>
      </c>
      <c r="R1365" t="s">
        <v>8324</v>
      </c>
      <c r="S1365" s="12">
        <f t="shared" si="105"/>
        <v>42396.8440625</v>
      </c>
      <c r="T1365" s="12">
        <f t="shared" si="109"/>
        <v>42415.332638888889</v>
      </c>
      <c r="U1365">
        <f t="shared" si="106"/>
        <v>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8275</v>
      </c>
      <c r="O1366" s="21">
        <f t="shared" si="107"/>
        <v>118.64285714285714</v>
      </c>
      <c r="P1366" s="5">
        <f t="shared" si="108"/>
        <v>2.8898254063816978E-3</v>
      </c>
      <c r="Q1366" t="s">
        <v>8326</v>
      </c>
      <c r="R1366" t="s">
        <v>8327</v>
      </c>
      <c r="S1366" s="12">
        <f t="shared" si="105"/>
        <v>41951.695671296293</v>
      </c>
      <c r="T1366" s="12">
        <f t="shared" si="109"/>
        <v>42011.6956712963</v>
      </c>
      <c r="U1366">
        <f t="shared" si="106"/>
        <v>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8275</v>
      </c>
      <c r="O1367" s="21">
        <f t="shared" si="107"/>
        <v>100.26666666666667</v>
      </c>
      <c r="P1367" s="5">
        <f t="shared" si="108"/>
        <v>1.223404255319149E-2</v>
      </c>
      <c r="Q1367" t="s">
        <v>8326</v>
      </c>
      <c r="R1367" t="s">
        <v>8327</v>
      </c>
      <c r="S1367" s="12">
        <f t="shared" ref="S1367:S1430" si="110">(((J1367/60)/60)/24)+DATE(1970,1,1)</f>
        <v>42049.733240740738</v>
      </c>
      <c r="T1367" s="12">
        <f t="shared" si="109"/>
        <v>42079.691574074073</v>
      </c>
      <c r="U1367">
        <f t="shared" si="106"/>
        <v>1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8275</v>
      </c>
      <c r="O1368" s="21">
        <f t="shared" si="107"/>
        <v>126.48920000000001</v>
      </c>
      <c r="P1368" s="5">
        <f t="shared" si="108"/>
        <v>1.5495394073169882E-2</v>
      </c>
      <c r="Q1368" t="s">
        <v>8326</v>
      </c>
      <c r="R1368" t="s">
        <v>8327</v>
      </c>
      <c r="S1368" s="12">
        <f t="shared" si="110"/>
        <v>41924.996099537035</v>
      </c>
      <c r="T1368" s="12">
        <f t="shared" si="109"/>
        <v>41970.037766203706</v>
      </c>
      <c r="U1368">
        <f t="shared" si="106"/>
        <v>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8275</v>
      </c>
      <c r="O1369" s="21">
        <f t="shared" si="107"/>
        <v>114.26</v>
      </c>
      <c r="P1369" s="5">
        <f t="shared" si="108"/>
        <v>1.5753544547523191E-2</v>
      </c>
      <c r="Q1369" t="s">
        <v>8326</v>
      </c>
      <c r="R1369" t="s">
        <v>8327</v>
      </c>
      <c r="S1369" s="12">
        <f t="shared" si="110"/>
        <v>42292.002893518518</v>
      </c>
      <c r="T1369" s="12">
        <f t="shared" si="109"/>
        <v>42322.044560185182</v>
      </c>
      <c r="U1369">
        <f t="shared" si="106"/>
        <v>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8275</v>
      </c>
      <c r="O1370" s="21">
        <f t="shared" si="107"/>
        <v>110.7</v>
      </c>
      <c r="P1370" s="5">
        <f t="shared" si="108"/>
        <v>1.5718157181571817E-2</v>
      </c>
      <c r="Q1370" t="s">
        <v>8326</v>
      </c>
      <c r="R1370" t="s">
        <v>8327</v>
      </c>
      <c r="S1370" s="12">
        <f t="shared" si="110"/>
        <v>42146.190902777773</v>
      </c>
      <c r="T1370" s="12">
        <f t="shared" si="109"/>
        <v>42170.190902777773</v>
      </c>
      <c r="U1370">
        <f t="shared" si="106"/>
        <v>1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8275</v>
      </c>
      <c r="O1371" s="21">
        <f t="shared" si="107"/>
        <v>105.34805315203954</v>
      </c>
      <c r="P1371" s="5">
        <f t="shared" si="108"/>
        <v>1.1909430831873744E-2</v>
      </c>
      <c r="Q1371" t="s">
        <v>8326</v>
      </c>
      <c r="R1371" t="s">
        <v>8327</v>
      </c>
      <c r="S1371" s="12">
        <f t="shared" si="110"/>
        <v>41710.594282407408</v>
      </c>
      <c r="T1371" s="12">
        <f t="shared" si="109"/>
        <v>41740.594282407408</v>
      </c>
      <c r="U1371">
        <f t="shared" si="106"/>
        <v>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8275</v>
      </c>
      <c r="O1372" s="21">
        <f t="shared" si="107"/>
        <v>103.66666666666666</v>
      </c>
      <c r="P1372" s="5">
        <f t="shared" si="108"/>
        <v>1.2861736334405145E-2</v>
      </c>
      <c r="Q1372" t="s">
        <v>8326</v>
      </c>
      <c r="R1372" t="s">
        <v>8327</v>
      </c>
      <c r="S1372" s="12">
        <f t="shared" si="110"/>
        <v>41548.00335648148</v>
      </c>
      <c r="T1372" s="12">
        <f t="shared" si="109"/>
        <v>41563.00335648148</v>
      </c>
      <c r="U1372">
        <f t="shared" si="106"/>
        <v>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8275</v>
      </c>
      <c r="O1373" s="21">
        <f t="shared" si="107"/>
        <v>107.08672667523933</v>
      </c>
      <c r="P1373" s="5">
        <f t="shared" si="108"/>
        <v>9.3395597064709814E-3</v>
      </c>
      <c r="Q1373" t="s">
        <v>8326</v>
      </c>
      <c r="R1373" t="s">
        <v>8327</v>
      </c>
      <c r="S1373" s="12">
        <f t="shared" si="110"/>
        <v>42101.758587962962</v>
      </c>
      <c r="T1373" s="12">
        <f t="shared" si="109"/>
        <v>42131.758587962962</v>
      </c>
      <c r="U1373">
        <f t="shared" si="106"/>
        <v>1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8275</v>
      </c>
      <c r="O1374" s="21">
        <f t="shared" si="107"/>
        <v>124</v>
      </c>
      <c r="P1374" s="5">
        <f t="shared" si="108"/>
        <v>2.5806451612903226E-2</v>
      </c>
      <c r="Q1374" t="s">
        <v>8326</v>
      </c>
      <c r="R1374" t="s">
        <v>8327</v>
      </c>
      <c r="S1374" s="12">
        <f t="shared" si="110"/>
        <v>41072.739953703705</v>
      </c>
      <c r="T1374" s="12">
        <f t="shared" si="109"/>
        <v>41102.739953703705</v>
      </c>
      <c r="U1374">
        <f t="shared" si="106"/>
        <v>1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8275</v>
      </c>
      <c r="O1375" s="21">
        <f t="shared" si="107"/>
        <v>105.01</v>
      </c>
      <c r="P1375" s="5">
        <f t="shared" si="108"/>
        <v>4.9519093419674318E-3</v>
      </c>
      <c r="Q1375" t="s">
        <v>8326</v>
      </c>
      <c r="R1375" t="s">
        <v>8327</v>
      </c>
      <c r="S1375" s="12">
        <f t="shared" si="110"/>
        <v>42704.95177083333</v>
      </c>
      <c r="T1375" s="12">
        <f t="shared" si="109"/>
        <v>42734.95177083333</v>
      </c>
      <c r="U1375">
        <f t="shared" si="106"/>
        <v>1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8275</v>
      </c>
      <c r="O1376" s="21">
        <f t="shared" si="107"/>
        <v>189.46666666666667</v>
      </c>
      <c r="P1376" s="5">
        <f t="shared" si="108"/>
        <v>2.322308233638283E-2</v>
      </c>
      <c r="Q1376" t="s">
        <v>8326</v>
      </c>
      <c r="R1376" t="s">
        <v>8327</v>
      </c>
      <c r="S1376" s="12">
        <f t="shared" si="110"/>
        <v>42424.161898148144</v>
      </c>
      <c r="T1376" s="12">
        <f t="shared" si="109"/>
        <v>42454.12023148148</v>
      </c>
      <c r="U1376">
        <f t="shared" si="106"/>
        <v>1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8275</v>
      </c>
      <c r="O1377" s="21">
        <f t="shared" si="107"/>
        <v>171.32499999999999</v>
      </c>
      <c r="P1377" s="5">
        <f t="shared" si="108"/>
        <v>1.5905442871735006E-2</v>
      </c>
      <c r="Q1377" t="s">
        <v>8326</v>
      </c>
      <c r="R1377" t="s">
        <v>8327</v>
      </c>
      <c r="S1377" s="12">
        <f t="shared" si="110"/>
        <v>42720.066192129627</v>
      </c>
      <c r="T1377" s="12">
        <f t="shared" si="109"/>
        <v>42750.066192129627</v>
      </c>
      <c r="U1377">
        <f t="shared" si="106"/>
        <v>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8275</v>
      </c>
      <c r="O1378" s="21">
        <f t="shared" si="107"/>
        <v>252.48648648648651</v>
      </c>
      <c r="P1378" s="5">
        <f t="shared" si="108"/>
        <v>1.7983301220295438E-2</v>
      </c>
      <c r="Q1378" t="s">
        <v>8326</v>
      </c>
      <c r="R1378" t="s">
        <v>8327</v>
      </c>
      <c r="S1378" s="12">
        <f t="shared" si="110"/>
        <v>42677.669050925921</v>
      </c>
      <c r="T1378" s="12">
        <f t="shared" si="109"/>
        <v>42707.710717592592</v>
      </c>
      <c r="U1378">
        <f t="shared" si="106"/>
        <v>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8275</v>
      </c>
      <c r="O1379" s="21">
        <f t="shared" si="107"/>
        <v>116.15384615384616</v>
      </c>
      <c r="P1379" s="5">
        <f t="shared" si="108"/>
        <v>2.052980132450331E-2</v>
      </c>
      <c r="Q1379" t="s">
        <v>8326</v>
      </c>
      <c r="R1379" t="s">
        <v>8327</v>
      </c>
      <c r="S1379" s="12">
        <f t="shared" si="110"/>
        <v>42747.219560185185</v>
      </c>
      <c r="T1379" s="12">
        <f t="shared" si="109"/>
        <v>42769.174305555556</v>
      </c>
      <c r="U1379">
        <f t="shared" si="106"/>
        <v>1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8275</v>
      </c>
      <c r="O1380" s="21">
        <f t="shared" si="107"/>
        <v>203.35000000000002</v>
      </c>
      <c r="P1380" s="5">
        <f t="shared" si="108"/>
        <v>3.2702237521514632E-2</v>
      </c>
      <c r="Q1380" t="s">
        <v>8326</v>
      </c>
      <c r="R1380" t="s">
        <v>8327</v>
      </c>
      <c r="S1380" s="12">
        <f t="shared" si="110"/>
        <v>42568.759374999994</v>
      </c>
      <c r="T1380" s="12">
        <f t="shared" si="109"/>
        <v>42583.759374999994</v>
      </c>
      <c r="U1380">
        <f t="shared" si="106"/>
        <v>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8275</v>
      </c>
      <c r="O1381" s="21">
        <f t="shared" si="107"/>
        <v>111.60000000000001</v>
      </c>
      <c r="P1381" s="5">
        <f t="shared" si="108"/>
        <v>1.3530465949820788E-2</v>
      </c>
      <c r="Q1381" t="s">
        <v>8326</v>
      </c>
      <c r="R1381" t="s">
        <v>8327</v>
      </c>
      <c r="S1381" s="12">
        <f t="shared" si="110"/>
        <v>42130.491620370376</v>
      </c>
      <c r="T1381" s="12">
        <f t="shared" si="109"/>
        <v>42160.491620370376</v>
      </c>
      <c r="U1381">
        <f t="shared" si="106"/>
        <v>1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8275</v>
      </c>
      <c r="O1382" s="21">
        <f t="shared" si="107"/>
        <v>424</v>
      </c>
      <c r="P1382" s="5">
        <f t="shared" si="108"/>
        <v>4.716981132075472E-2</v>
      </c>
      <c r="Q1382" t="s">
        <v>8326</v>
      </c>
      <c r="R1382" t="s">
        <v>8327</v>
      </c>
      <c r="S1382" s="12">
        <f t="shared" si="110"/>
        <v>42141.762800925921</v>
      </c>
      <c r="T1382" s="12">
        <f t="shared" si="109"/>
        <v>42164.083333333328</v>
      </c>
      <c r="U1382">
        <f t="shared" si="106"/>
        <v>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8275</v>
      </c>
      <c r="O1383" s="21">
        <f t="shared" si="107"/>
        <v>107.1</v>
      </c>
      <c r="P1383" s="5">
        <f t="shared" si="108"/>
        <v>1.3632119514472456E-2</v>
      </c>
      <c r="Q1383" t="s">
        <v>8326</v>
      </c>
      <c r="R1383" t="s">
        <v>8327</v>
      </c>
      <c r="S1383" s="12">
        <f t="shared" si="110"/>
        <v>42703.214409722219</v>
      </c>
      <c r="T1383" s="12">
        <f t="shared" si="109"/>
        <v>42733.214409722219</v>
      </c>
      <c r="U1383">
        <f t="shared" si="106"/>
        <v>1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8275</v>
      </c>
      <c r="O1384" s="21">
        <f t="shared" si="107"/>
        <v>104.3625</v>
      </c>
      <c r="P1384" s="5">
        <f t="shared" si="108"/>
        <v>1.7726673853156065E-2</v>
      </c>
      <c r="Q1384" t="s">
        <v>8326</v>
      </c>
      <c r="R1384" t="s">
        <v>8327</v>
      </c>
      <c r="S1384" s="12">
        <f t="shared" si="110"/>
        <v>41370.800185185188</v>
      </c>
      <c r="T1384" s="12">
        <f t="shared" si="109"/>
        <v>41400.800185185188</v>
      </c>
      <c r="U1384">
        <f t="shared" si="106"/>
        <v>1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8275</v>
      </c>
      <c r="O1385" s="21">
        <f t="shared" si="107"/>
        <v>212.40909090909091</v>
      </c>
      <c r="P1385" s="5">
        <f t="shared" si="108"/>
        <v>1.9901562165632356E-2</v>
      </c>
      <c r="Q1385" t="s">
        <v>8326</v>
      </c>
      <c r="R1385" t="s">
        <v>8327</v>
      </c>
      <c r="S1385" s="12">
        <f t="shared" si="110"/>
        <v>42707.074976851851</v>
      </c>
      <c r="T1385" s="12">
        <f t="shared" si="109"/>
        <v>42727.074976851851</v>
      </c>
      <c r="U1385">
        <f t="shared" si="106"/>
        <v>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8275</v>
      </c>
      <c r="O1386" s="21">
        <f t="shared" si="107"/>
        <v>124.08571428571429</v>
      </c>
      <c r="P1386" s="5">
        <f t="shared" si="108"/>
        <v>1.4506101772967994E-2</v>
      </c>
      <c r="Q1386" t="s">
        <v>8326</v>
      </c>
      <c r="R1386" t="s">
        <v>8327</v>
      </c>
      <c r="S1386" s="12">
        <f t="shared" si="110"/>
        <v>42160.735208333332</v>
      </c>
      <c r="T1386" s="12">
        <f t="shared" si="109"/>
        <v>42190.735208333332</v>
      </c>
      <c r="U1386">
        <f t="shared" si="106"/>
        <v>1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8275</v>
      </c>
      <c r="O1387" s="21">
        <f t="shared" si="107"/>
        <v>110.406125</v>
      </c>
      <c r="P1387" s="5">
        <f t="shared" si="108"/>
        <v>1.517125974668525E-2</v>
      </c>
      <c r="Q1387" t="s">
        <v>8326</v>
      </c>
      <c r="R1387" t="s">
        <v>8327</v>
      </c>
      <c r="S1387" s="12">
        <f t="shared" si="110"/>
        <v>42433.688900462963</v>
      </c>
      <c r="T1387" s="12">
        <f t="shared" si="109"/>
        <v>42489.507638888885</v>
      </c>
      <c r="U1387">
        <f t="shared" si="106"/>
        <v>1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8275</v>
      </c>
      <c r="O1388" s="21">
        <f t="shared" si="107"/>
        <v>218.75</v>
      </c>
      <c r="P1388" s="5">
        <f t="shared" si="108"/>
        <v>1.6E-2</v>
      </c>
      <c r="Q1388" t="s">
        <v>8326</v>
      </c>
      <c r="R1388" t="s">
        <v>8327</v>
      </c>
      <c r="S1388" s="12">
        <f t="shared" si="110"/>
        <v>42184.646863425922</v>
      </c>
      <c r="T1388" s="12">
        <f t="shared" si="109"/>
        <v>42214.646863425922</v>
      </c>
      <c r="U1388">
        <f t="shared" si="106"/>
        <v>1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8275</v>
      </c>
      <c r="O1389" s="21">
        <f t="shared" si="107"/>
        <v>136.625</v>
      </c>
      <c r="P1389" s="5">
        <f t="shared" si="108"/>
        <v>1.4272644098810613E-2</v>
      </c>
      <c r="Q1389" t="s">
        <v>8326</v>
      </c>
      <c r="R1389" t="s">
        <v>8327</v>
      </c>
      <c r="S1389" s="12">
        <f t="shared" si="110"/>
        <v>42126.92123842593</v>
      </c>
      <c r="T1389" s="12">
        <f t="shared" si="109"/>
        <v>42158.1875</v>
      </c>
      <c r="U1389">
        <f t="shared" si="106"/>
        <v>1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8275</v>
      </c>
      <c r="O1390" s="21">
        <f t="shared" si="107"/>
        <v>134.8074</v>
      </c>
      <c r="P1390" s="5">
        <f t="shared" si="108"/>
        <v>1.6616298511802765E-2</v>
      </c>
      <c r="Q1390" t="s">
        <v>8326</v>
      </c>
      <c r="R1390" t="s">
        <v>8327</v>
      </c>
      <c r="S1390" s="12">
        <f t="shared" si="110"/>
        <v>42634.614780092597</v>
      </c>
      <c r="T1390" s="12">
        <f t="shared" si="109"/>
        <v>42660.676388888889</v>
      </c>
      <c r="U1390">
        <f t="shared" si="106"/>
        <v>1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8275</v>
      </c>
      <c r="O1391" s="21">
        <f t="shared" si="107"/>
        <v>145.4</v>
      </c>
      <c r="P1391" s="5">
        <f t="shared" si="108"/>
        <v>4.676753782668501E-2</v>
      </c>
      <c r="Q1391" t="s">
        <v>8326</v>
      </c>
      <c r="R1391" t="s">
        <v>8327</v>
      </c>
      <c r="S1391" s="12">
        <f t="shared" si="110"/>
        <v>42565.480983796297</v>
      </c>
      <c r="T1391" s="12">
        <f t="shared" si="109"/>
        <v>42595.480983796297</v>
      </c>
      <c r="U1391">
        <f t="shared" si="106"/>
        <v>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8275</v>
      </c>
      <c r="O1392" s="21">
        <f t="shared" si="107"/>
        <v>109.10714285714285</v>
      </c>
      <c r="P1392" s="5">
        <f t="shared" si="108"/>
        <v>6.2193126022913256E-3</v>
      </c>
      <c r="Q1392" t="s">
        <v>8326</v>
      </c>
      <c r="R1392" t="s">
        <v>8327</v>
      </c>
      <c r="S1392" s="12">
        <f t="shared" si="110"/>
        <v>42087.803310185183</v>
      </c>
      <c r="T1392" s="12">
        <f t="shared" si="109"/>
        <v>42121.716666666667</v>
      </c>
      <c r="U1392">
        <f t="shared" si="106"/>
        <v>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8275</v>
      </c>
      <c r="O1393" s="21">
        <f t="shared" si="107"/>
        <v>110.2</v>
      </c>
      <c r="P1393" s="5">
        <f t="shared" si="108"/>
        <v>2.3593466424682397E-2</v>
      </c>
      <c r="Q1393" t="s">
        <v>8326</v>
      </c>
      <c r="R1393" t="s">
        <v>8327</v>
      </c>
      <c r="S1393" s="12">
        <f t="shared" si="110"/>
        <v>42193.650671296295</v>
      </c>
      <c r="T1393" s="12">
        <f t="shared" si="109"/>
        <v>42238.207638888889</v>
      </c>
      <c r="U1393">
        <f t="shared" si="106"/>
        <v>1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8275</v>
      </c>
      <c r="O1394" s="21">
        <f t="shared" si="107"/>
        <v>113.64000000000001</v>
      </c>
      <c r="P1394" s="5">
        <f t="shared" si="108"/>
        <v>3.6606828581485396E-2</v>
      </c>
      <c r="Q1394" t="s">
        <v>8326</v>
      </c>
      <c r="R1394" t="s">
        <v>8327</v>
      </c>
      <c r="S1394" s="12">
        <f t="shared" si="110"/>
        <v>42401.154930555553</v>
      </c>
      <c r="T1394" s="12">
        <f t="shared" si="109"/>
        <v>42432.154930555553</v>
      </c>
      <c r="U1394">
        <f t="shared" si="106"/>
        <v>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8275</v>
      </c>
      <c r="O1395" s="21">
        <f t="shared" si="107"/>
        <v>102.35000000000001</v>
      </c>
      <c r="P1395" s="5">
        <f t="shared" si="108"/>
        <v>5.0806057645334636E-3</v>
      </c>
      <c r="Q1395" t="s">
        <v>8326</v>
      </c>
      <c r="R1395" t="s">
        <v>8327</v>
      </c>
      <c r="S1395" s="12">
        <f t="shared" si="110"/>
        <v>42553.681979166664</v>
      </c>
      <c r="T1395" s="12">
        <f t="shared" si="109"/>
        <v>42583.681979166664</v>
      </c>
      <c r="U1395">
        <f t="shared" si="106"/>
        <v>1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8275</v>
      </c>
      <c r="O1396" s="21">
        <f t="shared" si="107"/>
        <v>122.13333333333334</v>
      </c>
      <c r="P1396" s="5">
        <f t="shared" si="108"/>
        <v>1.8558951965065504E-2</v>
      </c>
      <c r="Q1396" t="s">
        <v>8326</v>
      </c>
      <c r="R1396" t="s">
        <v>8327</v>
      </c>
      <c r="S1396" s="12">
        <f t="shared" si="110"/>
        <v>42752.144976851851</v>
      </c>
      <c r="T1396" s="12">
        <f t="shared" si="109"/>
        <v>42795.125</v>
      </c>
      <c r="U1396">
        <f t="shared" si="106"/>
        <v>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8275</v>
      </c>
      <c r="O1397" s="21">
        <f t="shared" si="107"/>
        <v>111.88571428571427</v>
      </c>
      <c r="P1397" s="5">
        <f t="shared" si="108"/>
        <v>2.0939734422880489E-2</v>
      </c>
      <c r="Q1397" t="s">
        <v>8326</v>
      </c>
      <c r="R1397" t="s">
        <v>8327</v>
      </c>
      <c r="S1397" s="12">
        <f t="shared" si="110"/>
        <v>42719.90834490741</v>
      </c>
      <c r="T1397" s="12">
        <f t="shared" si="109"/>
        <v>42749.90834490741</v>
      </c>
      <c r="U1397">
        <f t="shared" si="106"/>
        <v>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8275</v>
      </c>
      <c r="O1398" s="21">
        <f t="shared" si="107"/>
        <v>107.3</v>
      </c>
      <c r="P1398" s="5">
        <f t="shared" si="108"/>
        <v>1.133892513202858E-2</v>
      </c>
      <c r="Q1398" t="s">
        <v>8326</v>
      </c>
      <c r="R1398" t="s">
        <v>8327</v>
      </c>
      <c r="S1398" s="12">
        <f t="shared" si="110"/>
        <v>42018.99863425926</v>
      </c>
      <c r="T1398" s="12">
        <f t="shared" si="109"/>
        <v>42048.99863425926</v>
      </c>
      <c r="U1398">
        <f t="shared" si="106"/>
        <v>1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8275</v>
      </c>
      <c r="O1399" s="21">
        <f t="shared" si="107"/>
        <v>113.85000000000001</v>
      </c>
      <c r="P1399" s="5">
        <f t="shared" si="108"/>
        <v>1.3877909530083443E-2</v>
      </c>
      <c r="Q1399" t="s">
        <v>8326</v>
      </c>
      <c r="R1399" t="s">
        <v>8327</v>
      </c>
      <c r="S1399" s="12">
        <f t="shared" si="110"/>
        <v>42640.917939814812</v>
      </c>
      <c r="T1399" s="12">
        <f t="shared" si="109"/>
        <v>42670.888194444444</v>
      </c>
      <c r="U1399">
        <f t="shared" si="106"/>
        <v>1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8275</v>
      </c>
      <c r="O1400" s="21">
        <f t="shared" si="107"/>
        <v>109.68181818181819</v>
      </c>
      <c r="P1400" s="5">
        <f t="shared" si="108"/>
        <v>1.3468711147948611E-2</v>
      </c>
      <c r="Q1400" t="s">
        <v>8326</v>
      </c>
      <c r="R1400" t="s">
        <v>8327</v>
      </c>
      <c r="S1400" s="12">
        <f t="shared" si="110"/>
        <v>42526.874236111107</v>
      </c>
      <c r="T1400" s="12">
        <f t="shared" si="109"/>
        <v>42556.874236111107</v>
      </c>
      <c r="U1400">
        <f t="shared" si="106"/>
        <v>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8275</v>
      </c>
      <c r="O1401" s="21">
        <f t="shared" si="107"/>
        <v>126.14444444444443</v>
      </c>
      <c r="P1401" s="5">
        <f t="shared" si="108"/>
        <v>1.6207169911036729E-2</v>
      </c>
      <c r="Q1401" t="s">
        <v>8326</v>
      </c>
      <c r="R1401" t="s">
        <v>8327</v>
      </c>
      <c r="S1401" s="12">
        <f t="shared" si="110"/>
        <v>41889.004317129627</v>
      </c>
      <c r="T1401" s="12">
        <f t="shared" si="109"/>
        <v>41919.004317129627</v>
      </c>
      <c r="U1401">
        <f t="shared" si="106"/>
        <v>1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8275</v>
      </c>
      <c r="O1402" s="21">
        <f t="shared" si="107"/>
        <v>167.42857142857144</v>
      </c>
      <c r="P1402" s="5">
        <f t="shared" si="108"/>
        <v>5.8020477815699661E-2</v>
      </c>
      <c r="Q1402" t="s">
        <v>8326</v>
      </c>
      <c r="R1402" t="s">
        <v>8327</v>
      </c>
      <c r="S1402" s="12">
        <f t="shared" si="110"/>
        <v>42498.341122685189</v>
      </c>
      <c r="T1402" s="12">
        <f t="shared" si="109"/>
        <v>42533.229166666672</v>
      </c>
      <c r="U1402">
        <f t="shared" si="106"/>
        <v>1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8275</v>
      </c>
      <c r="O1403" s="21">
        <f t="shared" si="107"/>
        <v>496.52000000000004</v>
      </c>
      <c r="P1403" s="5">
        <f t="shared" si="108"/>
        <v>1.9334568597438168E-2</v>
      </c>
      <c r="Q1403" t="s">
        <v>8326</v>
      </c>
      <c r="R1403" t="s">
        <v>8327</v>
      </c>
      <c r="S1403" s="12">
        <f t="shared" si="110"/>
        <v>41399.99622685185</v>
      </c>
      <c r="T1403" s="12">
        <f t="shared" si="109"/>
        <v>41420.99622685185</v>
      </c>
      <c r="U1403">
        <f t="shared" si="106"/>
        <v>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8275</v>
      </c>
      <c r="O1404" s="21">
        <f t="shared" si="107"/>
        <v>109.16</v>
      </c>
      <c r="P1404" s="5">
        <f t="shared" si="108"/>
        <v>4.1407108831073652E-2</v>
      </c>
      <c r="Q1404" t="s">
        <v>8326</v>
      </c>
      <c r="R1404" t="s">
        <v>8327</v>
      </c>
      <c r="S1404" s="12">
        <f t="shared" si="110"/>
        <v>42065.053368055553</v>
      </c>
      <c r="T1404" s="12">
        <f t="shared" si="109"/>
        <v>42125.011701388896</v>
      </c>
      <c r="U1404">
        <f t="shared" si="106"/>
        <v>1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8275</v>
      </c>
      <c r="O1405" s="21">
        <f t="shared" si="107"/>
        <v>102.57499999999999</v>
      </c>
      <c r="P1405" s="5">
        <f t="shared" si="108"/>
        <v>1.6085790884718499E-2</v>
      </c>
      <c r="Q1405" t="s">
        <v>8326</v>
      </c>
      <c r="R1405" t="s">
        <v>8327</v>
      </c>
      <c r="S1405" s="12">
        <f t="shared" si="110"/>
        <v>41451.062905092593</v>
      </c>
      <c r="T1405" s="12">
        <f t="shared" si="109"/>
        <v>41481.062905092593</v>
      </c>
      <c r="U1405">
        <f t="shared" si="106"/>
        <v>1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8286</v>
      </c>
      <c r="O1406" s="21">
        <f t="shared" si="107"/>
        <v>1.6620689655172414</v>
      </c>
      <c r="P1406" s="5">
        <f t="shared" si="108"/>
        <v>2.0746887966804978E-2</v>
      </c>
      <c r="Q1406" t="s">
        <v>8323</v>
      </c>
      <c r="R1406" t="s">
        <v>8342</v>
      </c>
      <c r="S1406" s="12">
        <f t="shared" si="110"/>
        <v>42032.510243055556</v>
      </c>
      <c r="T1406" s="12">
        <f t="shared" si="109"/>
        <v>42057.510243055556</v>
      </c>
      <c r="U1406">
        <f t="shared" si="106"/>
        <v>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8286</v>
      </c>
      <c r="O1407" s="21">
        <f t="shared" si="107"/>
        <v>0.42</v>
      </c>
      <c r="P1407" s="5">
        <f t="shared" si="108"/>
        <v>0.16190476190476191</v>
      </c>
      <c r="Q1407" t="s">
        <v>8323</v>
      </c>
      <c r="R1407" t="s">
        <v>8342</v>
      </c>
      <c r="S1407" s="12">
        <f t="shared" si="110"/>
        <v>41941.680567129632</v>
      </c>
      <c r="T1407" s="12">
        <f t="shared" si="109"/>
        <v>41971.722233796296</v>
      </c>
      <c r="U1407">
        <f t="shared" si="106"/>
        <v>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8286</v>
      </c>
      <c r="O1408" s="21">
        <f t="shared" si="107"/>
        <v>0.125</v>
      </c>
      <c r="P1408" s="5">
        <f t="shared" si="108"/>
        <v>0.2</v>
      </c>
      <c r="Q1408" t="s">
        <v>8323</v>
      </c>
      <c r="R1408" t="s">
        <v>8342</v>
      </c>
      <c r="S1408" s="12">
        <f t="shared" si="110"/>
        <v>42297.432951388888</v>
      </c>
      <c r="T1408" s="12">
        <f t="shared" si="109"/>
        <v>42350.416666666672</v>
      </c>
      <c r="U1408">
        <f t="shared" si="106"/>
        <v>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8286</v>
      </c>
      <c r="O1409" s="21">
        <f t="shared" si="107"/>
        <v>0.5</v>
      </c>
      <c r="P1409" s="5">
        <f t="shared" si="108"/>
        <v>0.13333333333333333</v>
      </c>
      <c r="Q1409" t="s">
        <v>8323</v>
      </c>
      <c r="R1409" t="s">
        <v>8342</v>
      </c>
      <c r="S1409" s="12">
        <f t="shared" si="110"/>
        <v>41838.536782407406</v>
      </c>
      <c r="T1409" s="12">
        <f t="shared" si="109"/>
        <v>41863.536782407406</v>
      </c>
      <c r="U1409">
        <f t="shared" si="106"/>
        <v>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8286</v>
      </c>
      <c r="O1410" s="21">
        <f t="shared" si="107"/>
        <v>7.1999999999999993</v>
      </c>
      <c r="P1410" s="5">
        <f t="shared" si="108"/>
        <v>8.3333333333333329E-2</v>
      </c>
      <c r="Q1410" t="s">
        <v>8323</v>
      </c>
      <c r="R1410" t="s">
        <v>8342</v>
      </c>
      <c r="S1410" s="12">
        <f t="shared" si="110"/>
        <v>42291.872175925921</v>
      </c>
      <c r="T1410" s="12">
        <f t="shared" si="109"/>
        <v>42321.913842592592</v>
      </c>
      <c r="U1410">
        <f t="shared" ref="U1410:U1473" si="111">COUNT(E1410="SUCCESSFUL","FAILED","cancelled","live")</f>
        <v>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8286</v>
      </c>
      <c r="O1411" s="21">
        <f t="shared" ref="O1411:O1474" si="112">IFERROR( E1411/D1411 * 100,0)</f>
        <v>0</v>
      </c>
      <c r="P1411" s="5">
        <f t="shared" ref="P1411:P1474" si="113">IFERROR(L1411/E1411,0)</f>
        <v>0</v>
      </c>
      <c r="Q1411" t="s">
        <v>8323</v>
      </c>
      <c r="R1411" t="s">
        <v>8342</v>
      </c>
      <c r="S1411" s="12">
        <f t="shared" si="110"/>
        <v>41945.133506944447</v>
      </c>
      <c r="T1411" s="12">
        <f t="shared" ref="T1411:T1474" si="114">(((I1411/60)/60)/24)+DATE(1970,1,1)</f>
        <v>42005.175173611111</v>
      </c>
      <c r="U1411">
        <f t="shared" si="111"/>
        <v>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8286</v>
      </c>
      <c r="O1412" s="21">
        <f t="shared" si="112"/>
        <v>1.6666666666666666E-2</v>
      </c>
      <c r="P1412" s="5">
        <f t="shared" si="113"/>
        <v>1</v>
      </c>
      <c r="Q1412" t="s">
        <v>8323</v>
      </c>
      <c r="R1412" t="s">
        <v>8342</v>
      </c>
      <c r="S1412" s="12">
        <f t="shared" si="110"/>
        <v>42479.318518518514</v>
      </c>
      <c r="T1412" s="12">
        <f t="shared" si="114"/>
        <v>42524.318518518514</v>
      </c>
      <c r="U1412">
        <f t="shared" si="111"/>
        <v>1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8286</v>
      </c>
      <c r="O1413" s="21">
        <f t="shared" si="112"/>
        <v>0.23333333333333336</v>
      </c>
      <c r="P1413" s="5">
        <f t="shared" si="113"/>
        <v>0.42857142857142855</v>
      </c>
      <c r="Q1413" t="s">
        <v>8323</v>
      </c>
      <c r="R1413" t="s">
        <v>8342</v>
      </c>
      <c r="S1413" s="12">
        <f t="shared" si="110"/>
        <v>42013.059027777781</v>
      </c>
      <c r="T1413" s="12">
        <f t="shared" si="114"/>
        <v>42041.059027777781</v>
      </c>
      <c r="U1413">
        <f t="shared" si="111"/>
        <v>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8286</v>
      </c>
      <c r="O1414" s="21">
        <f t="shared" si="112"/>
        <v>4.5714285714285712</v>
      </c>
      <c r="P1414" s="5">
        <f t="shared" si="113"/>
        <v>4.0625000000000001E-2</v>
      </c>
      <c r="Q1414" t="s">
        <v>8323</v>
      </c>
      <c r="R1414" t="s">
        <v>8342</v>
      </c>
      <c r="S1414" s="12">
        <f t="shared" si="110"/>
        <v>41947.063645833332</v>
      </c>
      <c r="T1414" s="12">
        <f t="shared" si="114"/>
        <v>41977.063645833332</v>
      </c>
      <c r="U1414">
        <f t="shared" si="111"/>
        <v>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8286</v>
      </c>
      <c r="O1415" s="21">
        <f t="shared" si="112"/>
        <v>5</v>
      </c>
      <c r="P1415" s="5">
        <f t="shared" si="113"/>
        <v>0.01</v>
      </c>
      <c r="Q1415" t="s">
        <v>8323</v>
      </c>
      <c r="R1415" t="s">
        <v>8342</v>
      </c>
      <c r="S1415" s="12">
        <f t="shared" si="110"/>
        <v>42360.437152777777</v>
      </c>
      <c r="T1415" s="12">
        <f t="shared" si="114"/>
        <v>42420.437152777777</v>
      </c>
      <c r="U1415">
        <f t="shared" si="111"/>
        <v>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8286</v>
      </c>
      <c r="O1416" s="21">
        <f t="shared" si="112"/>
        <v>0.2</v>
      </c>
      <c r="P1416" s="5">
        <f t="shared" si="113"/>
        <v>1</v>
      </c>
      <c r="Q1416" t="s">
        <v>8323</v>
      </c>
      <c r="R1416" t="s">
        <v>8342</v>
      </c>
      <c r="S1416" s="12">
        <f t="shared" si="110"/>
        <v>42708.25309027778</v>
      </c>
      <c r="T1416" s="12">
        <f t="shared" si="114"/>
        <v>42738.25309027778</v>
      </c>
      <c r="U1416">
        <f t="shared" si="111"/>
        <v>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8286</v>
      </c>
      <c r="O1417" s="21">
        <f t="shared" si="112"/>
        <v>18.181818181818183</v>
      </c>
      <c r="P1417" s="5">
        <f t="shared" si="113"/>
        <v>1.125E-2</v>
      </c>
      <c r="Q1417" t="s">
        <v>8323</v>
      </c>
      <c r="R1417" t="s">
        <v>8342</v>
      </c>
      <c r="S1417" s="12">
        <f t="shared" si="110"/>
        <v>42192.675821759258</v>
      </c>
      <c r="T1417" s="12">
        <f t="shared" si="114"/>
        <v>42232.675821759258</v>
      </c>
      <c r="U1417">
        <f t="shared" si="111"/>
        <v>1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8286</v>
      </c>
      <c r="O1418" s="21">
        <f t="shared" si="112"/>
        <v>0</v>
      </c>
      <c r="P1418" s="5">
        <f t="shared" si="113"/>
        <v>0</v>
      </c>
      <c r="Q1418" t="s">
        <v>8323</v>
      </c>
      <c r="R1418" t="s">
        <v>8342</v>
      </c>
      <c r="S1418" s="12">
        <f t="shared" si="110"/>
        <v>42299.926145833335</v>
      </c>
      <c r="T1418" s="12">
        <f t="shared" si="114"/>
        <v>42329.967812499999</v>
      </c>
      <c r="U1418">
        <f t="shared" si="111"/>
        <v>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8286</v>
      </c>
      <c r="O1419" s="21">
        <f t="shared" si="112"/>
        <v>1.2222222222222223</v>
      </c>
      <c r="P1419" s="5">
        <f t="shared" si="113"/>
        <v>3.6363636363636362E-2</v>
      </c>
      <c r="Q1419" t="s">
        <v>8323</v>
      </c>
      <c r="R1419" t="s">
        <v>8342</v>
      </c>
      <c r="S1419" s="12">
        <f t="shared" si="110"/>
        <v>42232.15016203704</v>
      </c>
      <c r="T1419" s="12">
        <f t="shared" si="114"/>
        <v>42262.465972222228</v>
      </c>
      <c r="U1419">
        <f t="shared" si="111"/>
        <v>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8286</v>
      </c>
      <c r="O1420" s="21">
        <f t="shared" si="112"/>
        <v>0.2</v>
      </c>
      <c r="P1420" s="5">
        <f t="shared" si="113"/>
        <v>0.16666666666666666</v>
      </c>
      <c r="Q1420" t="s">
        <v>8323</v>
      </c>
      <c r="R1420" t="s">
        <v>8342</v>
      </c>
      <c r="S1420" s="12">
        <f t="shared" si="110"/>
        <v>42395.456412037034</v>
      </c>
      <c r="T1420" s="12">
        <f t="shared" si="114"/>
        <v>42425.456412037034</v>
      </c>
      <c r="U1420">
        <f t="shared" si="111"/>
        <v>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8286</v>
      </c>
      <c r="O1421" s="21">
        <f t="shared" si="112"/>
        <v>7.0634920634920633</v>
      </c>
      <c r="P1421" s="5">
        <f t="shared" si="113"/>
        <v>2.247191011235955E-2</v>
      </c>
      <c r="Q1421" t="s">
        <v>8323</v>
      </c>
      <c r="R1421" t="s">
        <v>8342</v>
      </c>
      <c r="S1421" s="12">
        <f t="shared" si="110"/>
        <v>42622.456238425926</v>
      </c>
      <c r="T1421" s="12">
        <f t="shared" si="114"/>
        <v>42652.456238425926</v>
      </c>
      <c r="U1421">
        <f t="shared" si="111"/>
        <v>1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8286</v>
      </c>
      <c r="O1422" s="21">
        <f t="shared" si="112"/>
        <v>2.7272727272727271</v>
      </c>
      <c r="P1422" s="5">
        <f t="shared" si="113"/>
        <v>1</v>
      </c>
      <c r="Q1422" t="s">
        <v>8323</v>
      </c>
      <c r="R1422" t="s">
        <v>8342</v>
      </c>
      <c r="S1422" s="12">
        <f t="shared" si="110"/>
        <v>42524.667662037042</v>
      </c>
      <c r="T1422" s="12">
        <f t="shared" si="114"/>
        <v>42549.667662037042</v>
      </c>
      <c r="U1422">
        <f t="shared" si="111"/>
        <v>1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8286</v>
      </c>
      <c r="O1423" s="21">
        <f t="shared" si="112"/>
        <v>0.1</v>
      </c>
      <c r="P1423" s="5">
        <f t="shared" si="113"/>
        <v>0.01</v>
      </c>
      <c r="Q1423" t="s">
        <v>8323</v>
      </c>
      <c r="R1423" t="s">
        <v>8342</v>
      </c>
      <c r="S1423" s="12">
        <f t="shared" si="110"/>
        <v>42013.915613425925</v>
      </c>
      <c r="T1423" s="12">
        <f t="shared" si="114"/>
        <v>42043.915613425925</v>
      </c>
      <c r="U1423">
        <f t="shared" si="111"/>
        <v>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8286</v>
      </c>
      <c r="O1424" s="21">
        <f t="shared" si="112"/>
        <v>0.104</v>
      </c>
      <c r="P1424" s="5">
        <f t="shared" si="113"/>
        <v>7.6923076923076927E-2</v>
      </c>
      <c r="Q1424" t="s">
        <v>8323</v>
      </c>
      <c r="R1424" t="s">
        <v>8342</v>
      </c>
      <c r="S1424" s="12">
        <f t="shared" si="110"/>
        <v>42604.239629629628</v>
      </c>
      <c r="T1424" s="12">
        <f t="shared" si="114"/>
        <v>42634.239629629628</v>
      </c>
      <c r="U1424">
        <f t="shared" si="111"/>
        <v>1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8286</v>
      </c>
      <c r="O1425" s="21">
        <f t="shared" si="112"/>
        <v>0.33333333333333337</v>
      </c>
      <c r="P1425" s="5">
        <f t="shared" si="113"/>
        <v>0.01</v>
      </c>
      <c r="Q1425" t="s">
        <v>8323</v>
      </c>
      <c r="R1425" t="s">
        <v>8342</v>
      </c>
      <c r="S1425" s="12">
        <f t="shared" si="110"/>
        <v>42340.360312500001</v>
      </c>
      <c r="T1425" s="12">
        <f t="shared" si="114"/>
        <v>42370.360312500001</v>
      </c>
      <c r="U1425">
        <f t="shared" si="111"/>
        <v>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8286</v>
      </c>
      <c r="O1426" s="21">
        <f t="shared" si="112"/>
        <v>20.36</v>
      </c>
      <c r="P1426" s="5">
        <f t="shared" si="113"/>
        <v>9.1683038637852005E-3</v>
      </c>
      <c r="Q1426" t="s">
        <v>8323</v>
      </c>
      <c r="R1426" t="s">
        <v>8342</v>
      </c>
      <c r="S1426" s="12">
        <f t="shared" si="110"/>
        <v>42676.717615740738</v>
      </c>
      <c r="T1426" s="12">
        <f t="shared" si="114"/>
        <v>42689.759282407409</v>
      </c>
      <c r="U1426">
        <f t="shared" si="111"/>
        <v>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8286</v>
      </c>
      <c r="O1427" s="21">
        <f t="shared" si="112"/>
        <v>0</v>
      </c>
      <c r="P1427" s="5">
        <f t="shared" si="113"/>
        <v>0</v>
      </c>
      <c r="Q1427" t="s">
        <v>8323</v>
      </c>
      <c r="R1427" t="s">
        <v>8342</v>
      </c>
      <c r="S1427" s="12">
        <f t="shared" si="110"/>
        <v>42093.131469907406</v>
      </c>
      <c r="T1427" s="12">
        <f t="shared" si="114"/>
        <v>42123.131469907406</v>
      </c>
      <c r="U1427">
        <f t="shared" si="111"/>
        <v>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8286</v>
      </c>
      <c r="O1428" s="21">
        <f t="shared" si="112"/>
        <v>0</v>
      </c>
      <c r="P1428" s="5">
        <f t="shared" si="113"/>
        <v>0</v>
      </c>
      <c r="Q1428" t="s">
        <v>8323</v>
      </c>
      <c r="R1428" t="s">
        <v>8342</v>
      </c>
      <c r="S1428" s="12">
        <f t="shared" si="110"/>
        <v>42180.390277777777</v>
      </c>
      <c r="T1428" s="12">
        <f t="shared" si="114"/>
        <v>42240.390277777777</v>
      </c>
      <c r="U1428">
        <f t="shared" si="111"/>
        <v>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8286</v>
      </c>
      <c r="O1429" s="21">
        <f t="shared" si="112"/>
        <v>8.3800000000000008</v>
      </c>
      <c r="P1429" s="5">
        <f t="shared" si="113"/>
        <v>9.5465393794749408E-3</v>
      </c>
      <c r="Q1429" t="s">
        <v>8323</v>
      </c>
      <c r="R1429" t="s">
        <v>8342</v>
      </c>
      <c r="S1429" s="12">
        <f t="shared" si="110"/>
        <v>42601.851678240739</v>
      </c>
      <c r="T1429" s="12">
        <f t="shared" si="114"/>
        <v>42631.851678240739</v>
      </c>
      <c r="U1429">
        <f t="shared" si="111"/>
        <v>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8286</v>
      </c>
      <c r="O1430" s="21">
        <f t="shared" si="112"/>
        <v>4.5</v>
      </c>
      <c r="P1430" s="5">
        <f t="shared" si="113"/>
        <v>6.6666666666666666E-2</v>
      </c>
      <c r="Q1430" t="s">
        <v>8323</v>
      </c>
      <c r="R1430" t="s">
        <v>8342</v>
      </c>
      <c r="S1430" s="12">
        <f t="shared" si="110"/>
        <v>42432.379826388889</v>
      </c>
      <c r="T1430" s="12">
        <f t="shared" si="114"/>
        <v>42462.338159722218</v>
      </c>
      <c r="U1430">
        <f t="shared" si="111"/>
        <v>1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8286</v>
      </c>
      <c r="O1431" s="21">
        <f t="shared" si="112"/>
        <v>0</v>
      </c>
      <c r="P1431" s="5">
        <f t="shared" si="113"/>
        <v>0</v>
      </c>
      <c r="Q1431" t="s">
        <v>8323</v>
      </c>
      <c r="R1431" t="s">
        <v>8342</v>
      </c>
      <c r="S1431" s="12">
        <f t="shared" ref="S1431:S1494" si="115">(((J1431/60)/60)/24)+DATE(1970,1,1)</f>
        <v>42074.060671296291</v>
      </c>
      <c r="T1431" s="12">
        <f t="shared" si="114"/>
        <v>42104.060671296291</v>
      </c>
      <c r="U1431">
        <f t="shared" si="111"/>
        <v>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8286</v>
      </c>
      <c r="O1432" s="21">
        <f t="shared" si="112"/>
        <v>8.06</v>
      </c>
      <c r="P1432" s="5">
        <f t="shared" si="113"/>
        <v>1.2406947890818859E-2</v>
      </c>
      <c r="Q1432" t="s">
        <v>8323</v>
      </c>
      <c r="R1432" t="s">
        <v>8342</v>
      </c>
      <c r="S1432" s="12">
        <f t="shared" si="115"/>
        <v>41961.813518518517</v>
      </c>
      <c r="T1432" s="12">
        <f t="shared" si="114"/>
        <v>41992.813518518517</v>
      </c>
      <c r="U1432">
        <f t="shared" si="111"/>
        <v>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8286</v>
      </c>
      <c r="O1433" s="21">
        <f t="shared" si="112"/>
        <v>31.94705882352941</v>
      </c>
      <c r="P1433" s="5">
        <f t="shared" si="113"/>
        <v>8.6540232001473018E-3</v>
      </c>
      <c r="Q1433" t="s">
        <v>8323</v>
      </c>
      <c r="R1433" t="s">
        <v>8342</v>
      </c>
      <c r="S1433" s="12">
        <f t="shared" si="115"/>
        <v>42304.210833333331</v>
      </c>
      <c r="T1433" s="12">
        <f t="shared" si="114"/>
        <v>42334.252500000002</v>
      </c>
      <c r="U1433">
        <f t="shared" si="111"/>
        <v>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8286</v>
      </c>
      <c r="O1434" s="21">
        <f t="shared" si="112"/>
        <v>0</v>
      </c>
      <c r="P1434" s="5">
        <f t="shared" si="113"/>
        <v>0</v>
      </c>
      <c r="Q1434" t="s">
        <v>8323</v>
      </c>
      <c r="R1434" t="s">
        <v>8342</v>
      </c>
      <c r="S1434" s="12">
        <f t="shared" si="115"/>
        <v>42175.780416666668</v>
      </c>
      <c r="T1434" s="12">
        <f t="shared" si="114"/>
        <v>42205.780416666668</v>
      </c>
      <c r="U1434">
        <f t="shared" si="111"/>
        <v>1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8286</v>
      </c>
      <c r="O1435" s="21">
        <f t="shared" si="112"/>
        <v>6.708333333333333</v>
      </c>
      <c r="P1435" s="5">
        <f t="shared" si="113"/>
        <v>1.2422360248447204E-2</v>
      </c>
      <c r="Q1435" t="s">
        <v>8323</v>
      </c>
      <c r="R1435" t="s">
        <v>8342</v>
      </c>
      <c r="S1435" s="12">
        <f t="shared" si="115"/>
        <v>42673.625868055555</v>
      </c>
      <c r="T1435" s="12">
        <f t="shared" si="114"/>
        <v>42714.458333333328</v>
      </c>
      <c r="U1435">
        <f t="shared" si="111"/>
        <v>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8286</v>
      </c>
      <c r="O1436" s="21">
        <f t="shared" si="112"/>
        <v>9.9878048780487809</v>
      </c>
      <c r="P1436" s="5">
        <f t="shared" si="113"/>
        <v>1.3431013431013431E-3</v>
      </c>
      <c r="Q1436" t="s">
        <v>8323</v>
      </c>
      <c r="R1436" t="s">
        <v>8342</v>
      </c>
      <c r="S1436" s="12">
        <f t="shared" si="115"/>
        <v>42142.767106481479</v>
      </c>
      <c r="T1436" s="12">
        <f t="shared" si="114"/>
        <v>42163.625</v>
      </c>
      <c r="U1436">
        <f t="shared" si="111"/>
        <v>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8286</v>
      </c>
      <c r="O1437" s="21">
        <f t="shared" si="112"/>
        <v>0.1</v>
      </c>
      <c r="P1437" s="5">
        <f t="shared" si="113"/>
        <v>0.13333333333333333</v>
      </c>
      <c r="Q1437" t="s">
        <v>8323</v>
      </c>
      <c r="R1437" t="s">
        <v>8342</v>
      </c>
      <c r="S1437" s="12">
        <f t="shared" si="115"/>
        <v>42258.780324074076</v>
      </c>
      <c r="T1437" s="12">
        <f t="shared" si="114"/>
        <v>42288.780324074076</v>
      </c>
      <c r="U1437">
        <f t="shared" si="111"/>
        <v>1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8286</v>
      </c>
      <c r="O1438" s="21">
        <f t="shared" si="112"/>
        <v>0.77</v>
      </c>
      <c r="P1438" s="5">
        <f t="shared" si="113"/>
        <v>2.5974025974025976E-2</v>
      </c>
      <c r="Q1438" t="s">
        <v>8323</v>
      </c>
      <c r="R1438" t="s">
        <v>8342</v>
      </c>
      <c r="S1438" s="12">
        <f t="shared" si="115"/>
        <v>42391.35019675926</v>
      </c>
      <c r="T1438" s="12">
        <f t="shared" si="114"/>
        <v>42421.35019675926</v>
      </c>
      <c r="U1438">
        <f t="shared" si="111"/>
        <v>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8286</v>
      </c>
      <c r="O1439" s="21">
        <f t="shared" si="112"/>
        <v>26.900000000000002</v>
      </c>
      <c r="P1439" s="5">
        <f t="shared" si="113"/>
        <v>2.7261462205700124E-2</v>
      </c>
      <c r="Q1439" t="s">
        <v>8323</v>
      </c>
      <c r="R1439" t="s">
        <v>8342</v>
      </c>
      <c r="S1439" s="12">
        <f t="shared" si="115"/>
        <v>41796.531701388885</v>
      </c>
      <c r="T1439" s="12">
        <f t="shared" si="114"/>
        <v>41833.207638888889</v>
      </c>
      <c r="U1439">
        <f t="shared" si="111"/>
        <v>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8286</v>
      </c>
      <c r="O1440" s="21">
        <f t="shared" si="112"/>
        <v>3</v>
      </c>
      <c r="P1440" s="5">
        <f t="shared" si="113"/>
        <v>1.3333333333333334E-2</v>
      </c>
      <c r="Q1440" t="s">
        <v>8323</v>
      </c>
      <c r="R1440" t="s">
        <v>8342</v>
      </c>
      <c r="S1440" s="12">
        <f t="shared" si="115"/>
        <v>42457.871516203704</v>
      </c>
      <c r="T1440" s="12">
        <f t="shared" si="114"/>
        <v>42487.579861111109</v>
      </c>
      <c r="U1440">
        <f t="shared" si="111"/>
        <v>1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8286</v>
      </c>
      <c r="O1441" s="21">
        <f t="shared" si="112"/>
        <v>6.6055045871559637</v>
      </c>
      <c r="P1441" s="5">
        <f t="shared" si="113"/>
        <v>3.3333333333333333E-2</v>
      </c>
      <c r="Q1441" t="s">
        <v>8323</v>
      </c>
      <c r="R1441" t="s">
        <v>8342</v>
      </c>
      <c r="S1441" s="12">
        <f t="shared" si="115"/>
        <v>42040.829872685179</v>
      </c>
      <c r="T1441" s="12">
        <f t="shared" si="114"/>
        <v>42070.829872685179</v>
      </c>
      <c r="U1441">
        <f t="shared" si="111"/>
        <v>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8286</v>
      </c>
      <c r="O1442" s="21">
        <f t="shared" si="112"/>
        <v>7.6923076923076927E-3</v>
      </c>
      <c r="P1442" s="5">
        <f t="shared" si="113"/>
        <v>1</v>
      </c>
      <c r="Q1442" t="s">
        <v>8323</v>
      </c>
      <c r="R1442" t="s">
        <v>8342</v>
      </c>
      <c r="S1442" s="12">
        <f t="shared" si="115"/>
        <v>42486.748414351852</v>
      </c>
      <c r="T1442" s="12">
        <f t="shared" si="114"/>
        <v>42516.748414351852</v>
      </c>
      <c r="U1442">
        <f t="shared" si="111"/>
        <v>1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8286</v>
      </c>
      <c r="O1443" s="21">
        <f t="shared" si="112"/>
        <v>1.1222222222222222</v>
      </c>
      <c r="P1443" s="5">
        <f t="shared" si="113"/>
        <v>1.4851485148514852E-3</v>
      </c>
      <c r="Q1443" t="s">
        <v>8323</v>
      </c>
      <c r="R1443" t="s">
        <v>8342</v>
      </c>
      <c r="S1443" s="12">
        <f t="shared" si="115"/>
        <v>42198.765844907408</v>
      </c>
      <c r="T1443" s="12">
        <f t="shared" si="114"/>
        <v>42258.765844907408</v>
      </c>
      <c r="U1443">
        <f t="shared" si="111"/>
        <v>1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8286</v>
      </c>
      <c r="O1444" s="21">
        <f t="shared" si="112"/>
        <v>0</v>
      </c>
      <c r="P1444" s="5">
        <f t="shared" si="113"/>
        <v>0</v>
      </c>
      <c r="Q1444" t="s">
        <v>8323</v>
      </c>
      <c r="R1444" t="s">
        <v>8342</v>
      </c>
      <c r="S1444" s="12">
        <f t="shared" si="115"/>
        <v>42485.64534722222</v>
      </c>
      <c r="T1444" s="12">
        <f t="shared" si="114"/>
        <v>42515.64534722222</v>
      </c>
      <c r="U1444">
        <f t="shared" si="111"/>
        <v>1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8286</v>
      </c>
      <c r="O1445" s="21">
        <f t="shared" si="112"/>
        <v>0</v>
      </c>
      <c r="P1445" s="5">
        <f t="shared" si="113"/>
        <v>0</v>
      </c>
      <c r="Q1445" t="s">
        <v>8323</v>
      </c>
      <c r="R1445" t="s">
        <v>8342</v>
      </c>
      <c r="S1445" s="12">
        <f t="shared" si="115"/>
        <v>42707.926030092596</v>
      </c>
      <c r="T1445" s="12">
        <f t="shared" si="114"/>
        <v>42737.926030092596</v>
      </c>
      <c r="U1445">
        <f t="shared" si="111"/>
        <v>1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8286</v>
      </c>
      <c r="O1446" s="21">
        <f t="shared" si="112"/>
        <v>0</v>
      </c>
      <c r="P1446" s="5">
        <f t="shared" si="113"/>
        <v>0</v>
      </c>
      <c r="Q1446" t="s">
        <v>8323</v>
      </c>
      <c r="R1446" t="s">
        <v>8342</v>
      </c>
      <c r="S1446" s="12">
        <f t="shared" si="115"/>
        <v>42199.873402777783</v>
      </c>
      <c r="T1446" s="12">
        <f t="shared" si="114"/>
        <v>42259.873402777783</v>
      </c>
      <c r="U1446">
        <f t="shared" si="111"/>
        <v>1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8286</v>
      </c>
      <c r="O1447" s="21">
        <f t="shared" si="112"/>
        <v>0</v>
      </c>
      <c r="P1447" s="5">
        <f t="shared" si="113"/>
        <v>0</v>
      </c>
      <c r="Q1447" t="s">
        <v>8323</v>
      </c>
      <c r="R1447" t="s">
        <v>8342</v>
      </c>
      <c r="S1447" s="12">
        <f t="shared" si="115"/>
        <v>42139.542303240742</v>
      </c>
      <c r="T1447" s="12">
        <f t="shared" si="114"/>
        <v>42169.542303240742</v>
      </c>
      <c r="U1447">
        <f t="shared" si="111"/>
        <v>1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8286</v>
      </c>
      <c r="O1448" s="21">
        <f t="shared" si="112"/>
        <v>0</v>
      </c>
      <c r="P1448" s="5">
        <f t="shared" si="113"/>
        <v>0</v>
      </c>
      <c r="Q1448" t="s">
        <v>8323</v>
      </c>
      <c r="R1448" t="s">
        <v>8342</v>
      </c>
      <c r="S1448" s="12">
        <f t="shared" si="115"/>
        <v>42461.447662037041</v>
      </c>
      <c r="T1448" s="12">
        <f t="shared" si="114"/>
        <v>42481.447662037041</v>
      </c>
      <c r="U1448">
        <f t="shared" si="111"/>
        <v>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8286</v>
      </c>
      <c r="O1449" s="21">
        <f t="shared" si="112"/>
        <v>1.4999999999999999E-2</v>
      </c>
      <c r="P1449" s="5">
        <f t="shared" si="113"/>
        <v>0.04</v>
      </c>
      <c r="Q1449" t="s">
        <v>8323</v>
      </c>
      <c r="R1449" t="s">
        <v>8342</v>
      </c>
      <c r="S1449" s="12">
        <f t="shared" si="115"/>
        <v>42529.730717592596</v>
      </c>
      <c r="T1449" s="12">
        <f t="shared" si="114"/>
        <v>42559.730717592596</v>
      </c>
      <c r="U1449">
        <f t="shared" si="111"/>
        <v>1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8286</v>
      </c>
      <c r="O1450" s="21">
        <f t="shared" si="112"/>
        <v>0</v>
      </c>
      <c r="P1450" s="5">
        <f t="shared" si="113"/>
        <v>0</v>
      </c>
      <c r="Q1450" t="s">
        <v>8323</v>
      </c>
      <c r="R1450" t="s">
        <v>8342</v>
      </c>
      <c r="S1450" s="12">
        <f t="shared" si="115"/>
        <v>42115.936550925922</v>
      </c>
      <c r="T1450" s="12">
        <f t="shared" si="114"/>
        <v>42146.225694444445</v>
      </c>
      <c r="U1450">
        <f t="shared" si="111"/>
        <v>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8286</v>
      </c>
      <c r="O1451" s="21">
        <f t="shared" si="112"/>
        <v>0</v>
      </c>
      <c r="P1451" s="5">
        <f t="shared" si="113"/>
        <v>0</v>
      </c>
      <c r="Q1451" t="s">
        <v>8323</v>
      </c>
      <c r="R1451" t="s">
        <v>8342</v>
      </c>
      <c r="S1451" s="12">
        <f t="shared" si="115"/>
        <v>42086.811400462961</v>
      </c>
      <c r="T1451" s="12">
        <f t="shared" si="114"/>
        <v>42134.811400462961</v>
      </c>
      <c r="U1451">
        <f t="shared" si="111"/>
        <v>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8286</v>
      </c>
      <c r="O1452" s="21">
        <f t="shared" si="112"/>
        <v>1E-3</v>
      </c>
      <c r="P1452" s="5">
        <f t="shared" si="113"/>
        <v>1</v>
      </c>
      <c r="Q1452" t="s">
        <v>8323</v>
      </c>
      <c r="R1452" t="s">
        <v>8342</v>
      </c>
      <c r="S1452" s="12">
        <f t="shared" si="115"/>
        <v>42390.171261574069</v>
      </c>
      <c r="T1452" s="12">
        <f t="shared" si="114"/>
        <v>42420.171261574069</v>
      </c>
      <c r="U1452">
        <f t="shared" si="111"/>
        <v>1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8286</v>
      </c>
      <c r="O1453" s="21">
        <f t="shared" si="112"/>
        <v>1.0554089709762533E-2</v>
      </c>
      <c r="P1453" s="5">
        <f t="shared" si="113"/>
        <v>1</v>
      </c>
      <c r="Q1453" t="s">
        <v>8323</v>
      </c>
      <c r="R1453" t="s">
        <v>8342</v>
      </c>
      <c r="S1453" s="12">
        <f t="shared" si="115"/>
        <v>41931.959016203706</v>
      </c>
      <c r="T1453" s="12">
        <f t="shared" si="114"/>
        <v>41962.00068287037</v>
      </c>
      <c r="U1453">
        <f t="shared" si="111"/>
        <v>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8286</v>
      </c>
      <c r="O1454" s="21">
        <f t="shared" si="112"/>
        <v>0</v>
      </c>
      <c r="P1454" s="5">
        <f t="shared" si="113"/>
        <v>0</v>
      </c>
      <c r="Q1454" t="s">
        <v>8323</v>
      </c>
      <c r="R1454" t="s">
        <v>8342</v>
      </c>
      <c r="S1454" s="12">
        <f t="shared" si="115"/>
        <v>41818.703275462962</v>
      </c>
      <c r="T1454" s="12">
        <f t="shared" si="114"/>
        <v>41848.703275462962</v>
      </c>
      <c r="U1454">
        <f t="shared" si="111"/>
        <v>1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8286</v>
      </c>
      <c r="O1455" s="21">
        <f t="shared" si="112"/>
        <v>0</v>
      </c>
      <c r="P1455" s="5">
        <f t="shared" si="113"/>
        <v>0</v>
      </c>
      <c r="Q1455" t="s">
        <v>8323</v>
      </c>
      <c r="R1455" t="s">
        <v>8342</v>
      </c>
      <c r="S1455" s="12">
        <f t="shared" si="115"/>
        <v>42795.696145833332</v>
      </c>
      <c r="T1455" s="12">
        <f t="shared" si="114"/>
        <v>42840.654479166667</v>
      </c>
      <c r="U1455">
        <f t="shared" si="111"/>
        <v>1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8286</v>
      </c>
      <c r="O1456" s="21">
        <f t="shared" si="112"/>
        <v>0.85714285714285721</v>
      </c>
      <c r="P1456" s="5">
        <f t="shared" si="113"/>
        <v>6.6666666666666666E-2</v>
      </c>
      <c r="Q1456" t="s">
        <v>8323</v>
      </c>
      <c r="R1456" t="s">
        <v>8342</v>
      </c>
      <c r="S1456" s="12">
        <f t="shared" si="115"/>
        <v>42463.866666666669</v>
      </c>
      <c r="T1456" s="12">
        <f t="shared" si="114"/>
        <v>42484.915972222225</v>
      </c>
      <c r="U1456">
        <f t="shared" si="111"/>
        <v>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8286</v>
      </c>
      <c r="O1457" s="21">
        <f t="shared" si="112"/>
        <v>10.5</v>
      </c>
      <c r="P1457" s="5">
        <f t="shared" si="113"/>
        <v>4.4444444444444444E-3</v>
      </c>
      <c r="Q1457" t="s">
        <v>8323</v>
      </c>
      <c r="R1457" t="s">
        <v>8342</v>
      </c>
      <c r="S1457" s="12">
        <f t="shared" si="115"/>
        <v>41832.672685185185</v>
      </c>
      <c r="T1457" s="12">
        <f t="shared" si="114"/>
        <v>41887.568749999999</v>
      </c>
      <c r="U1457">
        <f t="shared" si="111"/>
        <v>1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8286</v>
      </c>
      <c r="O1458" s="21">
        <f t="shared" si="112"/>
        <v>2.9000000000000004</v>
      </c>
      <c r="P1458" s="5">
        <f t="shared" si="113"/>
        <v>2.0689655172413793E-2</v>
      </c>
      <c r="Q1458" t="s">
        <v>8323</v>
      </c>
      <c r="R1458" t="s">
        <v>8342</v>
      </c>
      <c r="S1458" s="12">
        <f t="shared" si="115"/>
        <v>42708.668576388889</v>
      </c>
      <c r="T1458" s="12">
        <f t="shared" si="114"/>
        <v>42738.668576388889</v>
      </c>
      <c r="U1458">
        <f t="shared" si="111"/>
        <v>1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8286</v>
      </c>
      <c r="O1459" s="21">
        <f t="shared" si="112"/>
        <v>0</v>
      </c>
      <c r="P1459" s="5">
        <f t="shared" si="113"/>
        <v>0</v>
      </c>
      <c r="Q1459" t="s">
        <v>8323</v>
      </c>
      <c r="R1459" t="s">
        <v>8342</v>
      </c>
      <c r="S1459" s="12">
        <f t="shared" si="115"/>
        <v>42289.89634259259</v>
      </c>
      <c r="T1459" s="12">
        <f t="shared" si="114"/>
        <v>42319.938009259262</v>
      </c>
      <c r="U1459">
        <f t="shared" si="111"/>
        <v>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8286</v>
      </c>
      <c r="O1460" s="21">
        <f t="shared" si="112"/>
        <v>0</v>
      </c>
      <c r="P1460" s="5">
        <f t="shared" si="113"/>
        <v>0</v>
      </c>
      <c r="Q1460" t="s">
        <v>8323</v>
      </c>
      <c r="R1460" t="s">
        <v>8342</v>
      </c>
      <c r="S1460" s="12">
        <f t="shared" si="115"/>
        <v>41831.705555555556</v>
      </c>
      <c r="T1460" s="12">
        <f t="shared" si="114"/>
        <v>41862.166666666664</v>
      </c>
      <c r="U1460">
        <f t="shared" si="111"/>
        <v>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8286</v>
      </c>
      <c r="O1461" s="21">
        <f t="shared" si="112"/>
        <v>0</v>
      </c>
      <c r="P1461" s="5">
        <f t="shared" si="113"/>
        <v>0</v>
      </c>
      <c r="Q1461" t="s">
        <v>8323</v>
      </c>
      <c r="R1461" t="s">
        <v>8342</v>
      </c>
      <c r="S1461" s="12">
        <f t="shared" si="115"/>
        <v>42312.204814814817</v>
      </c>
      <c r="T1461" s="12">
        <f t="shared" si="114"/>
        <v>42340.725694444445</v>
      </c>
      <c r="U1461">
        <f t="shared" si="111"/>
        <v>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8286</v>
      </c>
      <c r="O1462" s="21">
        <f t="shared" si="112"/>
        <v>0</v>
      </c>
      <c r="P1462" s="5">
        <f t="shared" si="113"/>
        <v>0</v>
      </c>
      <c r="Q1462" t="s">
        <v>8323</v>
      </c>
      <c r="R1462" t="s">
        <v>8342</v>
      </c>
      <c r="S1462" s="12">
        <f t="shared" si="115"/>
        <v>41915.896967592591</v>
      </c>
      <c r="T1462" s="12">
        <f t="shared" si="114"/>
        <v>41973.989583333328</v>
      </c>
      <c r="U1462">
        <f t="shared" si="111"/>
        <v>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8287</v>
      </c>
      <c r="O1463" s="21">
        <f t="shared" si="112"/>
        <v>101.24459999999999</v>
      </c>
      <c r="P1463" s="5">
        <f t="shared" si="113"/>
        <v>2.2388025303736365E-2</v>
      </c>
      <c r="Q1463" t="s">
        <v>8323</v>
      </c>
      <c r="R1463" t="s">
        <v>8343</v>
      </c>
      <c r="S1463" s="12">
        <f t="shared" si="115"/>
        <v>41899.645300925928</v>
      </c>
      <c r="T1463" s="12">
        <f t="shared" si="114"/>
        <v>41933</v>
      </c>
      <c r="U1463">
        <f t="shared" si="111"/>
        <v>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8287</v>
      </c>
      <c r="O1464" s="21">
        <f t="shared" si="112"/>
        <v>108.5175</v>
      </c>
      <c r="P1464" s="5">
        <f t="shared" si="113"/>
        <v>3.4556638330223238E-2</v>
      </c>
      <c r="Q1464" t="s">
        <v>8323</v>
      </c>
      <c r="R1464" t="s">
        <v>8343</v>
      </c>
      <c r="S1464" s="12">
        <f t="shared" si="115"/>
        <v>41344.662858796299</v>
      </c>
      <c r="T1464" s="12">
        <f t="shared" si="114"/>
        <v>41374.662858796299</v>
      </c>
      <c r="U1464">
        <f t="shared" si="111"/>
        <v>1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8287</v>
      </c>
      <c r="O1465" s="21">
        <f t="shared" si="112"/>
        <v>147.66666666666666</v>
      </c>
      <c r="P1465" s="5">
        <f t="shared" si="113"/>
        <v>2.8216704288939052E-2</v>
      </c>
      <c r="Q1465" t="s">
        <v>8323</v>
      </c>
      <c r="R1465" t="s">
        <v>8343</v>
      </c>
      <c r="S1465" s="12">
        <f t="shared" si="115"/>
        <v>41326.911319444444</v>
      </c>
      <c r="T1465" s="12">
        <f t="shared" si="114"/>
        <v>41371.869652777779</v>
      </c>
      <c r="U1465">
        <f t="shared" si="111"/>
        <v>1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8287</v>
      </c>
      <c r="O1466" s="21">
        <f t="shared" si="112"/>
        <v>163.19999999999999</v>
      </c>
      <c r="P1466" s="5">
        <f t="shared" si="113"/>
        <v>2.8676470588235293E-2</v>
      </c>
      <c r="Q1466" t="s">
        <v>8323</v>
      </c>
      <c r="R1466" t="s">
        <v>8343</v>
      </c>
      <c r="S1466" s="12">
        <f t="shared" si="115"/>
        <v>41291.661550925928</v>
      </c>
      <c r="T1466" s="12">
        <f t="shared" si="114"/>
        <v>41321.661550925928</v>
      </c>
      <c r="U1466">
        <f t="shared" si="111"/>
        <v>1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8287</v>
      </c>
      <c r="O1467" s="21">
        <f t="shared" si="112"/>
        <v>456.41449999999998</v>
      </c>
      <c r="P1467" s="5">
        <f t="shared" si="113"/>
        <v>1.9003194099515536E-2</v>
      </c>
      <c r="Q1467" t="s">
        <v>8323</v>
      </c>
      <c r="R1467" t="s">
        <v>8343</v>
      </c>
      <c r="S1467" s="12">
        <f t="shared" si="115"/>
        <v>40959.734398148146</v>
      </c>
      <c r="T1467" s="12">
        <f t="shared" si="114"/>
        <v>40990.125</v>
      </c>
      <c r="U1467">
        <f t="shared" si="111"/>
        <v>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8287</v>
      </c>
      <c r="O1468" s="21">
        <f t="shared" si="112"/>
        <v>107.87731249999999</v>
      </c>
      <c r="P1468" s="5">
        <f t="shared" si="113"/>
        <v>1.436817403103178E-2</v>
      </c>
      <c r="Q1468" t="s">
        <v>8323</v>
      </c>
      <c r="R1468" t="s">
        <v>8343</v>
      </c>
      <c r="S1468" s="12">
        <f t="shared" si="115"/>
        <v>42340.172060185185</v>
      </c>
      <c r="T1468" s="12">
        <f t="shared" si="114"/>
        <v>42381.208333333328</v>
      </c>
      <c r="U1468">
        <f t="shared" si="111"/>
        <v>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8287</v>
      </c>
      <c r="O1469" s="21">
        <f t="shared" si="112"/>
        <v>115.08</v>
      </c>
      <c r="P1469" s="5">
        <f t="shared" si="113"/>
        <v>1.3034410844629822E-2</v>
      </c>
      <c r="Q1469" t="s">
        <v>8323</v>
      </c>
      <c r="R1469" t="s">
        <v>8343</v>
      </c>
      <c r="S1469" s="12">
        <f t="shared" si="115"/>
        <v>40933.80190972222</v>
      </c>
      <c r="T1469" s="12">
        <f t="shared" si="114"/>
        <v>40993.760243055556</v>
      </c>
      <c r="U1469">
        <f t="shared" si="111"/>
        <v>1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8287</v>
      </c>
      <c r="O1470" s="21">
        <f t="shared" si="112"/>
        <v>102.36842105263158</v>
      </c>
      <c r="P1470" s="5">
        <f t="shared" si="113"/>
        <v>3.0128534704370179E-2</v>
      </c>
      <c r="Q1470" t="s">
        <v>8323</v>
      </c>
      <c r="R1470" t="s">
        <v>8343</v>
      </c>
      <c r="S1470" s="12">
        <f t="shared" si="115"/>
        <v>40646.014456018522</v>
      </c>
      <c r="T1470" s="12">
        <f t="shared" si="114"/>
        <v>40706.014456018522</v>
      </c>
      <c r="U1470">
        <f t="shared" si="111"/>
        <v>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8287</v>
      </c>
      <c r="O1471" s="21">
        <f t="shared" si="112"/>
        <v>108.42485875706214</v>
      </c>
      <c r="P1471" s="5">
        <f t="shared" si="113"/>
        <v>6.6905665096502562E-3</v>
      </c>
      <c r="Q1471" t="s">
        <v>8323</v>
      </c>
      <c r="R1471" t="s">
        <v>8343</v>
      </c>
      <c r="S1471" s="12">
        <f t="shared" si="115"/>
        <v>41290.598483796297</v>
      </c>
      <c r="T1471" s="12">
        <f t="shared" si="114"/>
        <v>41320.598483796297</v>
      </c>
      <c r="U1471">
        <f t="shared" si="111"/>
        <v>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8287</v>
      </c>
      <c r="O1472" s="21">
        <f t="shared" si="112"/>
        <v>125.13333333333334</v>
      </c>
      <c r="P1472" s="5">
        <f t="shared" si="113"/>
        <v>4.3153969099627064E-2</v>
      </c>
      <c r="Q1472" t="s">
        <v>8323</v>
      </c>
      <c r="R1472" t="s">
        <v>8343</v>
      </c>
      <c r="S1472" s="12">
        <f t="shared" si="115"/>
        <v>41250.827118055553</v>
      </c>
      <c r="T1472" s="12">
        <f t="shared" si="114"/>
        <v>41271.827118055553</v>
      </c>
      <c r="U1472">
        <f t="shared" si="111"/>
        <v>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8287</v>
      </c>
      <c r="O1473" s="21">
        <f t="shared" si="112"/>
        <v>103.840625</v>
      </c>
      <c r="P1473" s="5">
        <f t="shared" si="113"/>
        <v>1.0322308826627343E-2</v>
      </c>
      <c r="Q1473" t="s">
        <v>8323</v>
      </c>
      <c r="R1473" t="s">
        <v>8343</v>
      </c>
      <c r="S1473" s="12">
        <f t="shared" si="115"/>
        <v>42073.957569444443</v>
      </c>
      <c r="T1473" s="12">
        <f t="shared" si="114"/>
        <v>42103.957569444443</v>
      </c>
      <c r="U1473">
        <f t="shared" si="111"/>
        <v>1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8287</v>
      </c>
      <c r="O1474" s="21">
        <f t="shared" si="112"/>
        <v>138.70400000000001</v>
      </c>
      <c r="P1474" s="5">
        <f t="shared" si="113"/>
        <v>9.6896989272119045E-3</v>
      </c>
      <c r="Q1474" t="s">
        <v>8323</v>
      </c>
      <c r="R1474" t="s">
        <v>8343</v>
      </c>
      <c r="S1474" s="12">
        <f t="shared" si="115"/>
        <v>41533.542858796296</v>
      </c>
      <c r="T1474" s="12">
        <f t="shared" si="114"/>
        <v>41563.542858796296</v>
      </c>
      <c r="U1474">
        <f t="shared" ref="U1474:U1537" si="116">COUNT(E1474="SUCCESSFUL","FAILED","cancelled","live")</f>
        <v>1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8287</v>
      </c>
      <c r="O1475" s="21">
        <f t="shared" ref="O1475:O1538" si="117">IFERROR( E1475/D1475 * 100,0)</f>
        <v>120.51600000000001</v>
      </c>
      <c r="P1475" s="5">
        <f t="shared" ref="P1475:P1538" si="118">IFERROR(L1475/E1475,0)</f>
        <v>2.5999314060650314E-2</v>
      </c>
      <c r="Q1475" t="s">
        <v>8323</v>
      </c>
      <c r="R1475" t="s">
        <v>8343</v>
      </c>
      <c r="S1475" s="12">
        <f t="shared" si="115"/>
        <v>40939.979618055557</v>
      </c>
      <c r="T1475" s="12">
        <f t="shared" ref="T1475:T1538" si="119">(((I1475/60)/60)/24)+DATE(1970,1,1)</f>
        <v>40969.979618055557</v>
      </c>
      <c r="U1475">
        <f t="shared" si="116"/>
        <v>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8287</v>
      </c>
      <c r="O1476" s="21">
        <f t="shared" si="117"/>
        <v>112.26666666666667</v>
      </c>
      <c r="P1476" s="5">
        <f t="shared" si="118"/>
        <v>2.2565320665083134E-2</v>
      </c>
      <c r="Q1476" t="s">
        <v>8323</v>
      </c>
      <c r="R1476" t="s">
        <v>8343</v>
      </c>
      <c r="S1476" s="12">
        <f t="shared" si="115"/>
        <v>41500.727916666663</v>
      </c>
      <c r="T1476" s="12">
        <f t="shared" si="119"/>
        <v>41530.727916666663</v>
      </c>
      <c r="U1476">
        <f t="shared" si="116"/>
        <v>1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8287</v>
      </c>
      <c r="O1477" s="21">
        <f t="shared" si="117"/>
        <v>188.66966666666667</v>
      </c>
      <c r="P1477" s="5">
        <f t="shared" si="118"/>
        <v>1.5582791086360816E-2</v>
      </c>
      <c r="Q1477" t="s">
        <v>8323</v>
      </c>
      <c r="R1477" t="s">
        <v>8343</v>
      </c>
      <c r="S1477" s="12">
        <f t="shared" si="115"/>
        <v>41960.722951388889</v>
      </c>
      <c r="T1477" s="12">
        <f t="shared" si="119"/>
        <v>41993.207638888889</v>
      </c>
      <c r="U1477">
        <f t="shared" si="116"/>
        <v>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8287</v>
      </c>
      <c r="O1478" s="21">
        <f t="shared" si="117"/>
        <v>661.55466666666666</v>
      </c>
      <c r="P1478" s="5">
        <f t="shared" si="118"/>
        <v>2.3076954083915465E-2</v>
      </c>
      <c r="Q1478" t="s">
        <v>8323</v>
      </c>
      <c r="R1478" t="s">
        <v>8343</v>
      </c>
      <c r="S1478" s="12">
        <f t="shared" si="115"/>
        <v>40766.041921296295</v>
      </c>
      <c r="T1478" s="12">
        <f t="shared" si="119"/>
        <v>40796.041921296295</v>
      </c>
      <c r="U1478">
        <f t="shared" si="116"/>
        <v>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8287</v>
      </c>
      <c r="O1479" s="21">
        <f t="shared" si="117"/>
        <v>111.31</v>
      </c>
      <c r="P1479" s="5">
        <f t="shared" si="118"/>
        <v>1.1050220106010242E-2</v>
      </c>
      <c r="Q1479" t="s">
        <v>8323</v>
      </c>
      <c r="R1479" t="s">
        <v>8343</v>
      </c>
      <c r="S1479" s="12">
        <f t="shared" si="115"/>
        <v>40840.615787037037</v>
      </c>
      <c r="T1479" s="12">
        <f t="shared" si="119"/>
        <v>40900.125</v>
      </c>
      <c r="U1479">
        <f t="shared" si="116"/>
        <v>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8287</v>
      </c>
      <c r="O1480" s="21">
        <f t="shared" si="117"/>
        <v>1181.6142199999999</v>
      </c>
      <c r="P1480" s="5">
        <f t="shared" si="118"/>
        <v>3.4261605280952019E-2</v>
      </c>
      <c r="Q1480" t="s">
        <v>8323</v>
      </c>
      <c r="R1480" t="s">
        <v>8343</v>
      </c>
      <c r="S1480" s="12">
        <f t="shared" si="115"/>
        <v>41394.871678240743</v>
      </c>
      <c r="T1480" s="12">
        <f t="shared" si="119"/>
        <v>41408.871678240743</v>
      </c>
      <c r="U1480">
        <f t="shared" si="116"/>
        <v>1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8287</v>
      </c>
      <c r="O1481" s="21">
        <f t="shared" si="117"/>
        <v>137.375</v>
      </c>
      <c r="P1481" s="5">
        <f t="shared" si="118"/>
        <v>3.2302092811646949E-2</v>
      </c>
      <c r="Q1481" t="s">
        <v>8323</v>
      </c>
      <c r="R1481" t="s">
        <v>8343</v>
      </c>
      <c r="S1481" s="12">
        <f t="shared" si="115"/>
        <v>41754.745243055557</v>
      </c>
      <c r="T1481" s="12">
        <f t="shared" si="119"/>
        <v>41769.165972222225</v>
      </c>
      <c r="U1481">
        <f t="shared" si="116"/>
        <v>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8287</v>
      </c>
      <c r="O1482" s="21">
        <f t="shared" si="117"/>
        <v>117.04040000000001</v>
      </c>
      <c r="P1482" s="5">
        <f t="shared" si="118"/>
        <v>1.0850954029548771E-2</v>
      </c>
      <c r="Q1482" t="s">
        <v>8323</v>
      </c>
      <c r="R1482" t="s">
        <v>8343</v>
      </c>
      <c r="S1482" s="12">
        <f t="shared" si="115"/>
        <v>41464.934016203704</v>
      </c>
      <c r="T1482" s="12">
        <f t="shared" si="119"/>
        <v>41481.708333333336</v>
      </c>
      <c r="U1482">
        <f t="shared" si="116"/>
        <v>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8274</v>
      </c>
      <c r="O1483" s="21">
        <f t="shared" si="117"/>
        <v>2.1</v>
      </c>
      <c r="P1483" s="5">
        <f t="shared" si="118"/>
        <v>5.7142857142857141E-2</v>
      </c>
      <c r="Q1483" t="s">
        <v>8323</v>
      </c>
      <c r="R1483" t="s">
        <v>8325</v>
      </c>
      <c r="S1483" s="12">
        <f t="shared" si="115"/>
        <v>41550.922974537039</v>
      </c>
      <c r="T1483" s="12">
        <f t="shared" si="119"/>
        <v>41580.922974537039</v>
      </c>
      <c r="U1483">
        <f t="shared" si="116"/>
        <v>1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8274</v>
      </c>
      <c r="O1484" s="21">
        <f t="shared" si="117"/>
        <v>0.1</v>
      </c>
      <c r="P1484" s="5">
        <f t="shared" si="118"/>
        <v>0.2</v>
      </c>
      <c r="Q1484" t="s">
        <v>8323</v>
      </c>
      <c r="R1484" t="s">
        <v>8325</v>
      </c>
      <c r="S1484" s="12">
        <f t="shared" si="115"/>
        <v>41136.85805555556</v>
      </c>
      <c r="T1484" s="12">
        <f t="shared" si="119"/>
        <v>41159.32708333333</v>
      </c>
      <c r="U1484">
        <f t="shared" si="116"/>
        <v>1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8274</v>
      </c>
      <c r="O1485" s="21">
        <f t="shared" si="117"/>
        <v>0.7142857142857143</v>
      </c>
      <c r="P1485" s="5">
        <f t="shared" si="118"/>
        <v>0.04</v>
      </c>
      <c r="Q1485" t="s">
        <v>8323</v>
      </c>
      <c r="R1485" t="s">
        <v>8325</v>
      </c>
      <c r="S1485" s="12">
        <f t="shared" si="115"/>
        <v>42548.192997685182</v>
      </c>
      <c r="T1485" s="12">
        <f t="shared" si="119"/>
        <v>42573.192997685182</v>
      </c>
      <c r="U1485">
        <f t="shared" si="116"/>
        <v>1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8274</v>
      </c>
      <c r="O1486" s="21">
        <f t="shared" si="117"/>
        <v>0</v>
      </c>
      <c r="P1486" s="5">
        <f t="shared" si="118"/>
        <v>0</v>
      </c>
      <c r="Q1486" t="s">
        <v>8323</v>
      </c>
      <c r="R1486" t="s">
        <v>8325</v>
      </c>
      <c r="S1486" s="12">
        <f t="shared" si="115"/>
        <v>41053.200960648144</v>
      </c>
      <c r="T1486" s="12">
        <f t="shared" si="119"/>
        <v>41111.618750000001</v>
      </c>
      <c r="U1486">
        <f t="shared" si="116"/>
        <v>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8274</v>
      </c>
      <c r="O1487" s="21">
        <f t="shared" si="117"/>
        <v>2.2388059701492535</v>
      </c>
      <c r="P1487" s="5">
        <f t="shared" si="118"/>
        <v>0.02</v>
      </c>
      <c r="Q1487" t="s">
        <v>8323</v>
      </c>
      <c r="R1487" t="s">
        <v>8325</v>
      </c>
      <c r="S1487" s="12">
        <f t="shared" si="115"/>
        <v>42130.795983796299</v>
      </c>
      <c r="T1487" s="12">
        <f t="shared" si="119"/>
        <v>42175.795983796299</v>
      </c>
      <c r="U1487">
        <f t="shared" si="116"/>
        <v>1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8274</v>
      </c>
      <c r="O1488" s="21">
        <f t="shared" si="117"/>
        <v>0.24</v>
      </c>
      <c r="P1488" s="5">
        <f t="shared" si="118"/>
        <v>6.25E-2</v>
      </c>
      <c r="Q1488" t="s">
        <v>8323</v>
      </c>
      <c r="R1488" t="s">
        <v>8325</v>
      </c>
      <c r="S1488" s="12">
        <f t="shared" si="115"/>
        <v>42032.168530092589</v>
      </c>
      <c r="T1488" s="12">
        <f t="shared" si="119"/>
        <v>42062.168530092589</v>
      </c>
      <c r="U1488">
        <f t="shared" si="116"/>
        <v>1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8274</v>
      </c>
      <c r="O1489" s="21">
        <f t="shared" si="117"/>
        <v>0</v>
      </c>
      <c r="P1489" s="5">
        <f t="shared" si="118"/>
        <v>0</v>
      </c>
      <c r="Q1489" t="s">
        <v>8323</v>
      </c>
      <c r="R1489" t="s">
        <v>8325</v>
      </c>
      <c r="S1489" s="12">
        <f t="shared" si="115"/>
        <v>42554.917488425926</v>
      </c>
      <c r="T1489" s="12">
        <f t="shared" si="119"/>
        <v>42584.917488425926</v>
      </c>
      <c r="U1489">
        <f t="shared" si="116"/>
        <v>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8274</v>
      </c>
      <c r="O1490" s="21">
        <f t="shared" si="117"/>
        <v>2.4</v>
      </c>
      <c r="P1490" s="5">
        <f t="shared" si="118"/>
        <v>1.6666666666666666E-2</v>
      </c>
      <c r="Q1490" t="s">
        <v>8323</v>
      </c>
      <c r="R1490" t="s">
        <v>8325</v>
      </c>
      <c r="S1490" s="12">
        <f t="shared" si="115"/>
        <v>41614.563194444447</v>
      </c>
      <c r="T1490" s="12">
        <f t="shared" si="119"/>
        <v>41644.563194444447</v>
      </c>
      <c r="U1490">
        <f t="shared" si="116"/>
        <v>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8274</v>
      </c>
      <c r="O1491" s="21">
        <f t="shared" si="117"/>
        <v>0</v>
      </c>
      <c r="P1491" s="5">
        <f t="shared" si="118"/>
        <v>0</v>
      </c>
      <c r="Q1491" t="s">
        <v>8323</v>
      </c>
      <c r="R1491" t="s">
        <v>8325</v>
      </c>
      <c r="S1491" s="12">
        <f t="shared" si="115"/>
        <v>41198.611712962964</v>
      </c>
      <c r="T1491" s="12">
        <f t="shared" si="119"/>
        <v>41228.653379629628</v>
      </c>
      <c r="U1491">
        <f t="shared" si="116"/>
        <v>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8274</v>
      </c>
      <c r="O1492" s="21">
        <f t="shared" si="117"/>
        <v>30.862068965517242</v>
      </c>
      <c r="P1492" s="5">
        <f t="shared" si="118"/>
        <v>2.1229050279329607E-2</v>
      </c>
      <c r="Q1492" t="s">
        <v>8323</v>
      </c>
      <c r="R1492" t="s">
        <v>8325</v>
      </c>
      <c r="S1492" s="12">
        <f t="shared" si="115"/>
        <v>41520.561041666668</v>
      </c>
      <c r="T1492" s="12">
        <f t="shared" si="119"/>
        <v>41549.561041666668</v>
      </c>
      <c r="U1492">
        <f t="shared" si="116"/>
        <v>1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8274</v>
      </c>
      <c r="O1493" s="21">
        <f t="shared" si="117"/>
        <v>8.3333333333333321</v>
      </c>
      <c r="P1493" s="5">
        <f t="shared" si="118"/>
        <v>0.01</v>
      </c>
      <c r="Q1493" t="s">
        <v>8323</v>
      </c>
      <c r="R1493" t="s">
        <v>8325</v>
      </c>
      <c r="S1493" s="12">
        <f t="shared" si="115"/>
        <v>41991.713460648149</v>
      </c>
      <c r="T1493" s="12">
        <f t="shared" si="119"/>
        <v>42050.651388888888</v>
      </c>
      <c r="U1493">
        <f t="shared" si="116"/>
        <v>1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8274</v>
      </c>
      <c r="O1494" s="21">
        <f t="shared" si="117"/>
        <v>0.75</v>
      </c>
      <c r="P1494" s="5">
        <f t="shared" si="118"/>
        <v>6.6666666666666666E-2</v>
      </c>
      <c r="Q1494" t="s">
        <v>8323</v>
      </c>
      <c r="R1494" t="s">
        <v>8325</v>
      </c>
      <c r="S1494" s="12">
        <f t="shared" si="115"/>
        <v>40682.884791666671</v>
      </c>
      <c r="T1494" s="12">
        <f t="shared" si="119"/>
        <v>40712.884791666671</v>
      </c>
      <c r="U1494">
        <f t="shared" si="116"/>
        <v>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8274</v>
      </c>
      <c r="O1495" s="21">
        <f t="shared" si="117"/>
        <v>0</v>
      </c>
      <c r="P1495" s="5">
        <f t="shared" si="118"/>
        <v>0</v>
      </c>
      <c r="Q1495" t="s">
        <v>8323</v>
      </c>
      <c r="R1495" t="s">
        <v>8325</v>
      </c>
      <c r="S1495" s="12">
        <f t="shared" ref="S1495:S1558" si="120">(((J1495/60)/60)/24)+DATE(1970,1,1)</f>
        <v>41411.866608796299</v>
      </c>
      <c r="T1495" s="12">
        <f t="shared" si="119"/>
        <v>41441.866608796299</v>
      </c>
      <c r="U1495">
        <f t="shared" si="116"/>
        <v>1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8274</v>
      </c>
      <c r="O1496" s="21">
        <f t="shared" si="117"/>
        <v>8.9</v>
      </c>
      <c r="P1496" s="5">
        <f t="shared" si="118"/>
        <v>2.4719101123595506E-2</v>
      </c>
      <c r="Q1496" t="s">
        <v>8323</v>
      </c>
      <c r="R1496" t="s">
        <v>8325</v>
      </c>
      <c r="S1496" s="12">
        <f t="shared" si="120"/>
        <v>42067.722372685181</v>
      </c>
      <c r="T1496" s="12">
        <f t="shared" si="119"/>
        <v>42097.651388888888</v>
      </c>
      <c r="U1496">
        <f t="shared" si="116"/>
        <v>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8274</v>
      </c>
      <c r="O1497" s="21">
        <f t="shared" si="117"/>
        <v>0</v>
      </c>
      <c r="P1497" s="5">
        <f t="shared" si="118"/>
        <v>0</v>
      </c>
      <c r="Q1497" t="s">
        <v>8323</v>
      </c>
      <c r="R1497" t="s">
        <v>8325</v>
      </c>
      <c r="S1497" s="12">
        <f t="shared" si="120"/>
        <v>40752.789710648147</v>
      </c>
      <c r="T1497" s="12">
        <f t="shared" si="119"/>
        <v>40782.789710648147</v>
      </c>
      <c r="U1497">
        <f t="shared" si="116"/>
        <v>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8274</v>
      </c>
      <c r="O1498" s="21">
        <f t="shared" si="117"/>
        <v>0</v>
      </c>
      <c r="P1498" s="5">
        <f t="shared" si="118"/>
        <v>0</v>
      </c>
      <c r="Q1498" t="s">
        <v>8323</v>
      </c>
      <c r="R1498" t="s">
        <v>8325</v>
      </c>
      <c r="S1498" s="12">
        <f t="shared" si="120"/>
        <v>41838.475219907406</v>
      </c>
      <c r="T1498" s="12">
        <f t="shared" si="119"/>
        <v>41898.475219907406</v>
      </c>
      <c r="U1498">
        <f t="shared" si="116"/>
        <v>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8274</v>
      </c>
      <c r="O1499" s="21">
        <f t="shared" si="117"/>
        <v>6.6666666666666671E-3</v>
      </c>
      <c r="P1499" s="5">
        <f t="shared" si="118"/>
        <v>1</v>
      </c>
      <c r="Q1499" t="s">
        <v>8323</v>
      </c>
      <c r="R1499" t="s">
        <v>8325</v>
      </c>
      <c r="S1499" s="12">
        <f t="shared" si="120"/>
        <v>41444.64261574074</v>
      </c>
      <c r="T1499" s="12">
        <f t="shared" si="119"/>
        <v>41486.821527777778</v>
      </c>
      <c r="U1499">
        <f t="shared" si="116"/>
        <v>1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8274</v>
      </c>
      <c r="O1500" s="21">
        <f t="shared" si="117"/>
        <v>1.9</v>
      </c>
      <c r="P1500" s="5">
        <f t="shared" si="118"/>
        <v>5.2631578947368418E-2</v>
      </c>
      <c r="Q1500" t="s">
        <v>8323</v>
      </c>
      <c r="R1500" t="s">
        <v>8325</v>
      </c>
      <c r="S1500" s="12">
        <f t="shared" si="120"/>
        <v>41840.983541666668</v>
      </c>
      <c r="T1500" s="12">
        <f t="shared" si="119"/>
        <v>41885.983541666668</v>
      </c>
      <c r="U1500">
        <f t="shared" si="116"/>
        <v>1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8274</v>
      </c>
      <c r="O1501" s="21">
        <f t="shared" si="117"/>
        <v>0.25</v>
      </c>
      <c r="P1501" s="5">
        <f t="shared" si="118"/>
        <v>0.2</v>
      </c>
      <c r="Q1501" t="s">
        <v>8323</v>
      </c>
      <c r="R1501" t="s">
        <v>8325</v>
      </c>
      <c r="S1501" s="12">
        <f t="shared" si="120"/>
        <v>42527.007326388892</v>
      </c>
      <c r="T1501" s="12">
        <f t="shared" si="119"/>
        <v>42587.007326388892</v>
      </c>
      <c r="U1501">
        <f t="shared" si="116"/>
        <v>1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8274</v>
      </c>
      <c r="O1502" s="21">
        <f t="shared" si="117"/>
        <v>25.035714285714285</v>
      </c>
      <c r="P1502" s="5">
        <f t="shared" si="118"/>
        <v>2.1398002853067047E-2</v>
      </c>
      <c r="Q1502" t="s">
        <v>8323</v>
      </c>
      <c r="R1502" t="s">
        <v>8325</v>
      </c>
      <c r="S1502" s="12">
        <f t="shared" si="120"/>
        <v>41365.904594907406</v>
      </c>
      <c r="T1502" s="12">
        <f t="shared" si="119"/>
        <v>41395.904594907406</v>
      </c>
      <c r="U1502">
        <f t="shared" si="116"/>
        <v>1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8284</v>
      </c>
      <c r="O1503" s="21">
        <f t="shared" si="117"/>
        <v>166.33076923076925</v>
      </c>
      <c r="P1503" s="5">
        <f t="shared" si="118"/>
        <v>1.0232160199787264E-2</v>
      </c>
      <c r="Q1503" t="s">
        <v>8339</v>
      </c>
      <c r="R1503" t="s">
        <v>8340</v>
      </c>
      <c r="S1503" s="12">
        <f t="shared" si="120"/>
        <v>42163.583599537036</v>
      </c>
      <c r="T1503" s="12">
        <f t="shared" si="119"/>
        <v>42193.583599537036</v>
      </c>
      <c r="U1503">
        <f t="shared" si="116"/>
        <v>1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8284</v>
      </c>
      <c r="O1504" s="21">
        <f t="shared" si="117"/>
        <v>101.44545454545455</v>
      </c>
      <c r="P1504" s="5">
        <f t="shared" si="118"/>
        <v>1.4741464288914777E-2</v>
      </c>
      <c r="Q1504" t="s">
        <v>8339</v>
      </c>
      <c r="R1504" t="s">
        <v>8340</v>
      </c>
      <c r="S1504" s="12">
        <f t="shared" si="120"/>
        <v>42426.542592592596</v>
      </c>
      <c r="T1504" s="12">
        <f t="shared" si="119"/>
        <v>42454.916666666672</v>
      </c>
      <c r="U1504">
        <f t="shared" si="116"/>
        <v>1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8284</v>
      </c>
      <c r="O1505" s="21">
        <f t="shared" si="117"/>
        <v>107.89146666666667</v>
      </c>
      <c r="P1505" s="5">
        <f t="shared" si="118"/>
        <v>1.7548499356143089E-2</v>
      </c>
      <c r="Q1505" t="s">
        <v>8339</v>
      </c>
      <c r="R1505" t="s">
        <v>8340</v>
      </c>
      <c r="S1505" s="12">
        <f t="shared" si="120"/>
        <v>42606.347233796296</v>
      </c>
      <c r="T1505" s="12">
        <f t="shared" si="119"/>
        <v>42666.347233796296</v>
      </c>
      <c r="U1505">
        <f t="shared" si="116"/>
        <v>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8284</v>
      </c>
      <c r="O1506" s="21">
        <f t="shared" si="117"/>
        <v>277.93846153846158</v>
      </c>
      <c r="P1506" s="5">
        <f t="shared" si="118"/>
        <v>1.488984833388686E-2</v>
      </c>
      <c r="Q1506" t="s">
        <v>8339</v>
      </c>
      <c r="R1506" t="s">
        <v>8340</v>
      </c>
      <c r="S1506" s="12">
        <f t="shared" si="120"/>
        <v>41772.657685185186</v>
      </c>
      <c r="T1506" s="12">
        <f t="shared" si="119"/>
        <v>41800.356249999997</v>
      </c>
      <c r="U1506">
        <f t="shared" si="116"/>
        <v>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8284</v>
      </c>
      <c r="O1507" s="21">
        <f t="shared" si="117"/>
        <v>103.58125</v>
      </c>
      <c r="P1507" s="5">
        <f t="shared" si="118"/>
        <v>2.0816991492186087E-2</v>
      </c>
      <c r="Q1507" t="s">
        <v>8339</v>
      </c>
      <c r="R1507" t="s">
        <v>8340</v>
      </c>
      <c r="S1507" s="12">
        <f t="shared" si="120"/>
        <v>42414.44332175926</v>
      </c>
      <c r="T1507" s="12">
        <f t="shared" si="119"/>
        <v>42451.834027777775</v>
      </c>
      <c r="U1507">
        <f t="shared" si="116"/>
        <v>1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8284</v>
      </c>
      <c r="O1508" s="21">
        <f t="shared" si="117"/>
        <v>111.4</v>
      </c>
      <c r="P1508" s="5">
        <f t="shared" si="118"/>
        <v>2.5733093955715141E-2</v>
      </c>
      <c r="Q1508" t="s">
        <v>8339</v>
      </c>
      <c r="R1508" t="s">
        <v>8340</v>
      </c>
      <c r="S1508" s="12">
        <f t="shared" si="120"/>
        <v>41814.785925925928</v>
      </c>
      <c r="T1508" s="12">
        <f t="shared" si="119"/>
        <v>41844.785925925928</v>
      </c>
      <c r="U1508">
        <f t="shared" si="116"/>
        <v>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8284</v>
      </c>
      <c r="O1509" s="21">
        <f t="shared" si="117"/>
        <v>215</v>
      </c>
      <c r="P1509" s="5">
        <f t="shared" si="118"/>
        <v>1.2790697674418604E-2</v>
      </c>
      <c r="Q1509" t="s">
        <v>8339</v>
      </c>
      <c r="R1509" t="s">
        <v>8340</v>
      </c>
      <c r="S1509" s="12">
        <f t="shared" si="120"/>
        <v>40254.450335648151</v>
      </c>
      <c r="T1509" s="12">
        <f t="shared" si="119"/>
        <v>40313.340277777781</v>
      </c>
      <c r="U1509">
        <f t="shared" si="116"/>
        <v>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8284</v>
      </c>
      <c r="O1510" s="21">
        <f t="shared" si="117"/>
        <v>110.76216216216217</v>
      </c>
      <c r="P1510" s="5">
        <f t="shared" si="118"/>
        <v>1.0297203650383094E-2</v>
      </c>
      <c r="Q1510" t="s">
        <v>8339</v>
      </c>
      <c r="R1510" t="s">
        <v>8340</v>
      </c>
      <c r="S1510" s="12">
        <f t="shared" si="120"/>
        <v>41786.614363425928</v>
      </c>
      <c r="T1510" s="12">
        <f t="shared" si="119"/>
        <v>41817.614363425928</v>
      </c>
      <c r="U1510">
        <f t="shared" si="116"/>
        <v>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8284</v>
      </c>
      <c r="O1511" s="21">
        <f t="shared" si="117"/>
        <v>123.64125714285714</v>
      </c>
      <c r="P1511" s="5">
        <f t="shared" si="118"/>
        <v>9.0584649968896182E-3</v>
      </c>
      <c r="Q1511" t="s">
        <v>8339</v>
      </c>
      <c r="R1511" t="s">
        <v>8340</v>
      </c>
      <c r="S1511" s="12">
        <f t="shared" si="120"/>
        <v>42751.533391203702</v>
      </c>
      <c r="T1511" s="12">
        <f t="shared" si="119"/>
        <v>42780.957638888889</v>
      </c>
      <c r="U1511">
        <f t="shared" si="116"/>
        <v>1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8284</v>
      </c>
      <c r="O1512" s="21">
        <f t="shared" si="117"/>
        <v>101.03500000000001</v>
      </c>
      <c r="P1512" s="5">
        <f t="shared" si="118"/>
        <v>2.5053199386351265E-2</v>
      </c>
      <c r="Q1512" t="s">
        <v>8339</v>
      </c>
      <c r="R1512" t="s">
        <v>8340</v>
      </c>
      <c r="S1512" s="12">
        <f t="shared" si="120"/>
        <v>41809.385162037033</v>
      </c>
      <c r="T1512" s="12">
        <f t="shared" si="119"/>
        <v>41839.385162037033</v>
      </c>
      <c r="U1512">
        <f t="shared" si="116"/>
        <v>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8284</v>
      </c>
      <c r="O1513" s="21">
        <f t="shared" si="117"/>
        <v>111.79285714285714</v>
      </c>
      <c r="P1513" s="5">
        <f t="shared" si="118"/>
        <v>1.3162098268481246E-2</v>
      </c>
      <c r="Q1513" t="s">
        <v>8339</v>
      </c>
      <c r="R1513" t="s">
        <v>8340</v>
      </c>
      <c r="S1513" s="12">
        <f t="shared" si="120"/>
        <v>42296.583379629628</v>
      </c>
      <c r="T1513" s="12">
        <f t="shared" si="119"/>
        <v>42326.625046296293</v>
      </c>
      <c r="U1513">
        <f t="shared" si="116"/>
        <v>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8284</v>
      </c>
      <c r="O1514" s="21">
        <f t="shared" si="117"/>
        <v>558.7714285714286</v>
      </c>
      <c r="P1514" s="5">
        <f t="shared" si="118"/>
        <v>1.7129416577184638E-2</v>
      </c>
      <c r="Q1514" t="s">
        <v>8339</v>
      </c>
      <c r="R1514" t="s">
        <v>8340</v>
      </c>
      <c r="S1514" s="12">
        <f t="shared" si="120"/>
        <v>42741.684479166666</v>
      </c>
      <c r="T1514" s="12">
        <f t="shared" si="119"/>
        <v>42771.684479166666</v>
      </c>
      <c r="U1514">
        <f t="shared" si="116"/>
        <v>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8284</v>
      </c>
      <c r="O1515" s="21">
        <f t="shared" si="117"/>
        <v>150.01875000000001</v>
      </c>
      <c r="P1515" s="5">
        <f t="shared" si="118"/>
        <v>1.791442736324626E-2</v>
      </c>
      <c r="Q1515" t="s">
        <v>8339</v>
      </c>
      <c r="R1515" t="s">
        <v>8340</v>
      </c>
      <c r="S1515" s="12">
        <f t="shared" si="120"/>
        <v>41806.637337962966</v>
      </c>
      <c r="T1515" s="12">
        <f t="shared" si="119"/>
        <v>41836.637337962966</v>
      </c>
      <c r="U1515">
        <f t="shared" si="116"/>
        <v>1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8284</v>
      </c>
      <c r="O1516" s="21">
        <f t="shared" si="117"/>
        <v>106.476</v>
      </c>
      <c r="P1516" s="5">
        <f t="shared" si="118"/>
        <v>6.6118186257936064E-3</v>
      </c>
      <c r="Q1516" t="s">
        <v>8339</v>
      </c>
      <c r="R1516" t="s">
        <v>8340</v>
      </c>
      <c r="S1516" s="12">
        <f t="shared" si="120"/>
        <v>42234.597685185188</v>
      </c>
      <c r="T1516" s="12">
        <f t="shared" si="119"/>
        <v>42274.597685185188</v>
      </c>
      <c r="U1516">
        <f t="shared" si="116"/>
        <v>1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8284</v>
      </c>
      <c r="O1517" s="21">
        <f t="shared" si="117"/>
        <v>157.18899999999999</v>
      </c>
      <c r="P1517" s="5">
        <f t="shared" si="118"/>
        <v>1.1769271386674639E-3</v>
      </c>
      <c r="Q1517" t="s">
        <v>8339</v>
      </c>
      <c r="R1517" t="s">
        <v>8340</v>
      </c>
      <c r="S1517" s="12">
        <f t="shared" si="120"/>
        <v>42415.253437499996</v>
      </c>
      <c r="T1517" s="12">
        <f t="shared" si="119"/>
        <v>42445.211770833332</v>
      </c>
      <c r="U1517">
        <f t="shared" si="116"/>
        <v>1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8284</v>
      </c>
      <c r="O1518" s="21">
        <f t="shared" si="117"/>
        <v>108.65882352941176</v>
      </c>
      <c r="P1518" s="5">
        <f t="shared" si="118"/>
        <v>6.2797747942832391E-3</v>
      </c>
      <c r="Q1518" t="s">
        <v>8339</v>
      </c>
      <c r="R1518" t="s">
        <v>8340</v>
      </c>
      <c r="S1518" s="12">
        <f t="shared" si="120"/>
        <v>42619.466342592597</v>
      </c>
      <c r="T1518" s="12">
        <f t="shared" si="119"/>
        <v>42649.583333333328</v>
      </c>
      <c r="U1518">
        <f t="shared" si="116"/>
        <v>1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8284</v>
      </c>
      <c r="O1519" s="21">
        <f t="shared" si="117"/>
        <v>161.97999999999999</v>
      </c>
      <c r="P1519" s="5">
        <f t="shared" si="118"/>
        <v>2.5311766884800593E-2</v>
      </c>
      <c r="Q1519" t="s">
        <v>8339</v>
      </c>
      <c r="R1519" t="s">
        <v>8340</v>
      </c>
      <c r="S1519" s="12">
        <f t="shared" si="120"/>
        <v>41948.56658564815</v>
      </c>
      <c r="T1519" s="12">
        <f t="shared" si="119"/>
        <v>41979.25</v>
      </c>
      <c r="U1519">
        <f t="shared" si="116"/>
        <v>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8284</v>
      </c>
      <c r="O1520" s="21">
        <f t="shared" si="117"/>
        <v>205.36666666666665</v>
      </c>
      <c r="P1520" s="5">
        <f t="shared" si="118"/>
        <v>7.6610939782502836E-3</v>
      </c>
      <c r="Q1520" t="s">
        <v>8339</v>
      </c>
      <c r="R1520" t="s">
        <v>8340</v>
      </c>
      <c r="S1520" s="12">
        <f t="shared" si="120"/>
        <v>41760.8200462963</v>
      </c>
      <c r="T1520" s="12">
        <f t="shared" si="119"/>
        <v>41790.8200462963</v>
      </c>
      <c r="U1520">
        <f t="shared" si="116"/>
        <v>1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8284</v>
      </c>
      <c r="O1521" s="21">
        <f t="shared" si="117"/>
        <v>103.36388888888889</v>
      </c>
      <c r="P1521" s="5">
        <f t="shared" si="118"/>
        <v>1.5586788852758594E-2</v>
      </c>
      <c r="Q1521" t="s">
        <v>8339</v>
      </c>
      <c r="R1521" t="s">
        <v>8340</v>
      </c>
      <c r="S1521" s="12">
        <f t="shared" si="120"/>
        <v>41782.741701388892</v>
      </c>
      <c r="T1521" s="12">
        <f t="shared" si="119"/>
        <v>41810.915972222225</v>
      </c>
      <c r="U1521">
        <f t="shared" si="116"/>
        <v>1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8284</v>
      </c>
      <c r="O1522" s="21">
        <f t="shared" si="117"/>
        <v>103.47222222222223</v>
      </c>
      <c r="P1522" s="5">
        <f t="shared" si="118"/>
        <v>8.9664429530201348E-3</v>
      </c>
      <c r="Q1522" t="s">
        <v>8339</v>
      </c>
      <c r="R1522" t="s">
        <v>8340</v>
      </c>
      <c r="S1522" s="12">
        <f t="shared" si="120"/>
        <v>41955.857789351852</v>
      </c>
      <c r="T1522" s="12">
        <f t="shared" si="119"/>
        <v>41992.166666666672</v>
      </c>
      <c r="U1522">
        <f t="shared" si="116"/>
        <v>1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8284</v>
      </c>
      <c r="O1523" s="21">
        <f t="shared" si="117"/>
        <v>106.81333333333333</v>
      </c>
      <c r="P1523" s="5">
        <f t="shared" si="118"/>
        <v>5.8669329671701409E-3</v>
      </c>
      <c r="Q1523" t="s">
        <v>8339</v>
      </c>
      <c r="R1523" t="s">
        <v>8340</v>
      </c>
      <c r="S1523" s="12">
        <f t="shared" si="120"/>
        <v>42493.167719907404</v>
      </c>
      <c r="T1523" s="12">
        <f t="shared" si="119"/>
        <v>42528.167719907404</v>
      </c>
      <c r="U1523">
        <f t="shared" si="116"/>
        <v>1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8284</v>
      </c>
      <c r="O1524" s="21">
        <f t="shared" si="117"/>
        <v>138.96574712643678</v>
      </c>
      <c r="P1524" s="5">
        <f t="shared" si="118"/>
        <v>7.4772415595673125E-3</v>
      </c>
      <c r="Q1524" t="s">
        <v>8339</v>
      </c>
      <c r="R1524" t="s">
        <v>8340</v>
      </c>
      <c r="S1524" s="12">
        <f t="shared" si="120"/>
        <v>41899.830312500002</v>
      </c>
      <c r="T1524" s="12">
        <f t="shared" si="119"/>
        <v>41929.830312500002</v>
      </c>
      <c r="U1524">
        <f t="shared" si="116"/>
        <v>1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8284</v>
      </c>
      <c r="O1525" s="21">
        <f t="shared" si="117"/>
        <v>124.84324324324325</v>
      </c>
      <c r="P1525" s="5">
        <f t="shared" si="118"/>
        <v>1.043470730862487E-2</v>
      </c>
      <c r="Q1525" t="s">
        <v>8339</v>
      </c>
      <c r="R1525" t="s">
        <v>8340</v>
      </c>
      <c r="S1525" s="12">
        <f t="shared" si="120"/>
        <v>41964.751342592594</v>
      </c>
      <c r="T1525" s="12">
        <f t="shared" si="119"/>
        <v>41996</v>
      </c>
      <c r="U1525">
        <f t="shared" si="116"/>
        <v>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8284</v>
      </c>
      <c r="O1526" s="21">
        <f t="shared" si="117"/>
        <v>206.99999999999997</v>
      </c>
      <c r="P1526" s="5">
        <f t="shared" si="118"/>
        <v>4.5088566827697265E-3</v>
      </c>
      <c r="Q1526" t="s">
        <v>8339</v>
      </c>
      <c r="R1526" t="s">
        <v>8340</v>
      </c>
      <c r="S1526" s="12">
        <f t="shared" si="120"/>
        <v>42756.501041666663</v>
      </c>
      <c r="T1526" s="12">
        <f t="shared" si="119"/>
        <v>42786.501041666663</v>
      </c>
      <c r="U1526">
        <f t="shared" si="116"/>
        <v>1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8284</v>
      </c>
      <c r="O1527" s="21">
        <f t="shared" si="117"/>
        <v>174.00576923076923</v>
      </c>
      <c r="P1527" s="5">
        <f t="shared" si="118"/>
        <v>3.0945039399666238E-2</v>
      </c>
      <c r="Q1527" t="s">
        <v>8339</v>
      </c>
      <c r="R1527" t="s">
        <v>8340</v>
      </c>
      <c r="S1527" s="12">
        <f t="shared" si="120"/>
        <v>42570.702986111108</v>
      </c>
      <c r="T1527" s="12">
        <f t="shared" si="119"/>
        <v>42600.702986111108</v>
      </c>
      <c r="U1527">
        <f t="shared" si="116"/>
        <v>1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8284</v>
      </c>
      <c r="O1528" s="21">
        <f t="shared" si="117"/>
        <v>120.32608695652173</v>
      </c>
      <c r="P1528" s="5">
        <f t="shared" si="118"/>
        <v>1.011743450767841E-2</v>
      </c>
      <c r="Q1528" t="s">
        <v>8339</v>
      </c>
      <c r="R1528" t="s">
        <v>8340</v>
      </c>
      <c r="S1528" s="12">
        <f t="shared" si="120"/>
        <v>42339.276006944448</v>
      </c>
      <c r="T1528" s="12">
        <f t="shared" si="119"/>
        <v>42388.276006944448</v>
      </c>
      <c r="U1528">
        <f t="shared" si="116"/>
        <v>1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8284</v>
      </c>
      <c r="O1529" s="21">
        <f t="shared" si="117"/>
        <v>110.44428571428573</v>
      </c>
      <c r="P1529" s="5">
        <f t="shared" si="118"/>
        <v>1.8108677937162886E-2</v>
      </c>
      <c r="Q1529" t="s">
        <v>8339</v>
      </c>
      <c r="R1529" t="s">
        <v>8340</v>
      </c>
      <c r="S1529" s="12">
        <f t="shared" si="120"/>
        <v>42780.600532407407</v>
      </c>
      <c r="T1529" s="12">
        <f t="shared" si="119"/>
        <v>42808.558865740735</v>
      </c>
      <c r="U1529">
        <f t="shared" si="116"/>
        <v>1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8284</v>
      </c>
      <c r="O1530" s="21">
        <f t="shared" si="117"/>
        <v>281.56666666666666</v>
      </c>
      <c r="P1530" s="5">
        <f t="shared" si="118"/>
        <v>1.894163608381674E-2</v>
      </c>
      <c r="Q1530" t="s">
        <v>8339</v>
      </c>
      <c r="R1530" t="s">
        <v>8340</v>
      </c>
      <c r="S1530" s="12">
        <f t="shared" si="120"/>
        <v>42736.732893518521</v>
      </c>
      <c r="T1530" s="12">
        <f t="shared" si="119"/>
        <v>42767</v>
      </c>
      <c r="U1530">
        <f t="shared" si="116"/>
        <v>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8284</v>
      </c>
      <c r="O1531" s="21">
        <f t="shared" si="117"/>
        <v>100.67894736842105</v>
      </c>
      <c r="P1531" s="5">
        <f t="shared" si="118"/>
        <v>7.3710073710073713E-3</v>
      </c>
      <c r="Q1531" t="s">
        <v>8339</v>
      </c>
      <c r="R1531" t="s">
        <v>8340</v>
      </c>
      <c r="S1531" s="12">
        <f t="shared" si="120"/>
        <v>42052.628703703704</v>
      </c>
      <c r="T1531" s="12">
        <f t="shared" si="119"/>
        <v>42082.587037037039</v>
      </c>
      <c r="U1531">
        <f t="shared" si="116"/>
        <v>1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8284</v>
      </c>
      <c r="O1532" s="21">
        <f t="shared" si="117"/>
        <v>134.82571428571427</v>
      </c>
      <c r="P1532" s="5">
        <f t="shared" si="118"/>
        <v>1.8521265549174597E-2</v>
      </c>
      <c r="Q1532" t="s">
        <v>8339</v>
      </c>
      <c r="R1532" t="s">
        <v>8340</v>
      </c>
      <c r="S1532" s="12">
        <f t="shared" si="120"/>
        <v>42275.767303240747</v>
      </c>
      <c r="T1532" s="12">
        <f t="shared" si="119"/>
        <v>42300.767303240747</v>
      </c>
      <c r="U1532">
        <f t="shared" si="116"/>
        <v>1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8284</v>
      </c>
      <c r="O1533" s="21">
        <f t="shared" si="117"/>
        <v>175.95744680851064</v>
      </c>
      <c r="P1533" s="5">
        <f t="shared" si="118"/>
        <v>1.7654171704957679E-2</v>
      </c>
      <c r="Q1533" t="s">
        <v>8339</v>
      </c>
      <c r="R1533" t="s">
        <v>8340</v>
      </c>
      <c r="S1533" s="12">
        <f t="shared" si="120"/>
        <v>41941.802384259259</v>
      </c>
      <c r="T1533" s="12">
        <f t="shared" si="119"/>
        <v>41974.125</v>
      </c>
      <c r="U1533">
        <f t="shared" si="116"/>
        <v>1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8284</v>
      </c>
      <c r="O1534" s="21">
        <f t="shared" si="117"/>
        <v>484.02000000000004</v>
      </c>
      <c r="P1534" s="5">
        <f t="shared" si="118"/>
        <v>1.2148258336432379E-2</v>
      </c>
      <c r="Q1534" t="s">
        <v>8339</v>
      </c>
      <c r="R1534" t="s">
        <v>8340</v>
      </c>
      <c r="S1534" s="12">
        <f t="shared" si="120"/>
        <v>42391.475289351853</v>
      </c>
      <c r="T1534" s="12">
        <f t="shared" si="119"/>
        <v>42415.625</v>
      </c>
      <c r="U1534">
        <f t="shared" si="116"/>
        <v>1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8284</v>
      </c>
      <c r="O1535" s="21">
        <f t="shared" si="117"/>
        <v>145.14000000000001</v>
      </c>
      <c r="P1535" s="5">
        <f t="shared" si="118"/>
        <v>1.1330056803392892E-2</v>
      </c>
      <c r="Q1535" t="s">
        <v>8339</v>
      </c>
      <c r="R1535" t="s">
        <v>8340</v>
      </c>
      <c r="S1535" s="12">
        <f t="shared" si="120"/>
        <v>42443.00204861111</v>
      </c>
      <c r="T1535" s="12">
        <f t="shared" si="119"/>
        <v>42492.165972222225</v>
      </c>
      <c r="U1535">
        <f t="shared" si="116"/>
        <v>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8284</v>
      </c>
      <c r="O1536" s="21">
        <f t="shared" si="117"/>
        <v>417.73333333333335</v>
      </c>
      <c r="P1536" s="5">
        <f t="shared" si="118"/>
        <v>1.1777848707309288E-2</v>
      </c>
      <c r="Q1536" t="s">
        <v>8339</v>
      </c>
      <c r="R1536" t="s">
        <v>8340</v>
      </c>
      <c r="S1536" s="12">
        <f t="shared" si="120"/>
        <v>42221.67432870371</v>
      </c>
      <c r="T1536" s="12">
        <f t="shared" si="119"/>
        <v>42251.67432870371</v>
      </c>
      <c r="U1536">
        <f t="shared" si="116"/>
        <v>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8284</v>
      </c>
      <c r="O1537" s="21">
        <f t="shared" si="117"/>
        <v>132.42499999999998</v>
      </c>
      <c r="P1537" s="5">
        <f t="shared" si="118"/>
        <v>2.0766471587691147E-2</v>
      </c>
      <c r="Q1537" t="s">
        <v>8339</v>
      </c>
      <c r="R1537" t="s">
        <v>8340</v>
      </c>
      <c r="S1537" s="12">
        <f t="shared" si="120"/>
        <v>42484.829062500001</v>
      </c>
      <c r="T1537" s="12">
        <f t="shared" si="119"/>
        <v>42513.916666666672</v>
      </c>
      <c r="U1537">
        <f t="shared" si="116"/>
        <v>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8284</v>
      </c>
      <c r="O1538" s="21">
        <f t="shared" si="117"/>
        <v>250.30841666666666</v>
      </c>
      <c r="P1538" s="5">
        <f t="shared" si="118"/>
        <v>1.514797910977158E-2</v>
      </c>
      <c r="Q1538" t="s">
        <v>8339</v>
      </c>
      <c r="R1538" t="s">
        <v>8340</v>
      </c>
      <c r="S1538" s="12">
        <f t="shared" si="120"/>
        <v>42213.802199074074</v>
      </c>
      <c r="T1538" s="12">
        <f t="shared" si="119"/>
        <v>42243.802199074074</v>
      </c>
      <c r="U1538">
        <f t="shared" ref="U1538:U1601" si="121">COUNT(E1538="SUCCESSFUL","FAILED","cancelled","live")</f>
        <v>1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8284</v>
      </c>
      <c r="O1539" s="21">
        <f t="shared" ref="O1539:O1602" si="122">IFERROR( E1539/D1539 * 100,0)</f>
        <v>179.9</v>
      </c>
      <c r="P1539" s="5">
        <f t="shared" ref="P1539:P1602" si="123">IFERROR(L1539/E1539,0)</f>
        <v>1.0376134889753566E-2</v>
      </c>
      <c r="Q1539" t="s">
        <v>8339</v>
      </c>
      <c r="R1539" t="s">
        <v>8340</v>
      </c>
      <c r="S1539" s="12">
        <f t="shared" si="120"/>
        <v>42552.315127314811</v>
      </c>
      <c r="T1539" s="12">
        <f t="shared" ref="T1539:T1602" si="124">(((I1539/60)/60)/24)+DATE(1970,1,1)</f>
        <v>42588.75</v>
      </c>
      <c r="U1539">
        <f t="shared" si="121"/>
        <v>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8284</v>
      </c>
      <c r="O1540" s="21">
        <f t="shared" si="122"/>
        <v>102.62857142857142</v>
      </c>
      <c r="P1540" s="5">
        <f t="shared" si="123"/>
        <v>6.4031180400890867E-3</v>
      </c>
      <c r="Q1540" t="s">
        <v>8339</v>
      </c>
      <c r="R1540" t="s">
        <v>8340</v>
      </c>
      <c r="S1540" s="12">
        <f t="shared" si="120"/>
        <v>41981.782060185185</v>
      </c>
      <c r="T1540" s="12">
        <f t="shared" si="124"/>
        <v>42026.782060185185</v>
      </c>
      <c r="U1540">
        <f t="shared" si="121"/>
        <v>1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8284</v>
      </c>
      <c r="O1541" s="21">
        <f t="shared" si="122"/>
        <v>135.98609999999999</v>
      </c>
      <c r="P1541" s="5">
        <f t="shared" si="123"/>
        <v>1.0442243729322336E-2</v>
      </c>
      <c r="Q1541" t="s">
        <v>8339</v>
      </c>
      <c r="R1541" t="s">
        <v>8340</v>
      </c>
      <c r="S1541" s="12">
        <f t="shared" si="120"/>
        <v>42705.919201388882</v>
      </c>
      <c r="T1541" s="12">
        <f t="shared" si="124"/>
        <v>42738.919201388882</v>
      </c>
      <c r="U1541">
        <f t="shared" si="121"/>
        <v>1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8284</v>
      </c>
      <c r="O1542" s="21">
        <f t="shared" si="122"/>
        <v>117.86666666666667</v>
      </c>
      <c r="P1542" s="5">
        <f t="shared" si="123"/>
        <v>5.5429864253393668E-3</v>
      </c>
      <c r="Q1542" t="s">
        <v>8339</v>
      </c>
      <c r="R1542" t="s">
        <v>8340</v>
      </c>
      <c r="S1542" s="12">
        <f t="shared" si="120"/>
        <v>41939.00712962963</v>
      </c>
      <c r="T1542" s="12">
        <f t="shared" si="124"/>
        <v>41969.052083333328</v>
      </c>
      <c r="U1542">
        <f t="shared" si="121"/>
        <v>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8288</v>
      </c>
      <c r="O1543" s="21">
        <f t="shared" si="122"/>
        <v>3.3333333333333333E-2</v>
      </c>
      <c r="P1543" s="5">
        <f t="shared" si="123"/>
        <v>0.33333333333333331</v>
      </c>
      <c r="Q1543" t="s">
        <v>8339</v>
      </c>
      <c r="R1543" t="s">
        <v>8344</v>
      </c>
      <c r="S1543" s="12">
        <f t="shared" si="120"/>
        <v>41974.712245370371</v>
      </c>
      <c r="T1543" s="12">
        <f t="shared" si="124"/>
        <v>42004.712245370371</v>
      </c>
      <c r="U1543">
        <f t="shared" si="121"/>
        <v>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8288</v>
      </c>
      <c r="O1544" s="21">
        <f t="shared" si="122"/>
        <v>4</v>
      </c>
      <c r="P1544" s="5">
        <f t="shared" si="123"/>
        <v>0.05</v>
      </c>
      <c r="Q1544" t="s">
        <v>8339</v>
      </c>
      <c r="R1544" t="s">
        <v>8344</v>
      </c>
      <c r="S1544" s="12">
        <f t="shared" si="120"/>
        <v>42170.996527777781</v>
      </c>
      <c r="T1544" s="12">
        <f t="shared" si="124"/>
        <v>42185.996527777781</v>
      </c>
      <c r="U1544">
        <f t="shared" si="121"/>
        <v>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8288</v>
      </c>
      <c r="O1545" s="21">
        <f t="shared" si="122"/>
        <v>0.44444444444444442</v>
      </c>
      <c r="P1545" s="5">
        <f t="shared" si="123"/>
        <v>0.1</v>
      </c>
      <c r="Q1545" t="s">
        <v>8339</v>
      </c>
      <c r="R1545" t="s">
        <v>8344</v>
      </c>
      <c r="S1545" s="12">
        <f t="shared" si="120"/>
        <v>41935.509652777779</v>
      </c>
      <c r="T1545" s="12">
        <f t="shared" si="124"/>
        <v>41965.551319444443</v>
      </c>
      <c r="U1545">
        <f t="shared" si="121"/>
        <v>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8288</v>
      </c>
      <c r="O1546" s="21">
        <f t="shared" si="122"/>
        <v>0</v>
      </c>
      <c r="P1546" s="5">
        <f t="shared" si="123"/>
        <v>0</v>
      </c>
      <c r="Q1546" t="s">
        <v>8339</v>
      </c>
      <c r="R1546" t="s">
        <v>8344</v>
      </c>
      <c r="S1546" s="12">
        <f t="shared" si="120"/>
        <v>42053.051203703704</v>
      </c>
      <c r="T1546" s="12">
        <f t="shared" si="124"/>
        <v>42095.012499999997</v>
      </c>
      <c r="U1546">
        <f t="shared" si="121"/>
        <v>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8288</v>
      </c>
      <c r="O1547" s="21">
        <f t="shared" si="122"/>
        <v>3.3333333333333333E-2</v>
      </c>
      <c r="P1547" s="5">
        <f t="shared" si="123"/>
        <v>1</v>
      </c>
      <c r="Q1547" t="s">
        <v>8339</v>
      </c>
      <c r="R1547" t="s">
        <v>8344</v>
      </c>
      <c r="S1547" s="12">
        <f t="shared" si="120"/>
        <v>42031.884652777779</v>
      </c>
      <c r="T1547" s="12">
        <f t="shared" si="124"/>
        <v>42065.886111111111</v>
      </c>
      <c r="U1547">
        <f t="shared" si="121"/>
        <v>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8288</v>
      </c>
      <c r="O1548" s="21">
        <f t="shared" si="122"/>
        <v>28.9</v>
      </c>
      <c r="P1548" s="5">
        <f t="shared" si="123"/>
        <v>3.8062283737024222E-2</v>
      </c>
      <c r="Q1548" t="s">
        <v>8339</v>
      </c>
      <c r="R1548" t="s">
        <v>8344</v>
      </c>
      <c r="S1548" s="12">
        <f t="shared" si="120"/>
        <v>41839.212951388887</v>
      </c>
      <c r="T1548" s="12">
        <f t="shared" si="124"/>
        <v>41899.212951388887</v>
      </c>
      <c r="U1548">
        <f t="shared" si="121"/>
        <v>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8288</v>
      </c>
      <c r="O1549" s="21">
        <f t="shared" si="122"/>
        <v>0</v>
      </c>
      <c r="P1549" s="5">
        <f t="shared" si="123"/>
        <v>0</v>
      </c>
      <c r="Q1549" t="s">
        <v>8339</v>
      </c>
      <c r="R1549" t="s">
        <v>8344</v>
      </c>
      <c r="S1549" s="12">
        <f t="shared" si="120"/>
        <v>42782.426875000005</v>
      </c>
      <c r="T1549" s="12">
        <f t="shared" si="124"/>
        <v>42789.426875000005</v>
      </c>
      <c r="U1549">
        <f t="shared" si="121"/>
        <v>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8288</v>
      </c>
      <c r="O1550" s="21">
        <f t="shared" si="122"/>
        <v>8.5714285714285712</v>
      </c>
      <c r="P1550" s="5">
        <f t="shared" si="123"/>
        <v>1.6666666666666666E-2</v>
      </c>
      <c r="Q1550" t="s">
        <v>8339</v>
      </c>
      <c r="R1550" t="s">
        <v>8344</v>
      </c>
      <c r="S1550" s="12">
        <f t="shared" si="120"/>
        <v>42286.88217592593</v>
      </c>
      <c r="T1550" s="12">
        <f t="shared" si="124"/>
        <v>42316.923842592587</v>
      </c>
      <c r="U1550">
        <f t="shared" si="121"/>
        <v>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8288</v>
      </c>
      <c r="O1551" s="21">
        <f t="shared" si="122"/>
        <v>34</v>
      </c>
      <c r="P1551" s="5">
        <f t="shared" si="123"/>
        <v>3.5294117647058823E-2</v>
      </c>
      <c r="Q1551" t="s">
        <v>8339</v>
      </c>
      <c r="R1551" t="s">
        <v>8344</v>
      </c>
      <c r="S1551" s="12">
        <f t="shared" si="120"/>
        <v>42281.136099537034</v>
      </c>
      <c r="T1551" s="12">
        <f t="shared" si="124"/>
        <v>42311.177766203706</v>
      </c>
      <c r="U1551">
        <f t="shared" si="121"/>
        <v>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8288</v>
      </c>
      <c r="O1552" s="21">
        <f t="shared" si="122"/>
        <v>13.466666666666665</v>
      </c>
      <c r="P1552" s="5">
        <f t="shared" si="123"/>
        <v>6.9306930693069313E-2</v>
      </c>
      <c r="Q1552" t="s">
        <v>8339</v>
      </c>
      <c r="R1552" t="s">
        <v>8344</v>
      </c>
      <c r="S1552" s="12">
        <f t="shared" si="120"/>
        <v>42472.449467592596</v>
      </c>
      <c r="T1552" s="12">
        <f t="shared" si="124"/>
        <v>42502.449467592596</v>
      </c>
      <c r="U1552">
        <f t="shared" si="121"/>
        <v>1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8288</v>
      </c>
      <c r="O1553" s="21">
        <f t="shared" si="122"/>
        <v>0</v>
      </c>
      <c r="P1553" s="5">
        <f t="shared" si="123"/>
        <v>0</v>
      </c>
      <c r="Q1553" t="s">
        <v>8339</v>
      </c>
      <c r="R1553" t="s">
        <v>8344</v>
      </c>
      <c r="S1553" s="12">
        <f t="shared" si="120"/>
        <v>42121.824525462958</v>
      </c>
      <c r="T1553" s="12">
        <f t="shared" si="124"/>
        <v>42151.824525462958</v>
      </c>
      <c r="U1553">
        <f t="shared" si="121"/>
        <v>1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8288</v>
      </c>
      <c r="O1554" s="21">
        <f t="shared" si="122"/>
        <v>49.186046511627907</v>
      </c>
      <c r="P1554" s="5">
        <f t="shared" si="123"/>
        <v>7.5650118203309689E-3</v>
      </c>
      <c r="Q1554" t="s">
        <v>8339</v>
      </c>
      <c r="R1554" t="s">
        <v>8344</v>
      </c>
      <c r="S1554" s="12">
        <f t="shared" si="120"/>
        <v>41892.688750000001</v>
      </c>
      <c r="T1554" s="12">
        <f t="shared" si="124"/>
        <v>41913.165972222225</v>
      </c>
      <c r="U1554">
        <f t="shared" si="121"/>
        <v>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8288</v>
      </c>
      <c r="O1555" s="21">
        <f t="shared" si="122"/>
        <v>0</v>
      </c>
      <c r="P1555" s="5">
        <f t="shared" si="123"/>
        <v>0</v>
      </c>
      <c r="Q1555" t="s">
        <v>8339</v>
      </c>
      <c r="R1555" t="s">
        <v>8344</v>
      </c>
      <c r="S1555" s="12">
        <f t="shared" si="120"/>
        <v>42219.282951388886</v>
      </c>
      <c r="T1555" s="12">
        <f t="shared" si="124"/>
        <v>42249.282951388886</v>
      </c>
      <c r="U1555">
        <f t="shared" si="121"/>
        <v>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8288</v>
      </c>
      <c r="O1556" s="21">
        <f t="shared" si="122"/>
        <v>0</v>
      </c>
      <c r="P1556" s="5">
        <f t="shared" si="123"/>
        <v>0</v>
      </c>
      <c r="Q1556" t="s">
        <v>8339</v>
      </c>
      <c r="R1556" t="s">
        <v>8344</v>
      </c>
      <c r="S1556" s="12">
        <f t="shared" si="120"/>
        <v>42188.252199074079</v>
      </c>
      <c r="T1556" s="12">
        <f t="shared" si="124"/>
        <v>42218.252199074079</v>
      </c>
      <c r="U1556">
        <f t="shared" si="121"/>
        <v>1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8288</v>
      </c>
      <c r="O1557" s="21">
        <f t="shared" si="122"/>
        <v>0</v>
      </c>
      <c r="P1557" s="5">
        <f t="shared" si="123"/>
        <v>0</v>
      </c>
      <c r="Q1557" t="s">
        <v>8339</v>
      </c>
      <c r="R1557" t="s">
        <v>8344</v>
      </c>
      <c r="S1557" s="12">
        <f t="shared" si="120"/>
        <v>42241.613796296297</v>
      </c>
      <c r="T1557" s="12">
        <f t="shared" si="124"/>
        <v>42264.708333333328</v>
      </c>
      <c r="U1557">
        <f t="shared" si="121"/>
        <v>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8288</v>
      </c>
      <c r="O1558" s="21">
        <f t="shared" si="122"/>
        <v>45.133333333333333</v>
      </c>
      <c r="P1558" s="5">
        <f t="shared" si="123"/>
        <v>1.7725258493353029E-2</v>
      </c>
      <c r="Q1558" t="s">
        <v>8339</v>
      </c>
      <c r="R1558" t="s">
        <v>8344</v>
      </c>
      <c r="S1558" s="12">
        <f t="shared" si="120"/>
        <v>42525.153055555551</v>
      </c>
      <c r="T1558" s="12">
        <f t="shared" si="124"/>
        <v>42555.153055555551</v>
      </c>
      <c r="U1558">
        <f t="shared" si="121"/>
        <v>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8288</v>
      </c>
      <c r="O1559" s="21">
        <f t="shared" si="122"/>
        <v>4</v>
      </c>
      <c r="P1559" s="5">
        <f t="shared" si="123"/>
        <v>0.01</v>
      </c>
      <c r="Q1559" t="s">
        <v>8339</v>
      </c>
      <c r="R1559" t="s">
        <v>8344</v>
      </c>
      <c r="S1559" s="12">
        <f t="shared" ref="S1559:S1622" si="125">(((J1559/60)/60)/24)+DATE(1970,1,1)</f>
        <v>41871.65315972222</v>
      </c>
      <c r="T1559" s="12">
        <f t="shared" si="124"/>
        <v>41902.65315972222</v>
      </c>
      <c r="U1559">
        <f t="shared" si="121"/>
        <v>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8288</v>
      </c>
      <c r="O1560" s="21">
        <f t="shared" si="122"/>
        <v>4.666666666666667</v>
      </c>
      <c r="P1560" s="5">
        <f t="shared" si="123"/>
        <v>8.5714285714285715E-2</v>
      </c>
      <c r="Q1560" t="s">
        <v>8339</v>
      </c>
      <c r="R1560" t="s">
        <v>8344</v>
      </c>
      <c r="S1560" s="12">
        <f t="shared" si="125"/>
        <v>42185.397673611107</v>
      </c>
      <c r="T1560" s="12">
        <f t="shared" si="124"/>
        <v>42244.508333333331</v>
      </c>
      <c r="U1560">
        <f t="shared" si="121"/>
        <v>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8288</v>
      </c>
      <c r="O1561" s="21">
        <f t="shared" si="122"/>
        <v>0.33333333333333337</v>
      </c>
      <c r="P1561" s="5">
        <f t="shared" si="123"/>
        <v>0.02</v>
      </c>
      <c r="Q1561" t="s">
        <v>8339</v>
      </c>
      <c r="R1561" t="s">
        <v>8344</v>
      </c>
      <c r="S1561" s="12">
        <f t="shared" si="125"/>
        <v>42108.05322916666</v>
      </c>
      <c r="T1561" s="12">
        <f t="shared" si="124"/>
        <v>42123.05322916666</v>
      </c>
      <c r="U1561">
        <f t="shared" si="121"/>
        <v>1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8288</v>
      </c>
      <c r="O1562" s="21">
        <f t="shared" si="122"/>
        <v>3.7600000000000002</v>
      </c>
      <c r="P1562" s="5">
        <f t="shared" si="123"/>
        <v>4.2553191489361701E-2</v>
      </c>
      <c r="Q1562" t="s">
        <v>8339</v>
      </c>
      <c r="R1562" t="s">
        <v>8344</v>
      </c>
      <c r="S1562" s="12">
        <f t="shared" si="125"/>
        <v>41936.020752314813</v>
      </c>
      <c r="T1562" s="12">
        <f t="shared" si="124"/>
        <v>41956.062418981484</v>
      </c>
      <c r="U1562">
        <f t="shared" si="121"/>
        <v>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8289</v>
      </c>
      <c r="O1563" s="21">
        <f t="shared" si="122"/>
        <v>0.67</v>
      </c>
      <c r="P1563" s="5">
        <f t="shared" si="123"/>
        <v>1.4925373134328358E-2</v>
      </c>
      <c r="Q1563" t="s">
        <v>8323</v>
      </c>
      <c r="R1563" t="s">
        <v>8345</v>
      </c>
      <c r="S1563" s="12">
        <f t="shared" si="125"/>
        <v>41555.041701388887</v>
      </c>
      <c r="T1563" s="12">
        <f t="shared" si="124"/>
        <v>41585.083368055559</v>
      </c>
      <c r="U1563">
        <f t="shared" si="121"/>
        <v>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8289</v>
      </c>
      <c r="O1564" s="21">
        <f t="shared" si="122"/>
        <v>0</v>
      </c>
      <c r="P1564" s="5">
        <f t="shared" si="123"/>
        <v>0</v>
      </c>
      <c r="Q1564" t="s">
        <v>8323</v>
      </c>
      <c r="R1564" t="s">
        <v>8345</v>
      </c>
      <c r="S1564" s="12">
        <f t="shared" si="125"/>
        <v>40079.566157407404</v>
      </c>
      <c r="T1564" s="12">
        <f t="shared" si="124"/>
        <v>40149.034722222219</v>
      </c>
      <c r="U1564">
        <f t="shared" si="121"/>
        <v>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8289</v>
      </c>
      <c r="O1565" s="21">
        <f t="shared" si="122"/>
        <v>1.4166666666666665</v>
      </c>
      <c r="P1565" s="5">
        <f t="shared" si="123"/>
        <v>2.3529411764705882E-2</v>
      </c>
      <c r="Q1565" t="s">
        <v>8323</v>
      </c>
      <c r="R1565" t="s">
        <v>8345</v>
      </c>
      <c r="S1565" s="12">
        <f t="shared" si="125"/>
        <v>41652.742488425924</v>
      </c>
      <c r="T1565" s="12">
        <f t="shared" si="124"/>
        <v>41712.700821759259</v>
      </c>
      <c r="U1565">
        <f t="shared" si="121"/>
        <v>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8289</v>
      </c>
      <c r="O1566" s="21">
        <f t="shared" si="122"/>
        <v>0.1</v>
      </c>
      <c r="P1566" s="5">
        <f t="shared" si="123"/>
        <v>0.1</v>
      </c>
      <c r="Q1566" t="s">
        <v>8323</v>
      </c>
      <c r="R1566" t="s">
        <v>8345</v>
      </c>
      <c r="S1566" s="12">
        <f t="shared" si="125"/>
        <v>42121.367002314815</v>
      </c>
      <c r="T1566" s="12">
        <f t="shared" si="124"/>
        <v>42152.836805555555</v>
      </c>
      <c r="U1566">
        <f t="shared" si="121"/>
        <v>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8289</v>
      </c>
      <c r="O1567" s="21">
        <f t="shared" si="122"/>
        <v>2.5</v>
      </c>
      <c r="P1567" s="5">
        <f t="shared" si="123"/>
        <v>0.01</v>
      </c>
      <c r="Q1567" t="s">
        <v>8323</v>
      </c>
      <c r="R1567" t="s">
        <v>8345</v>
      </c>
      <c r="S1567" s="12">
        <f t="shared" si="125"/>
        <v>40672.729872685188</v>
      </c>
      <c r="T1567" s="12">
        <f t="shared" si="124"/>
        <v>40702.729872685188</v>
      </c>
      <c r="U1567">
        <f t="shared" si="121"/>
        <v>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8289</v>
      </c>
      <c r="O1568" s="21">
        <f t="shared" si="122"/>
        <v>21.25</v>
      </c>
      <c r="P1568" s="5">
        <f t="shared" si="123"/>
        <v>9.2549019607843144E-3</v>
      </c>
      <c r="Q1568" t="s">
        <v>8323</v>
      </c>
      <c r="R1568" t="s">
        <v>8345</v>
      </c>
      <c r="S1568" s="12">
        <f t="shared" si="125"/>
        <v>42549.916712962964</v>
      </c>
      <c r="T1568" s="12">
        <f t="shared" si="124"/>
        <v>42578.916666666672</v>
      </c>
      <c r="U1568">
        <f t="shared" si="121"/>
        <v>1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8289</v>
      </c>
      <c r="O1569" s="21">
        <f t="shared" si="122"/>
        <v>4.117647058823529</v>
      </c>
      <c r="P1569" s="5">
        <f t="shared" si="123"/>
        <v>3.7142857142857144E-2</v>
      </c>
      <c r="Q1569" t="s">
        <v>8323</v>
      </c>
      <c r="R1569" t="s">
        <v>8345</v>
      </c>
      <c r="S1569" s="12">
        <f t="shared" si="125"/>
        <v>41671.936863425923</v>
      </c>
      <c r="T1569" s="12">
        <f t="shared" si="124"/>
        <v>41687</v>
      </c>
      <c r="U1569">
        <f t="shared" si="121"/>
        <v>1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8289</v>
      </c>
      <c r="O1570" s="21">
        <f t="shared" si="122"/>
        <v>13.639999999999999</v>
      </c>
      <c r="P1570" s="5">
        <f t="shared" si="123"/>
        <v>6.4516129032258064E-3</v>
      </c>
      <c r="Q1570" t="s">
        <v>8323</v>
      </c>
      <c r="R1570" t="s">
        <v>8345</v>
      </c>
      <c r="S1570" s="12">
        <f t="shared" si="125"/>
        <v>41962.062326388885</v>
      </c>
      <c r="T1570" s="12">
        <f t="shared" si="124"/>
        <v>41997.062326388885</v>
      </c>
      <c r="U1570">
        <f t="shared" si="121"/>
        <v>1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8289</v>
      </c>
      <c r="O1571" s="21">
        <f t="shared" si="122"/>
        <v>0</v>
      </c>
      <c r="P1571" s="5">
        <f t="shared" si="123"/>
        <v>0</v>
      </c>
      <c r="Q1571" t="s">
        <v>8323</v>
      </c>
      <c r="R1571" t="s">
        <v>8345</v>
      </c>
      <c r="S1571" s="12">
        <f t="shared" si="125"/>
        <v>41389.679560185185</v>
      </c>
      <c r="T1571" s="12">
        <f t="shared" si="124"/>
        <v>41419.679560185185</v>
      </c>
      <c r="U1571">
        <f t="shared" si="121"/>
        <v>1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8289</v>
      </c>
      <c r="O1572" s="21">
        <f t="shared" si="122"/>
        <v>41.4</v>
      </c>
      <c r="P1572" s="5">
        <f t="shared" si="123"/>
        <v>2.0933977455716585E-2</v>
      </c>
      <c r="Q1572" t="s">
        <v>8323</v>
      </c>
      <c r="R1572" t="s">
        <v>8345</v>
      </c>
      <c r="S1572" s="12">
        <f t="shared" si="125"/>
        <v>42438.813449074078</v>
      </c>
      <c r="T1572" s="12">
        <f t="shared" si="124"/>
        <v>42468.771782407406</v>
      </c>
      <c r="U1572">
        <f t="shared" si="121"/>
        <v>1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8289</v>
      </c>
      <c r="O1573" s="21">
        <f t="shared" si="122"/>
        <v>0.66115702479338845</v>
      </c>
      <c r="P1573" s="5">
        <f t="shared" si="123"/>
        <v>0.05</v>
      </c>
      <c r="Q1573" t="s">
        <v>8323</v>
      </c>
      <c r="R1573" t="s">
        <v>8345</v>
      </c>
      <c r="S1573" s="12">
        <f t="shared" si="125"/>
        <v>42144.769479166673</v>
      </c>
      <c r="T1573" s="12">
        <f t="shared" si="124"/>
        <v>42174.769479166673</v>
      </c>
      <c r="U1573">
        <f t="shared" si="121"/>
        <v>1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8289</v>
      </c>
      <c r="O1574" s="21">
        <f t="shared" si="122"/>
        <v>5</v>
      </c>
      <c r="P1574" s="5">
        <f t="shared" si="123"/>
        <v>2.4E-2</v>
      </c>
      <c r="Q1574" t="s">
        <v>8323</v>
      </c>
      <c r="R1574" t="s">
        <v>8345</v>
      </c>
      <c r="S1574" s="12">
        <f t="shared" si="125"/>
        <v>42404.033090277779</v>
      </c>
      <c r="T1574" s="12">
        <f t="shared" si="124"/>
        <v>42428.999305555553</v>
      </c>
      <c r="U1574">
        <f t="shared" si="121"/>
        <v>1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8289</v>
      </c>
      <c r="O1575" s="21">
        <f t="shared" si="122"/>
        <v>2.4777777777777779</v>
      </c>
      <c r="P1575" s="5">
        <f t="shared" si="123"/>
        <v>1.3452914798206279E-2</v>
      </c>
      <c r="Q1575" t="s">
        <v>8323</v>
      </c>
      <c r="R1575" t="s">
        <v>8345</v>
      </c>
      <c r="S1575" s="12">
        <f t="shared" si="125"/>
        <v>42786.000023148154</v>
      </c>
      <c r="T1575" s="12">
        <f t="shared" si="124"/>
        <v>42826.165972222225</v>
      </c>
      <c r="U1575">
        <f t="shared" si="121"/>
        <v>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8289</v>
      </c>
      <c r="O1576" s="21">
        <f t="shared" si="122"/>
        <v>5.0599999999999996</v>
      </c>
      <c r="P1576" s="5">
        <f t="shared" si="123"/>
        <v>1.1857707509881422E-2</v>
      </c>
      <c r="Q1576" t="s">
        <v>8323</v>
      </c>
      <c r="R1576" t="s">
        <v>8345</v>
      </c>
      <c r="S1576" s="12">
        <f t="shared" si="125"/>
        <v>42017.927418981482</v>
      </c>
      <c r="T1576" s="12">
        <f t="shared" si="124"/>
        <v>42052.927418981482</v>
      </c>
      <c r="U1576">
        <f t="shared" si="121"/>
        <v>1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8289</v>
      </c>
      <c r="O1577" s="21">
        <f t="shared" si="122"/>
        <v>22.91</v>
      </c>
      <c r="P1577" s="5">
        <f t="shared" si="123"/>
        <v>1.5277171540811872E-2</v>
      </c>
      <c r="Q1577" t="s">
        <v>8323</v>
      </c>
      <c r="R1577" t="s">
        <v>8345</v>
      </c>
      <c r="S1577" s="12">
        <f t="shared" si="125"/>
        <v>41799.524259259262</v>
      </c>
      <c r="T1577" s="12">
        <f t="shared" si="124"/>
        <v>41829.524259259262</v>
      </c>
      <c r="U1577">
        <f t="shared" si="121"/>
        <v>1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8289</v>
      </c>
      <c r="O1578" s="21">
        <f t="shared" si="122"/>
        <v>13</v>
      </c>
      <c r="P1578" s="5">
        <f t="shared" si="123"/>
        <v>1.5384615384615385E-2</v>
      </c>
      <c r="Q1578" t="s">
        <v>8323</v>
      </c>
      <c r="R1578" t="s">
        <v>8345</v>
      </c>
      <c r="S1578" s="12">
        <f t="shared" si="125"/>
        <v>42140.879259259258</v>
      </c>
      <c r="T1578" s="12">
        <f t="shared" si="124"/>
        <v>42185.879259259258</v>
      </c>
      <c r="U1578">
        <f t="shared" si="121"/>
        <v>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8289</v>
      </c>
      <c r="O1579" s="21">
        <f t="shared" si="122"/>
        <v>0.54999999999999993</v>
      </c>
      <c r="P1579" s="5">
        <f t="shared" si="123"/>
        <v>3.6363636363636362E-2</v>
      </c>
      <c r="Q1579" t="s">
        <v>8323</v>
      </c>
      <c r="R1579" t="s">
        <v>8345</v>
      </c>
      <c r="S1579" s="12">
        <f t="shared" si="125"/>
        <v>41054.847777777781</v>
      </c>
      <c r="T1579" s="12">
        <f t="shared" si="124"/>
        <v>41114.847777777781</v>
      </c>
      <c r="U1579">
        <f t="shared" si="121"/>
        <v>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8289</v>
      </c>
      <c r="O1580" s="21">
        <f t="shared" si="122"/>
        <v>10.806536636794938</v>
      </c>
      <c r="P1580" s="5">
        <f t="shared" si="123"/>
        <v>1.9512195121951219E-2</v>
      </c>
      <c r="Q1580" t="s">
        <v>8323</v>
      </c>
      <c r="R1580" t="s">
        <v>8345</v>
      </c>
      <c r="S1580" s="12">
        <f t="shared" si="125"/>
        <v>40399.065868055557</v>
      </c>
      <c r="T1580" s="12">
        <f t="shared" si="124"/>
        <v>40423.083333333336</v>
      </c>
      <c r="U1580">
        <f t="shared" si="121"/>
        <v>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8289</v>
      </c>
      <c r="O1581" s="21">
        <f t="shared" si="122"/>
        <v>0.84008400840084008</v>
      </c>
      <c r="P1581" s="5">
        <f t="shared" si="123"/>
        <v>7.1428571428571425E-2</v>
      </c>
      <c r="Q1581" t="s">
        <v>8323</v>
      </c>
      <c r="R1581" t="s">
        <v>8345</v>
      </c>
      <c r="S1581" s="12">
        <f t="shared" si="125"/>
        <v>41481.996423611112</v>
      </c>
      <c r="T1581" s="12">
        <f t="shared" si="124"/>
        <v>41514.996423611112</v>
      </c>
      <c r="U1581">
        <f t="shared" si="121"/>
        <v>1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8289</v>
      </c>
      <c r="O1582" s="21">
        <f t="shared" si="122"/>
        <v>0</v>
      </c>
      <c r="P1582" s="5">
        <f t="shared" si="123"/>
        <v>0</v>
      </c>
      <c r="Q1582" t="s">
        <v>8323</v>
      </c>
      <c r="R1582" t="s">
        <v>8345</v>
      </c>
      <c r="S1582" s="12">
        <f t="shared" si="125"/>
        <v>40990.050069444449</v>
      </c>
      <c r="T1582" s="12">
        <f t="shared" si="124"/>
        <v>41050.050069444449</v>
      </c>
      <c r="U1582">
        <f t="shared" si="121"/>
        <v>1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8290</v>
      </c>
      <c r="O1583" s="21">
        <f t="shared" si="122"/>
        <v>0.5</v>
      </c>
      <c r="P1583" s="5">
        <f t="shared" si="123"/>
        <v>0.2</v>
      </c>
      <c r="Q1583" t="s">
        <v>8339</v>
      </c>
      <c r="R1583" t="s">
        <v>8346</v>
      </c>
      <c r="S1583" s="12">
        <f t="shared" si="125"/>
        <v>42325.448958333334</v>
      </c>
      <c r="T1583" s="12">
        <f t="shared" si="124"/>
        <v>42357.448958333334</v>
      </c>
      <c r="U1583">
        <f t="shared" si="121"/>
        <v>1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8290</v>
      </c>
      <c r="O1584" s="21">
        <f t="shared" si="122"/>
        <v>9.3000000000000007</v>
      </c>
      <c r="P1584" s="5">
        <f t="shared" si="123"/>
        <v>3.2258064516129031E-2</v>
      </c>
      <c r="Q1584" t="s">
        <v>8339</v>
      </c>
      <c r="R1584" t="s">
        <v>8346</v>
      </c>
      <c r="S1584" s="12">
        <f t="shared" si="125"/>
        <v>42246.789965277778</v>
      </c>
      <c r="T1584" s="12">
        <f t="shared" si="124"/>
        <v>42303.888888888891</v>
      </c>
      <c r="U1584">
        <f t="shared" si="121"/>
        <v>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8290</v>
      </c>
      <c r="O1585" s="21">
        <f t="shared" si="122"/>
        <v>7.4999999999999997E-2</v>
      </c>
      <c r="P1585" s="5">
        <f t="shared" si="123"/>
        <v>6.6666666666666666E-2</v>
      </c>
      <c r="Q1585" t="s">
        <v>8339</v>
      </c>
      <c r="R1585" t="s">
        <v>8346</v>
      </c>
      <c r="S1585" s="12">
        <f t="shared" si="125"/>
        <v>41877.904988425929</v>
      </c>
      <c r="T1585" s="12">
        <f t="shared" si="124"/>
        <v>41907.904988425929</v>
      </c>
      <c r="U1585">
        <f t="shared" si="121"/>
        <v>1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8290</v>
      </c>
      <c r="O1586" s="21">
        <f t="shared" si="122"/>
        <v>0</v>
      </c>
      <c r="P1586" s="5">
        <f t="shared" si="123"/>
        <v>0</v>
      </c>
      <c r="Q1586" t="s">
        <v>8339</v>
      </c>
      <c r="R1586" t="s">
        <v>8346</v>
      </c>
      <c r="S1586" s="12">
        <f t="shared" si="125"/>
        <v>41779.649317129632</v>
      </c>
      <c r="T1586" s="12">
        <f t="shared" si="124"/>
        <v>41789.649317129632</v>
      </c>
      <c r="U1586">
        <f t="shared" si="121"/>
        <v>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8290</v>
      </c>
      <c r="O1587" s="21">
        <f t="shared" si="122"/>
        <v>79</v>
      </c>
      <c r="P1587" s="5">
        <f t="shared" si="123"/>
        <v>7.5949367088607592E-3</v>
      </c>
      <c r="Q1587" t="s">
        <v>8339</v>
      </c>
      <c r="R1587" t="s">
        <v>8346</v>
      </c>
      <c r="S1587" s="12">
        <f t="shared" si="125"/>
        <v>42707.895462962959</v>
      </c>
      <c r="T1587" s="12">
        <f t="shared" si="124"/>
        <v>42729.458333333328</v>
      </c>
      <c r="U1587">
        <f t="shared" si="121"/>
        <v>1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8290</v>
      </c>
      <c r="O1588" s="21">
        <f t="shared" si="122"/>
        <v>0</v>
      </c>
      <c r="P1588" s="5">
        <f t="shared" si="123"/>
        <v>0</v>
      </c>
      <c r="Q1588" t="s">
        <v>8339</v>
      </c>
      <c r="R1588" t="s">
        <v>8346</v>
      </c>
      <c r="S1588" s="12">
        <f t="shared" si="125"/>
        <v>42069.104421296302</v>
      </c>
      <c r="T1588" s="12">
        <f t="shared" si="124"/>
        <v>42099.062754629631</v>
      </c>
      <c r="U1588">
        <f t="shared" si="121"/>
        <v>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8290</v>
      </c>
      <c r="O1589" s="21">
        <f t="shared" si="122"/>
        <v>1.3333333333333334E-2</v>
      </c>
      <c r="P1589" s="5">
        <f t="shared" si="123"/>
        <v>1</v>
      </c>
      <c r="Q1589" t="s">
        <v>8339</v>
      </c>
      <c r="R1589" t="s">
        <v>8346</v>
      </c>
      <c r="S1589" s="12">
        <f t="shared" si="125"/>
        <v>41956.950983796298</v>
      </c>
      <c r="T1589" s="12">
        <f t="shared" si="124"/>
        <v>41986.950983796298</v>
      </c>
      <c r="U1589">
        <f t="shared" si="121"/>
        <v>1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8290</v>
      </c>
      <c r="O1590" s="21">
        <f t="shared" si="122"/>
        <v>0</v>
      </c>
      <c r="P1590" s="5">
        <f t="shared" si="123"/>
        <v>0</v>
      </c>
      <c r="Q1590" t="s">
        <v>8339</v>
      </c>
      <c r="R1590" t="s">
        <v>8346</v>
      </c>
      <c r="S1590" s="12">
        <f t="shared" si="125"/>
        <v>42005.24998842593</v>
      </c>
      <c r="T1590" s="12">
        <f t="shared" si="124"/>
        <v>42035.841666666667</v>
      </c>
      <c r="U1590">
        <f t="shared" si="121"/>
        <v>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8290</v>
      </c>
      <c r="O1591" s="21">
        <f t="shared" si="122"/>
        <v>0</v>
      </c>
      <c r="P1591" s="5">
        <f t="shared" si="123"/>
        <v>0</v>
      </c>
      <c r="Q1591" t="s">
        <v>8339</v>
      </c>
      <c r="R1591" t="s">
        <v>8346</v>
      </c>
      <c r="S1591" s="12">
        <f t="shared" si="125"/>
        <v>42256.984791666662</v>
      </c>
      <c r="T1591" s="12">
        <f t="shared" si="124"/>
        <v>42286.984791666662</v>
      </c>
      <c r="U1591">
        <f t="shared" si="121"/>
        <v>1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8290</v>
      </c>
      <c r="O1592" s="21">
        <f t="shared" si="122"/>
        <v>1.7000000000000002</v>
      </c>
      <c r="P1592" s="5">
        <f t="shared" si="123"/>
        <v>1.9607843137254902E-3</v>
      </c>
      <c r="Q1592" t="s">
        <v>8339</v>
      </c>
      <c r="R1592" t="s">
        <v>8346</v>
      </c>
      <c r="S1592" s="12">
        <f t="shared" si="125"/>
        <v>42240.857222222221</v>
      </c>
      <c r="T1592" s="12">
        <f t="shared" si="124"/>
        <v>42270.857222222221</v>
      </c>
      <c r="U1592">
        <f t="shared" si="121"/>
        <v>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8290</v>
      </c>
      <c r="O1593" s="21">
        <f t="shared" si="122"/>
        <v>29.228571428571428</v>
      </c>
      <c r="P1593" s="5">
        <f t="shared" si="123"/>
        <v>2.2482893450635387E-2</v>
      </c>
      <c r="Q1593" t="s">
        <v>8339</v>
      </c>
      <c r="R1593" t="s">
        <v>8346</v>
      </c>
      <c r="S1593" s="12">
        <f t="shared" si="125"/>
        <v>42433.726168981477</v>
      </c>
      <c r="T1593" s="12">
        <f t="shared" si="124"/>
        <v>42463.68450231482</v>
      </c>
      <c r="U1593">
        <f t="shared" si="121"/>
        <v>1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8290</v>
      </c>
      <c r="O1594" s="21">
        <f t="shared" si="122"/>
        <v>0</v>
      </c>
      <c r="P1594" s="5">
        <f t="shared" si="123"/>
        <v>0</v>
      </c>
      <c r="Q1594" t="s">
        <v>8339</v>
      </c>
      <c r="R1594" t="s">
        <v>8346</v>
      </c>
      <c r="S1594" s="12">
        <f t="shared" si="125"/>
        <v>42046.072743055556</v>
      </c>
      <c r="T1594" s="12">
        <f t="shared" si="124"/>
        <v>42091.031076388885</v>
      </c>
      <c r="U1594">
        <f t="shared" si="121"/>
        <v>1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8290</v>
      </c>
      <c r="O1595" s="21">
        <f t="shared" si="122"/>
        <v>1.3636363636363637E-2</v>
      </c>
      <c r="P1595" s="5">
        <f t="shared" si="123"/>
        <v>1</v>
      </c>
      <c r="Q1595" t="s">
        <v>8339</v>
      </c>
      <c r="R1595" t="s">
        <v>8346</v>
      </c>
      <c r="S1595" s="12">
        <f t="shared" si="125"/>
        <v>42033.845543981486</v>
      </c>
      <c r="T1595" s="12">
        <f t="shared" si="124"/>
        <v>42063.845543981486</v>
      </c>
      <c r="U1595">
        <f t="shared" si="121"/>
        <v>1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8290</v>
      </c>
      <c r="O1596" s="21">
        <f t="shared" si="122"/>
        <v>20.5</v>
      </c>
      <c r="P1596" s="5">
        <f t="shared" si="123"/>
        <v>4.878048780487805E-2</v>
      </c>
      <c r="Q1596" t="s">
        <v>8339</v>
      </c>
      <c r="R1596" t="s">
        <v>8346</v>
      </c>
      <c r="S1596" s="12">
        <f t="shared" si="125"/>
        <v>42445.712754629625</v>
      </c>
      <c r="T1596" s="12">
        <f t="shared" si="124"/>
        <v>42505.681249999994</v>
      </c>
      <c r="U1596">
        <f t="shared" si="121"/>
        <v>1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8290</v>
      </c>
      <c r="O1597" s="21">
        <f t="shared" si="122"/>
        <v>0.27999999999999997</v>
      </c>
      <c r="P1597" s="5">
        <f t="shared" si="123"/>
        <v>2.5000000000000001E-2</v>
      </c>
      <c r="Q1597" t="s">
        <v>8339</v>
      </c>
      <c r="R1597" t="s">
        <v>8346</v>
      </c>
      <c r="S1597" s="12">
        <f t="shared" si="125"/>
        <v>41780.050092592595</v>
      </c>
      <c r="T1597" s="12">
        <f t="shared" si="124"/>
        <v>41808.842361111114</v>
      </c>
      <c r="U1597">
        <f t="shared" si="121"/>
        <v>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8290</v>
      </c>
      <c r="O1598" s="21">
        <f t="shared" si="122"/>
        <v>2.3076923076923079</v>
      </c>
      <c r="P1598" s="5">
        <f t="shared" si="123"/>
        <v>0.04</v>
      </c>
      <c r="Q1598" t="s">
        <v>8339</v>
      </c>
      <c r="R1598" t="s">
        <v>8346</v>
      </c>
      <c r="S1598" s="12">
        <f t="shared" si="125"/>
        <v>41941.430196759262</v>
      </c>
      <c r="T1598" s="12">
        <f t="shared" si="124"/>
        <v>41986.471863425926</v>
      </c>
      <c r="U1598">
        <f t="shared" si="121"/>
        <v>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8290</v>
      </c>
      <c r="O1599" s="21">
        <f t="shared" si="122"/>
        <v>0</v>
      </c>
      <c r="P1599" s="5">
        <f t="shared" si="123"/>
        <v>0</v>
      </c>
      <c r="Q1599" t="s">
        <v>8339</v>
      </c>
      <c r="R1599" t="s">
        <v>8346</v>
      </c>
      <c r="S1599" s="12">
        <f t="shared" si="125"/>
        <v>42603.354131944448</v>
      </c>
      <c r="T1599" s="12">
        <f t="shared" si="124"/>
        <v>42633.354131944448</v>
      </c>
      <c r="U1599">
        <f t="shared" si="121"/>
        <v>1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8290</v>
      </c>
      <c r="O1600" s="21">
        <f t="shared" si="122"/>
        <v>0.125</v>
      </c>
      <c r="P1600" s="5">
        <f t="shared" si="123"/>
        <v>1</v>
      </c>
      <c r="Q1600" t="s">
        <v>8339</v>
      </c>
      <c r="R1600" t="s">
        <v>8346</v>
      </c>
      <c r="S1600" s="12">
        <f t="shared" si="125"/>
        <v>42151.667337962965</v>
      </c>
      <c r="T1600" s="12">
        <f t="shared" si="124"/>
        <v>42211.667337962965</v>
      </c>
      <c r="U1600">
        <f t="shared" si="121"/>
        <v>1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8290</v>
      </c>
      <c r="O1601" s="21">
        <f t="shared" si="122"/>
        <v>0</v>
      </c>
      <c r="P1601" s="5">
        <f t="shared" si="123"/>
        <v>0</v>
      </c>
      <c r="Q1601" t="s">
        <v>8339</v>
      </c>
      <c r="R1601" t="s">
        <v>8346</v>
      </c>
      <c r="S1601" s="12">
        <f t="shared" si="125"/>
        <v>42438.53907407407</v>
      </c>
      <c r="T1601" s="12">
        <f t="shared" si="124"/>
        <v>42468.497407407413</v>
      </c>
      <c r="U1601">
        <f t="shared" si="121"/>
        <v>1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8290</v>
      </c>
      <c r="O1602" s="21">
        <f t="shared" si="122"/>
        <v>7.3400000000000007</v>
      </c>
      <c r="P1602" s="5">
        <f t="shared" si="123"/>
        <v>2.4523160762942781E-2</v>
      </c>
      <c r="Q1602" t="s">
        <v>8339</v>
      </c>
      <c r="R1602" t="s">
        <v>8346</v>
      </c>
      <c r="S1602" s="12">
        <f t="shared" si="125"/>
        <v>41791.057314814818</v>
      </c>
      <c r="T1602" s="12">
        <f t="shared" si="124"/>
        <v>41835.21597222222</v>
      </c>
      <c r="U1602">
        <f t="shared" ref="U1602:U1665" si="126">COUNT(E1602="SUCCESSFUL","FAILED","cancelled","live")</f>
        <v>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8275</v>
      </c>
      <c r="O1603" s="21">
        <f t="shared" ref="O1603:O1666" si="127">IFERROR( E1603/D1603 * 100,0)</f>
        <v>108.2492</v>
      </c>
      <c r="P1603" s="5">
        <f t="shared" ref="P1603:P1666" si="128">IFERROR(L1603/E1603,0)</f>
        <v>2.0692993574086459E-2</v>
      </c>
      <c r="Q1603" t="s">
        <v>8326</v>
      </c>
      <c r="R1603" t="s">
        <v>8327</v>
      </c>
      <c r="S1603" s="12">
        <f t="shared" si="125"/>
        <v>40638.092974537038</v>
      </c>
      <c r="T1603" s="12">
        <f t="shared" ref="T1603:T1666" si="129">(((I1603/60)/60)/24)+DATE(1970,1,1)</f>
        <v>40668.092974537038</v>
      </c>
      <c r="U1603">
        <f t="shared" si="126"/>
        <v>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8275</v>
      </c>
      <c r="O1604" s="21">
        <f t="shared" si="127"/>
        <v>100.16666666666667</v>
      </c>
      <c r="P1604" s="5">
        <f t="shared" si="128"/>
        <v>2.1297836938435941E-2</v>
      </c>
      <c r="Q1604" t="s">
        <v>8326</v>
      </c>
      <c r="R1604" t="s">
        <v>8327</v>
      </c>
      <c r="S1604" s="12">
        <f t="shared" si="125"/>
        <v>40788.297650462962</v>
      </c>
      <c r="T1604" s="12">
        <f t="shared" si="129"/>
        <v>40830.958333333336</v>
      </c>
      <c r="U1604">
        <f t="shared" si="126"/>
        <v>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8275</v>
      </c>
      <c r="O1605" s="21">
        <f t="shared" si="127"/>
        <v>100.03299999999999</v>
      </c>
      <c r="P1605" s="5">
        <f t="shared" si="128"/>
        <v>1.4995051632961122E-2</v>
      </c>
      <c r="Q1605" t="s">
        <v>8326</v>
      </c>
      <c r="R1605" t="s">
        <v>8327</v>
      </c>
      <c r="S1605" s="12">
        <f t="shared" si="125"/>
        <v>40876.169664351852</v>
      </c>
      <c r="T1605" s="12">
        <f t="shared" si="129"/>
        <v>40936.169664351852</v>
      </c>
      <c r="U1605">
        <f t="shared" si="126"/>
        <v>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8275</v>
      </c>
      <c r="O1606" s="21">
        <f t="shared" si="127"/>
        <v>122.10714285714286</v>
      </c>
      <c r="P1606" s="5">
        <f t="shared" si="128"/>
        <v>2.0473822755191575E-2</v>
      </c>
      <c r="Q1606" t="s">
        <v>8326</v>
      </c>
      <c r="R1606" t="s">
        <v>8327</v>
      </c>
      <c r="S1606" s="12">
        <f t="shared" si="125"/>
        <v>40945.845312500001</v>
      </c>
      <c r="T1606" s="12">
        <f t="shared" si="129"/>
        <v>40985.80364583333</v>
      </c>
      <c r="U1606">
        <f t="shared" si="126"/>
        <v>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8275</v>
      </c>
      <c r="O1607" s="21">
        <f t="shared" si="127"/>
        <v>100.69333333333334</v>
      </c>
      <c r="P1607" s="5">
        <f t="shared" si="128"/>
        <v>7.2828389830508471E-3</v>
      </c>
      <c r="Q1607" t="s">
        <v>8326</v>
      </c>
      <c r="R1607" t="s">
        <v>8327</v>
      </c>
      <c r="S1607" s="12">
        <f t="shared" si="125"/>
        <v>40747.012881944444</v>
      </c>
      <c r="T1607" s="12">
        <f t="shared" si="129"/>
        <v>40756.291666666664</v>
      </c>
      <c r="U1607">
        <f t="shared" si="126"/>
        <v>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8275</v>
      </c>
      <c r="O1608" s="21">
        <f t="shared" si="127"/>
        <v>101.004125</v>
      </c>
      <c r="P1608" s="5">
        <f t="shared" si="128"/>
        <v>1.138567360491465E-2</v>
      </c>
      <c r="Q1608" t="s">
        <v>8326</v>
      </c>
      <c r="R1608" t="s">
        <v>8327</v>
      </c>
      <c r="S1608" s="12">
        <f t="shared" si="125"/>
        <v>40536.111550925925</v>
      </c>
      <c r="T1608" s="12">
        <f t="shared" si="129"/>
        <v>40626.069884259261</v>
      </c>
      <c r="U1608">
        <f t="shared" si="126"/>
        <v>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8275</v>
      </c>
      <c r="O1609" s="21">
        <f t="shared" si="127"/>
        <v>145.11000000000001</v>
      </c>
      <c r="P1609" s="5">
        <f t="shared" si="128"/>
        <v>1.4127213837778237E-2</v>
      </c>
      <c r="Q1609" t="s">
        <v>8326</v>
      </c>
      <c r="R1609" t="s">
        <v>8327</v>
      </c>
      <c r="S1609" s="12">
        <f t="shared" si="125"/>
        <v>41053.80846064815</v>
      </c>
      <c r="T1609" s="12">
        <f t="shared" si="129"/>
        <v>41074.80846064815</v>
      </c>
      <c r="U1609">
        <f t="shared" si="126"/>
        <v>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8275</v>
      </c>
      <c r="O1610" s="21">
        <f t="shared" si="127"/>
        <v>101.25</v>
      </c>
      <c r="P1610" s="5">
        <f t="shared" si="128"/>
        <v>1.8930041152263374E-2</v>
      </c>
      <c r="Q1610" t="s">
        <v>8326</v>
      </c>
      <c r="R1610" t="s">
        <v>8327</v>
      </c>
      <c r="S1610" s="12">
        <f t="shared" si="125"/>
        <v>41607.83085648148</v>
      </c>
      <c r="T1610" s="12">
        <f t="shared" si="129"/>
        <v>41640.226388888892</v>
      </c>
      <c r="U1610">
        <f t="shared" si="126"/>
        <v>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8275</v>
      </c>
      <c r="O1611" s="21">
        <f t="shared" si="127"/>
        <v>118.33333333333333</v>
      </c>
      <c r="P1611" s="5">
        <f t="shared" si="128"/>
        <v>2.2535211267605635E-3</v>
      </c>
      <c r="Q1611" t="s">
        <v>8326</v>
      </c>
      <c r="R1611" t="s">
        <v>8327</v>
      </c>
      <c r="S1611" s="12">
        <f t="shared" si="125"/>
        <v>40796.001261574071</v>
      </c>
      <c r="T1611" s="12">
        <f t="shared" si="129"/>
        <v>40849.333333333336</v>
      </c>
      <c r="U1611">
        <f t="shared" si="126"/>
        <v>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8275</v>
      </c>
      <c r="O1612" s="21">
        <f t="shared" si="127"/>
        <v>271.85000000000002</v>
      </c>
      <c r="P1612" s="5">
        <f t="shared" si="128"/>
        <v>2.0599595365091043E-2</v>
      </c>
      <c r="Q1612" t="s">
        <v>8326</v>
      </c>
      <c r="R1612" t="s">
        <v>8327</v>
      </c>
      <c r="S1612" s="12">
        <f t="shared" si="125"/>
        <v>41228.924884259257</v>
      </c>
      <c r="T1612" s="12">
        <f t="shared" si="129"/>
        <v>41258.924884259257</v>
      </c>
      <c r="U1612">
        <f t="shared" si="126"/>
        <v>1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8275</v>
      </c>
      <c r="O1613" s="21">
        <f t="shared" si="127"/>
        <v>125.125</v>
      </c>
      <c r="P1613" s="5">
        <f t="shared" si="128"/>
        <v>2.6973026973026972E-2</v>
      </c>
      <c r="Q1613" t="s">
        <v>8326</v>
      </c>
      <c r="R1613" t="s">
        <v>8327</v>
      </c>
      <c r="S1613" s="12">
        <f t="shared" si="125"/>
        <v>41409.00037037037</v>
      </c>
      <c r="T1613" s="12">
        <f t="shared" si="129"/>
        <v>41430.00037037037</v>
      </c>
      <c r="U1613">
        <f t="shared" si="126"/>
        <v>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8275</v>
      </c>
      <c r="O1614" s="21">
        <f t="shared" si="127"/>
        <v>110.00000000000001</v>
      </c>
      <c r="P1614" s="5">
        <f t="shared" si="128"/>
        <v>0.02</v>
      </c>
      <c r="Q1614" t="s">
        <v>8326</v>
      </c>
      <c r="R1614" t="s">
        <v>8327</v>
      </c>
      <c r="S1614" s="12">
        <f t="shared" si="125"/>
        <v>41246.874814814815</v>
      </c>
      <c r="T1614" s="12">
        <f t="shared" si="129"/>
        <v>41276.874814814815</v>
      </c>
      <c r="U1614">
        <f t="shared" si="126"/>
        <v>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8275</v>
      </c>
      <c r="O1615" s="21">
        <f t="shared" si="127"/>
        <v>101.49999999999999</v>
      </c>
      <c r="P1615" s="5">
        <f t="shared" si="128"/>
        <v>2.561576354679803E-2</v>
      </c>
      <c r="Q1615" t="s">
        <v>8326</v>
      </c>
      <c r="R1615" t="s">
        <v>8327</v>
      </c>
      <c r="S1615" s="12">
        <f t="shared" si="125"/>
        <v>41082.069467592592</v>
      </c>
      <c r="T1615" s="12">
        <f t="shared" si="129"/>
        <v>41112.069467592592</v>
      </c>
      <c r="U1615">
        <f t="shared" si="126"/>
        <v>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8275</v>
      </c>
      <c r="O1616" s="21">
        <f t="shared" si="127"/>
        <v>102.69999999999999</v>
      </c>
      <c r="P1616" s="5">
        <f t="shared" si="128"/>
        <v>1.4995131450827653E-2</v>
      </c>
      <c r="Q1616" t="s">
        <v>8326</v>
      </c>
      <c r="R1616" t="s">
        <v>8327</v>
      </c>
      <c r="S1616" s="12">
        <f t="shared" si="125"/>
        <v>41794.981122685182</v>
      </c>
      <c r="T1616" s="12">
        <f t="shared" si="129"/>
        <v>41854.708333333336</v>
      </c>
      <c r="U1616">
        <f t="shared" si="126"/>
        <v>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8275</v>
      </c>
      <c r="O1617" s="21">
        <f t="shared" si="127"/>
        <v>114.12500000000001</v>
      </c>
      <c r="P1617" s="5">
        <f t="shared" si="128"/>
        <v>1.4895947426067908E-2</v>
      </c>
      <c r="Q1617" t="s">
        <v>8326</v>
      </c>
      <c r="R1617" t="s">
        <v>8327</v>
      </c>
      <c r="S1617" s="12">
        <f t="shared" si="125"/>
        <v>40845.050879629627</v>
      </c>
      <c r="T1617" s="12">
        <f t="shared" si="129"/>
        <v>40890.092546296299</v>
      </c>
      <c r="U1617">
        <f t="shared" si="126"/>
        <v>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8275</v>
      </c>
      <c r="O1618" s="21">
        <f t="shared" si="127"/>
        <v>104.2</v>
      </c>
      <c r="P1618" s="5">
        <f t="shared" si="128"/>
        <v>1.5067178502879079E-2</v>
      </c>
      <c r="Q1618" t="s">
        <v>8326</v>
      </c>
      <c r="R1618" t="s">
        <v>8327</v>
      </c>
      <c r="S1618" s="12">
        <f t="shared" si="125"/>
        <v>41194.715520833335</v>
      </c>
      <c r="T1618" s="12">
        <f t="shared" si="129"/>
        <v>41235.916666666664</v>
      </c>
      <c r="U1618">
        <f t="shared" si="126"/>
        <v>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8275</v>
      </c>
      <c r="O1619" s="21">
        <f t="shared" si="127"/>
        <v>145.85714285714286</v>
      </c>
      <c r="P1619" s="5">
        <f t="shared" si="128"/>
        <v>1.5475024485798237E-2</v>
      </c>
      <c r="Q1619" t="s">
        <v>8326</v>
      </c>
      <c r="R1619" t="s">
        <v>8327</v>
      </c>
      <c r="S1619" s="12">
        <f t="shared" si="125"/>
        <v>41546.664212962962</v>
      </c>
      <c r="T1619" s="12">
        <f t="shared" si="129"/>
        <v>41579.791666666664</v>
      </c>
      <c r="U1619">
        <f t="shared" si="126"/>
        <v>1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8275</v>
      </c>
      <c r="O1620" s="21">
        <f t="shared" si="127"/>
        <v>105.06666666666666</v>
      </c>
      <c r="P1620" s="5">
        <f t="shared" si="128"/>
        <v>1.7131979695431471E-2</v>
      </c>
      <c r="Q1620" t="s">
        <v>8326</v>
      </c>
      <c r="R1620" t="s">
        <v>8327</v>
      </c>
      <c r="S1620" s="12">
        <f t="shared" si="125"/>
        <v>41301.654340277775</v>
      </c>
      <c r="T1620" s="12">
        <f t="shared" si="129"/>
        <v>41341.654340277775</v>
      </c>
      <c r="U1620">
        <f t="shared" si="126"/>
        <v>1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8275</v>
      </c>
      <c r="O1621" s="21">
        <f t="shared" si="127"/>
        <v>133.33333333333331</v>
      </c>
      <c r="P1621" s="5">
        <f t="shared" si="128"/>
        <v>1.15E-2</v>
      </c>
      <c r="Q1621" t="s">
        <v>8326</v>
      </c>
      <c r="R1621" t="s">
        <v>8327</v>
      </c>
      <c r="S1621" s="12">
        <f t="shared" si="125"/>
        <v>41876.18618055556</v>
      </c>
      <c r="T1621" s="12">
        <f t="shared" si="129"/>
        <v>41897.18618055556</v>
      </c>
      <c r="U1621">
        <f t="shared" si="126"/>
        <v>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8275</v>
      </c>
      <c r="O1622" s="21">
        <f t="shared" si="127"/>
        <v>112.99999999999999</v>
      </c>
      <c r="P1622" s="5">
        <f t="shared" si="128"/>
        <v>1.5044247787610619E-2</v>
      </c>
      <c r="Q1622" t="s">
        <v>8326</v>
      </c>
      <c r="R1622" t="s">
        <v>8327</v>
      </c>
      <c r="S1622" s="12">
        <f t="shared" si="125"/>
        <v>41321.339583333334</v>
      </c>
      <c r="T1622" s="12">
        <f t="shared" si="129"/>
        <v>41328.339583333334</v>
      </c>
      <c r="U1622">
        <f t="shared" si="126"/>
        <v>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8275</v>
      </c>
      <c r="O1623" s="21">
        <f t="shared" si="127"/>
        <v>121.2</v>
      </c>
      <c r="P1623" s="5">
        <f t="shared" si="128"/>
        <v>6.1056105610561053E-3</v>
      </c>
      <c r="Q1623" t="s">
        <v>8326</v>
      </c>
      <c r="R1623" t="s">
        <v>8327</v>
      </c>
      <c r="S1623" s="12">
        <f t="shared" ref="S1623:S1686" si="130">(((J1623/60)/60)/24)+DATE(1970,1,1)</f>
        <v>41003.60665509259</v>
      </c>
      <c r="T1623" s="12">
        <f t="shared" si="129"/>
        <v>41057.165972222225</v>
      </c>
      <c r="U1623">
        <f t="shared" si="126"/>
        <v>1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8275</v>
      </c>
      <c r="O1624" s="21">
        <f t="shared" si="127"/>
        <v>101.72463768115942</v>
      </c>
      <c r="P1624" s="5">
        <f t="shared" si="128"/>
        <v>9.2605784299757809E-3</v>
      </c>
      <c r="Q1624" t="s">
        <v>8326</v>
      </c>
      <c r="R1624" t="s">
        <v>8327</v>
      </c>
      <c r="S1624" s="12">
        <f t="shared" si="130"/>
        <v>41950.29483796296</v>
      </c>
      <c r="T1624" s="12">
        <f t="shared" si="129"/>
        <v>41990.332638888889</v>
      </c>
      <c r="U1624">
        <f t="shared" si="126"/>
        <v>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8275</v>
      </c>
      <c r="O1625" s="21">
        <f t="shared" si="127"/>
        <v>101.06666666666666</v>
      </c>
      <c r="P1625" s="5">
        <f t="shared" si="128"/>
        <v>2.3746701846965697E-2</v>
      </c>
      <c r="Q1625" t="s">
        <v>8326</v>
      </c>
      <c r="R1625" t="s">
        <v>8327</v>
      </c>
      <c r="S1625" s="12">
        <f t="shared" si="130"/>
        <v>41453.688530092593</v>
      </c>
      <c r="T1625" s="12">
        <f t="shared" si="129"/>
        <v>41513.688530092593</v>
      </c>
      <c r="U1625">
        <f t="shared" si="126"/>
        <v>1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8275</v>
      </c>
      <c r="O1626" s="21">
        <f t="shared" si="127"/>
        <v>118</v>
      </c>
      <c r="P1626" s="5">
        <f t="shared" si="128"/>
        <v>2.1186440677966101E-2</v>
      </c>
      <c r="Q1626" t="s">
        <v>8326</v>
      </c>
      <c r="R1626" t="s">
        <v>8327</v>
      </c>
      <c r="S1626" s="12">
        <f t="shared" si="130"/>
        <v>41243.367303240739</v>
      </c>
      <c r="T1626" s="12">
        <f t="shared" si="129"/>
        <v>41283.367303240739</v>
      </c>
      <c r="U1626">
        <f t="shared" si="126"/>
        <v>1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8275</v>
      </c>
      <c r="O1627" s="21">
        <f t="shared" si="127"/>
        <v>155.33333333333331</v>
      </c>
      <c r="P1627" s="5">
        <f t="shared" si="128"/>
        <v>8.9270386266094414E-3</v>
      </c>
      <c r="Q1627" t="s">
        <v>8326</v>
      </c>
      <c r="R1627" t="s">
        <v>8327</v>
      </c>
      <c r="S1627" s="12">
        <f t="shared" si="130"/>
        <v>41135.699687500004</v>
      </c>
      <c r="T1627" s="12">
        <f t="shared" si="129"/>
        <v>41163.699687500004</v>
      </c>
      <c r="U1627">
        <f t="shared" si="126"/>
        <v>1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8275</v>
      </c>
      <c r="O1628" s="21">
        <f t="shared" si="127"/>
        <v>101.18750000000001</v>
      </c>
      <c r="P1628" s="5">
        <f t="shared" si="128"/>
        <v>1.3341568869672638E-2</v>
      </c>
      <c r="Q1628" t="s">
        <v>8326</v>
      </c>
      <c r="R1628" t="s">
        <v>8327</v>
      </c>
      <c r="S1628" s="12">
        <f t="shared" si="130"/>
        <v>41579.847997685189</v>
      </c>
      <c r="T1628" s="12">
        <f t="shared" si="129"/>
        <v>41609.889664351853</v>
      </c>
      <c r="U1628">
        <f t="shared" si="126"/>
        <v>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8275</v>
      </c>
      <c r="O1629" s="21">
        <f t="shared" si="127"/>
        <v>117</v>
      </c>
      <c r="P1629" s="5">
        <f t="shared" si="128"/>
        <v>1.6239316239316241E-2</v>
      </c>
      <c r="Q1629" t="s">
        <v>8326</v>
      </c>
      <c r="R1629" t="s">
        <v>8327</v>
      </c>
      <c r="S1629" s="12">
        <f t="shared" si="130"/>
        <v>41205.707048611112</v>
      </c>
      <c r="T1629" s="12">
        <f t="shared" si="129"/>
        <v>41239.207638888889</v>
      </c>
      <c r="U1629">
        <f t="shared" si="126"/>
        <v>1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8275</v>
      </c>
      <c r="O1630" s="21">
        <f t="shared" si="127"/>
        <v>100.925</v>
      </c>
      <c r="P1630" s="5">
        <f t="shared" si="128"/>
        <v>2.1798365122615803E-2</v>
      </c>
      <c r="Q1630" t="s">
        <v>8326</v>
      </c>
      <c r="R1630" t="s">
        <v>8327</v>
      </c>
      <c r="S1630" s="12">
        <f t="shared" si="130"/>
        <v>41774.737060185187</v>
      </c>
      <c r="T1630" s="12">
        <f t="shared" si="129"/>
        <v>41807.737060185187</v>
      </c>
      <c r="U1630">
        <f t="shared" si="126"/>
        <v>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8275</v>
      </c>
      <c r="O1631" s="21">
        <f t="shared" si="127"/>
        <v>103.66666666666666</v>
      </c>
      <c r="P1631" s="5">
        <f t="shared" si="128"/>
        <v>1.3183279742765274E-2</v>
      </c>
      <c r="Q1631" t="s">
        <v>8326</v>
      </c>
      <c r="R1631" t="s">
        <v>8327</v>
      </c>
      <c r="S1631" s="12">
        <f t="shared" si="130"/>
        <v>41645.867280092592</v>
      </c>
      <c r="T1631" s="12">
        <f t="shared" si="129"/>
        <v>41690.867280092592</v>
      </c>
      <c r="U1631">
        <f t="shared" si="126"/>
        <v>1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8275</v>
      </c>
      <c r="O1632" s="21">
        <f t="shared" si="127"/>
        <v>265.25</v>
      </c>
      <c r="P1632" s="5">
        <f t="shared" si="128"/>
        <v>1.1875589066918001E-2</v>
      </c>
      <c r="Q1632" t="s">
        <v>8326</v>
      </c>
      <c r="R1632" t="s">
        <v>8327</v>
      </c>
      <c r="S1632" s="12">
        <f t="shared" si="130"/>
        <v>40939.837673611109</v>
      </c>
      <c r="T1632" s="12">
        <f t="shared" si="129"/>
        <v>40970.290972222225</v>
      </c>
      <c r="U1632">
        <f t="shared" si="126"/>
        <v>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8275</v>
      </c>
      <c r="O1633" s="21">
        <f t="shared" si="127"/>
        <v>155.91</v>
      </c>
      <c r="P1633" s="5">
        <f t="shared" si="128"/>
        <v>8.5305625040087221E-3</v>
      </c>
      <c r="Q1633" t="s">
        <v>8326</v>
      </c>
      <c r="R1633" t="s">
        <v>8327</v>
      </c>
      <c r="S1633" s="12">
        <f t="shared" si="130"/>
        <v>41164.859502314815</v>
      </c>
      <c r="T1633" s="12">
        <f t="shared" si="129"/>
        <v>41194.859502314815</v>
      </c>
      <c r="U1633">
        <f t="shared" si="126"/>
        <v>1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8275</v>
      </c>
      <c r="O1634" s="21">
        <f t="shared" si="127"/>
        <v>101.62500000000001</v>
      </c>
      <c r="P1634" s="5">
        <f t="shared" si="128"/>
        <v>1.1562115621156211E-2</v>
      </c>
      <c r="Q1634" t="s">
        <v>8326</v>
      </c>
      <c r="R1634" t="s">
        <v>8327</v>
      </c>
      <c r="S1634" s="12">
        <f t="shared" si="130"/>
        <v>40750.340902777774</v>
      </c>
      <c r="T1634" s="12">
        <f t="shared" si="129"/>
        <v>40810.340902777774</v>
      </c>
      <c r="U1634">
        <f t="shared" si="126"/>
        <v>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8275</v>
      </c>
      <c r="O1635" s="21">
        <f t="shared" si="127"/>
        <v>100</v>
      </c>
      <c r="P1635" s="5">
        <f t="shared" si="128"/>
        <v>5.7999999999999996E-3</v>
      </c>
      <c r="Q1635" t="s">
        <v>8326</v>
      </c>
      <c r="R1635" t="s">
        <v>8327</v>
      </c>
      <c r="S1635" s="12">
        <f t="shared" si="130"/>
        <v>40896.883750000001</v>
      </c>
      <c r="T1635" s="12">
        <f t="shared" si="129"/>
        <v>40924.208333333336</v>
      </c>
      <c r="U1635">
        <f t="shared" si="126"/>
        <v>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8275</v>
      </c>
      <c r="O1636" s="21">
        <f t="shared" si="127"/>
        <v>100.49999999999999</v>
      </c>
      <c r="P1636" s="5">
        <f t="shared" si="128"/>
        <v>1.5920398009950248E-2</v>
      </c>
      <c r="Q1636" t="s">
        <v>8326</v>
      </c>
      <c r="R1636" t="s">
        <v>8327</v>
      </c>
      <c r="S1636" s="12">
        <f t="shared" si="130"/>
        <v>40658.189826388887</v>
      </c>
      <c r="T1636" s="12">
        <f t="shared" si="129"/>
        <v>40696.249305555553</v>
      </c>
      <c r="U1636">
        <f t="shared" si="126"/>
        <v>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8275</v>
      </c>
      <c r="O1637" s="21">
        <f t="shared" si="127"/>
        <v>125.29999999999998</v>
      </c>
      <c r="P1637" s="5">
        <f t="shared" si="128"/>
        <v>1.4764565043894652E-2</v>
      </c>
      <c r="Q1637" t="s">
        <v>8326</v>
      </c>
      <c r="R1637" t="s">
        <v>8327</v>
      </c>
      <c r="S1637" s="12">
        <f t="shared" si="130"/>
        <v>42502.868761574078</v>
      </c>
      <c r="T1637" s="12">
        <f t="shared" si="129"/>
        <v>42562.868761574078</v>
      </c>
      <c r="U1637">
        <f t="shared" si="126"/>
        <v>1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8275</v>
      </c>
      <c r="O1638" s="21">
        <f t="shared" si="127"/>
        <v>103.55555555555556</v>
      </c>
      <c r="P1638" s="5">
        <f t="shared" si="128"/>
        <v>1.8669527896995709E-2</v>
      </c>
      <c r="Q1638" t="s">
        <v>8326</v>
      </c>
      <c r="R1638" t="s">
        <v>8327</v>
      </c>
      <c r="S1638" s="12">
        <f t="shared" si="130"/>
        <v>40663.08666666667</v>
      </c>
      <c r="T1638" s="12">
        <f t="shared" si="129"/>
        <v>40706.166666666664</v>
      </c>
      <c r="U1638">
        <f t="shared" si="126"/>
        <v>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8275</v>
      </c>
      <c r="O1639" s="21">
        <f t="shared" si="127"/>
        <v>103.8</v>
      </c>
      <c r="P1639" s="5">
        <f t="shared" si="128"/>
        <v>2.8901734104046242E-2</v>
      </c>
      <c r="Q1639" t="s">
        <v>8326</v>
      </c>
      <c r="R1639" t="s">
        <v>8327</v>
      </c>
      <c r="S1639" s="12">
        <f t="shared" si="130"/>
        <v>40122.751620370371</v>
      </c>
      <c r="T1639" s="12">
        <f t="shared" si="129"/>
        <v>40178.98541666667</v>
      </c>
      <c r="U1639">
        <f t="shared" si="126"/>
        <v>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8275</v>
      </c>
      <c r="O1640" s="21">
        <f t="shared" si="127"/>
        <v>105</v>
      </c>
      <c r="P1640" s="5">
        <f t="shared" si="128"/>
        <v>2.5714285714285714E-2</v>
      </c>
      <c r="Q1640" t="s">
        <v>8326</v>
      </c>
      <c r="R1640" t="s">
        <v>8327</v>
      </c>
      <c r="S1640" s="12">
        <f t="shared" si="130"/>
        <v>41288.68712962963</v>
      </c>
      <c r="T1640" s="12">
        <f t="shared" si="129"/>
        <v>41333.892361111109</v>
      </c>
      <c r="U1640">
        <f t="shared" si="126"/>
        <v>1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8275</v>
      </c>
      <c r="O1641" s="21">
        <f t="shared" si="127"/>
        <v>100</v>
      </c>
      <c r="P1641" s="5">
        <f t="shared" si="128"/>
        <v>1.0555555555555556E-2</v>
      </c>
      <c r="Q1641" t="s">
        <v>8326</v>
      </c>
      <c r="R1641" t="s">
        <v>8327</v>
      </c>
      <c r="S1641" s="12">
        <f t="shared" si="130"/>
        <v>40941.652372685188</v>
      </c>
      <c r="T1641" s="12">
        <f t="shared" si="129"/>
        <v>40971.652372685188</v>
      </c>
      <c r="U1641">
        <f t="shared" si="126"/>
        <v>1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8275</v>
      </c>
      <c r="O1642" s="21">
        <f t="shared" si="127"/>
        <v>169.86</v>
      </c>
      <c r="P1642" s="5">
        <f t="shared" si="128"/>
        <v>2.5020605204285881E-2</v>
      </c>
      <c r="Q1642" t="s">
        <v>8326</v>
      </c>
      <c r="R1642" t="s">
        <v>8327</v>
      </c>
      <c r="S1642" s="12">
        <f t="shared" si="130"/>
        <v>40379.23096064815</v>
      </c>
      <c r="T1642" s="12">
        <f t="shared" si="129"/>
        <v>40393.082638888889</v>
      </c>
      <c r="U1642">
        <f t="shared" si="126"/>
        <v>1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8291</v>
      </c>
      <c r="O1643" s="21">
        <f t="shared" si="127"/>
        <v>101.4</v>
      </c>
      <c r="P1643" s="5">
        <f t="shared" si="128"/>
        <v>1.0256410256410256E-2</v>
      </c>
      <c r="Q1643" t="s">
        <v>8326</v>
      </c>
      <c r="R1643" t="s">
        <v>8347</v>
      </c>
      <c r="S1643" s="12">
        <f t="shared" si="130"/>
        <v>41962.596574074079</v>
      </c>
      <c r="T1643" s="12">
        <f t="shared" si="129"/>
        <v>41992.596574074079</v>
      </c>
      <c r="U1643">
        <f t="shared" si="126"/>
        <v>1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8291</v>
      </c>
      <c r="O1644" s="21">
        <f t="shared" si="127"/>
        <v>100</v>
      </c>
      <c r="P1644" s="5">
        <f t="shared" si="128"/>
        <v>2.3333333333333334E-2</v>
      </c>
      <c r="Q1644" t="s">
        <v>8326</v>
      </c>
      <c r="R1644" t="s">
        <v>8347</v>
      </c>
      <c r="S1644" s="12">
        <f t="shared" si="130"/>
        <v>40688.024618055555</v>
      </c>
      <c r="T1644" s="12">
        <f t="shared" si="129"/>
        <v>40708.024618055555</v>
      </c>
      <c r="U1644">
        <f t="shared" si="126"/>
        <v>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8291</v>
      </c>
      <c r="O1645" s="21">
        <f t="shared" si="127"/>
        <v>124.70000000000002</v>
      </c>
      <c r="P1645" s="5">
        <f t="shared" si="128"/>
        <v>5.9342421812349638E-3</v>
      </c>
      <c r="Q1645" t="s">
        <v>8326</v>
      </c>
      <c r="R1645" t="s">
        <v>8347</v>
      </c>
      <c r="S1645" s="12">
        <f t="shared" si="130"/>
        <v>41146.824212962965</v>
      </c>
      <c r="T1645" s="12">
        <f t="shared" si="129"/>
        <v>41176.824212962965</v>
      </c>
      <c r="U1645">
        <f t="shared" si="126"/>
        <v>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8291</v>
      </c>
      <c r="O1646" s="21">
        <f t="shared" si="127"/>
        <v>109.5</v>
      </c>
      <c r="P1646" s="5">
        <f t="shared" si="128"/>
        <v>1.1689497716894977E-2</v>
      </c>
      <c r="Q1646" t="s">
        <v>8326</v>
      </c>
      <c r="R1646" t="s">
        <v>8347</v>
      </c>
      <c r="S1646" s="12">
        <f t="shared" si="130"/>
        <v>41175.05972222222</v>
      </c>
      <c r="T1646" s="12">
        <f t="shared" si="129"/>
        <v>41235.101388888892</v>
      </c>
      <c r="U1646">
        <f t="shared" si="126"/>
        <v>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8291</v>
      </c>
      <c r="O1647" s="21">
        <f t="shared" si="127"/>
        <v>110.80000000000001</v>
      </c>
      <c r="P1647" s="5">
        <f t="shared" si="128"/>
        <v>1.8050541516245488E-3</v>
      </c>
      <c r="Q1647" t="s">
        <v>8326</v>
      </c>
      <c r="R1647" t="s">
        <v>8347</v>
      </c>
      <c r="S1647" s="12">
        <f t="shared" si="130"/>
        <v>41521.617361111108</v>
      </c>
      <c r="T1647" s="12">
        <f t="shared" si="129"/>
        <v>41535.617361111108</v>
      </c>
      <c r="U1647">
        <f t="shared" si="126"/>
        <v>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8291</v>
      </c>
      <c r="O1648" s="21">
        <f t="shared" si="127"/>
        <v>110.2</v>
      </c>
      <c r="P1648" s="5">
        <f t="shared" si="128"/>
        <v>3.7658802177858441E-2</v>
      </c>
      <c r="Q1648" t="s">
        <v>8326</v>
      </c>
      <c r="R1648" t="s">
        <v>8347</v>
      </c>
      <c r="S1648" s="12">
        <f t="shared" si="130"/>
        <v>41833.450266203705</v>
      </c>
      <c r="T1648" s="12">
        <f t="shared" si="129"/>
        <v>41865.757638888892</v>
      </c>
      <c r="U1648">
        <f t="shared" si="126"/>
        <v>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8291</v>
      </c>
      <c r="O1649" s="21">
        <f t="shared" si="127"/>
        <v>104.71999999999998</v>
      </c>
      <c r="P1649" s="5">
        <f t="shared" si="128"/>
        <v>8.7853323147440796E-3</v>
      </c>
      <c r="Q1649" t="s">
        <v>8326</v>
      </c>
      <c r="R1649" t="s">
        <v>8347</v>
      </c>
      <c r="S1649" s="12">
        <f t="shared" si="130"/>
        <v>41039.409456018519</v>
      </c>
      <c r="T1649" s="12">
        <f t="shared" si="129"/>
        <v>41069.409456018519</v>
      </c>
      <c r="U1649">
        <f t="shared" si="126"/>
        <v>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8291</v>
      </c>
      <c r="O1650" s="21">
        <f t="shared" si="127"/>
        <v>125.26086956521738</v>
      </c>
      <c r="P1650" s="5">
        <f t="shared" si="128"/>
        <v>3.1239153071850052E-2</v>
      </c>
      <c r="Q1650" t="s">
        <v>8326</v>
      </c>
      <c r="R1650" t="s">
        <v>8347</v>
      </c>
      <c r="S1650" s="12">
        <f t="shared" si="130"/>
        <v>40592.704652777778</v>
      </c>
      <c r="T1650" s="12">
        <f t="shared" si="129"/>
        <v>40622.662986111114</v>
      </c>
      <c r="U1650">
        <f t="shared" si="126"/>
        <v>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8291</v>
      </c>
      <c r="O1651" s="21">
        <f t="shared" si="127"/>
        <v>100.58763157894737</v>
      </c>
      <c r="P1651" s="5">
        <f t="shared" si="128"/>
        <v>2.119126292078392E-2</v>
      </c>
      <c r="Q1651" t="s">
        <v>8326</v>
      </c>
      <c r="R1651" t="s">
        <v>8347</v>
      </c>
      <c r="S1651" s="12">
        <f t="shared" si="130"/>
        <v>41737.684664351851</v>
      </c>
      <c r="T1651" s="12">
        <f t="shared" si="129"/>
        <v>41782.684664351851</v>
      </c>
      <c r="U1651">
        <f t="shared" si="126"/>
        <v>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8291</v>
      </c>
      <c r="O1652" s="21">
        <f t="shared" si="127"/>
        <v>141.55000000000001</v>
      </c>
      <c r="P1652" s="5">
        <f t="shared" si="128"/>
        <v>1.1303426351112681E-2</v>
      </c>
      <c r="Q1652" t="s">
        <v>8326</v>
      </c>
      <c r="R1652" t="s">
        <v>8347</v>
      </c>
      <c r="S1652" s="12">
        <f t="shared" si="130"/>
        <v>41526.435613425929</v>
      </c>
      <c r="T1652" s="12">
        <f t="shared" si="129"/>
        <v>41556.435613425929</v>
      </c>
      <c r="U1652">
        <f t="shared" si="126"/>
        <v>1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8291</v>
      </c>
      <c r="O1653" s="21">
        <f t="shared" si="127"/>
        <v>100.75</v>
      </c>
      <c r="P1653" s="5">
        <f t="shared" si="128"/>
        <v>9.9255583126550868E-3</v>
      </c>
      <c r="Q1653" t="s">
        <v>8326</v>
      </c>
      <c r="R1653" t="s">
        <v>8347</v>
      </c>
      <c r="S1653" s="12">
        <f t="shared" si="130"/>
        <v>40625.900694444441</v>
      </c>
      <c r="T1653" s="12">
        <f t="shared" si="129"/>
        <v>40659.290972222225</v>
      </c>
      <c r="U1653">
        <f t="shared" si="126"/>
        <v>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8291</v>
      </c>
      <c r="O1654" s="21">
        <f t="shared" si="127"/>
        <v>100.66666666666666</v>
      </c>
      <c r="P1654" s="5">
        <f t="shared" si="128"/>
        <v>1.5452538631346579E-2</v>
      </c>
      <c r="Q1654" t="s">
        <v>8326</v>
      </c>
      <c r="R1654" t="s">
        <v>8347</v>
      </c>
      <c r="S1654" s="12">
        <f t="shared" si="130"/>
        <v>41572.492974537039</v>
      </c>
      <c r="T1654" s="12">
        <f t="shared" si="129"/>
        <v>41602.534641203703</v>
      </c>
      <c r="U1654">
        <f t="shared" si="126"/>
        <v>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8291</v>
      </c>
      <c r="O1655" s="21">
        <f t="shared" si="127"/>
        <v>174.2304</v>
      </c>
      <c r="P1655" s="5">
        <f t="shared" si="128"/>
        <v>1.9284809080390104E-2</v>
      </c>
      <c r="Q1655" t="s">
        <v>8326</v>
      </c>
      <c r="R1655" t="s">
        <v>8347</v>
      </c>
      <c r="S1655" s="12">
        <f t="shared" si="130"/>
        <v>40626.834444444445</v>
      </c>
      <c r="T1655" s="12">
        <f t="shared" si="129"/>
        <v>40657.834444444445</v>
      </c>
      <c r="U1655">
        <f t="shared" si="126"/>
        <v>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8291</v>
      </c>
      <c r="O1656" s="21">
        <f t="shared" si="127"/>
        <v>119.90909090909089</v>
      </c>
      <c r="P1656" s="5">
        <f t="shared" si="128"/>
        <v>2.5777103866565579E-2</v>
      </c>
      <c r="Q1656" t="s">
        <v>8326</v>
      </c>
      <c r="R1656" t="s">
        <v>8347</v>
      </c>
      <c r="S1656" s="12">
        <f t="shared" si="130"/>
        <v>40987.890740740739</v>
      </c>
      <c r="T1656" s="12">
        <f t="shared" si="129"/>
        <v>41017.890740740739</v>
      </c>
      <c r="U1656">
        <f t="shared" si="126"/>
        <v>1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8291</v>
      </c>
      <c r="O1657" s="21">
        <f t="shared" si="127"/>
        <v>142.86666666666667</v>
      </c>
      <c r="P1657" s="5">
        <f t="shared" si="128"/>
        <v>2.2398506766215586E-2</v>
      </c>
      <c r="Q1657" t="s">
        <v>8326</v>
      </c>
      <c r="R1657" t="s">
        <v>8347</v>
      </c>
      <c r="S1657" s="12">
        <f t="shared" si="130"/>
        <v>40974.791898148149</v>
      </c>
      <c r="T1657" s="12">
        <f t="shared" si="129"/>
        <v>41004.750231481477</v>
      </c>
      <c r="U1657">
        <f t="shared" si="126"/>
        <v>1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8291</v>
      </c>
      <c r="O1658" s="21">
        <f t="shared" si="127"/>
        <v>100.33493333333334</v>
      </c>
      <c r="P1658" s="5">
        <f t="shared" si="128"/>
        <v>6.3786358224187786E-3</v>
      </c>
      <c r="Q1658" t="s">
        <v>8326</v>
      </c>
      <c r="R1658" t="s">
        <v>8347</v>
      </c>
      <c r="S1658" s="12">
        <f t="shared" si="130"/>
        <v>41226.928842592592</v>
      </c>
      <c r="T1658" s="12">
        <f t="shared" si="129"/>
        <v>41256.928842592592</v>
      </c>
      <c r="U1658">
        <f t="shared" si="126"/>
        <v>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8291</v>
      </c>
      <c r="O1659" s="21">
        <f t="shared" si="127"/>
        <v>104.93380000000001</v>
      </c>
      <c r="P1659" s="5">
        <f t="shared" si="128"/>
        <v>8.4243589768025172E-3</v>
      </c>
      <c r="Q1659" t="s">
        <v>8326</v>
      </c>
      <c r="R1659" t="s">
        <v>8347</v>
      </c>
      <c r="S1659" s="12">
        <f t="shared" si="130"/>
        <v>41023.782037037039</v>
      </c>
      <c r="T1659" s="12">
        <f t="shared" si="129"/>
        <v>41053.782037037039</v>
      </c>
      <c r="U1659">
        <f t="shared" si="126"/>
        <v>1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8291</v>
      </c>
      <c r="O1660" s="21">
        <f t="shared" si="127"/>
        <v>132.23333333333335</v>
      </c>
      <c r="P1660" s="5">
        <f t="shared" si="128"/>
        <v>1.3486261658684145E-2</v>
      </c>
      <c r="Q1660" t="s">
        <v>8326</v>
      </c>
      <c r="R1660" t="s">
        <v>8347</v>
      </c>
      <c r="S1660" s="12">
        <f t="shared" si="130"/>
        <v>41223.22184027778</v>
      </c>
      <c r="T1660" s="12">
        <f t="shared" si="129"/>
        <v>41261.597222222219</v>
      </c>
      <c r="U1660">
        <f t="shared" si="126"/>
        <v>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8291</v>
      </c>
      <c r="O1661" s="21">
        <f t="shared" si="127"/>
        <v>112.79999999999998</v>
      </c>
      <c r="P1661" s="5">
        <f t="shared" si="128"/>
        <v>7.9787234042553196E-2</v>
      </c>
      <c r="Q1661" t="s">
        <v>8326</v>
      </c>
      <c r="R1661" t="s">
        <v>8347</v>
      </c>
      <c r="S1661" s="12">
        <f t="shared" si="130"/>
        <v>41596.913437499999</v>
      </c>
      <c r="T1661" s="12">
        <f t="shared" si="129"/>
        <v>41625.5</v>
      </c>
      <c r="U1661">
        <f t="shared" si="126"/>
        <v>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8291</v>
      </c>
      <c r="O1662" s="21">
        <f t="shared" si="127"/>
        <v>1253.75</v>
      </c>
      <c r="P1662" s="5">
        <f t="shared" si="128"/>
        <v>3.589232303090728E-2</v>
      </c>
      <c r="Q1662" t="s">
        <v>8326</v>
      </c>
      <c r="R1662" t="s">
        <v>8347</v>
      </c>
      <c r="S1662" s="12">
        <f t="shared" si="130"/>
        <v>42459.693865740745</v>
      </c>
      <c r="T1662" s="12">
        <f t="shared" si="129"/>
        <v>42490.915972222225</v>
      </c>
      <c r="U1662">
        <f t="shared" si="126"/>
        <v>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8291</v>
      </c>
      <c r="O1663" s="21">
        <f t="shared" si="127"/>
        <v>102.50632911392405</v>
      </c>
      <c r="P1663" s="5">
        <f t="shared" si="128"/>
        <v>1.2472215361817732E-2</v>
      </c>
      <c r="Q1663" t="s">
        <v>8326</v>
      </c>
      <c r="R1663" t="s">
        <v>8347</v>
      </c>
      <c r="S1663" s="12">
        <f t="shared" si="130"/>
        <v>42343.998043981483</v>
      </c>
      <c r="T1663" s="12">
        <f t="shared" si="129"/>
        <v>42386.875</v>
      </c>
      <c r="U1663">
        <f t="shared" si="126"/>
        <v>1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8291</v>
      </c>
      <c r="O1664" s="21">
        <f t="shared" si="127"/>
        <v>102.6375</v>
      </c>
      <c r="P1664" s="5">
        <f t="shared" si="128"/>
        <v>7.5508464255267327E-3</v>
      </c>
      <c r="Q1664" t="s">
        <v>8326</v>
      </c>
      <c r="R1664" t="s">
        <v>8347</v>
      </c>
      <c r="S1664" s="12">
        <f t="shared" si="130"/>
        <v>40848.198333333334</v>
      </c>
      <c r="T1664" s="12">
        <f t="shared" si="129"/>
        <v>40908.239999999998</v>
      </c>
      <c r="U1664">
        <f t="shared" si="126"/>
        <v>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8291</v>
      </c>
      <c r="O1665" s="21">
        <f t="shared" si="127"/>
        <v>108</v>
      </c>
      <c r="P1665" s="5">
        <f t="shared" si="128"/>
        <v>2.9629629629629631E-2</v>
      </c>
      <c r="Q1665" t="s">
        <v>8326</v>
      </c>
      <c r="R1665" t="s">
        <v>8347</v>
      </c>
      <c r="S1665" s="12">
        <f t="shared" si="130"/>
        <v>42006.02207175926</v>
      </c>
      <c r="T1665" s="12">
        <f t="shared" si="129"/>
        <v>42036.02207175926</v>
      </c>
      <c r="U1665">
        <f t="shared" si="126"/>
        <v>1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8291</v>
      </c>
      <c r="O1666" s="21">
        <f t="shared" si="127"/>
        <v>122.40879999999999</v>
      </c>
      <c r="P1666" s="5">
        <f t="shared" si="128"/>
        <v>2.9082876394507587E-2</v>
      </c>
      <c r="Q1666" t="s">
        <v>8326</v>
      </c>
      <c r="R1666" t="s">
        <v>8347</v>
      </c>
      <c r="S1666" s="12">
        <f t="shared" si="130"/>
        <v>40939.761782407404</v>
      </c>
      <c r="T1666" s="12">
        <f t="shared" si="129"/>
        <v>40984.165972222225</v>
      </c>
      <c r="U1666">
        <f t="shared" ref="U1666:U1729" si="131">COUNT(E1666="SUCCESSFUL","FAILED","cancelled","live")</f>
        <v>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8291</v>
      </c>
      <c r="O1667" s="21">
        <f t="shared" ref="O1667:O1730" si="132">IFERROR( E1667/D1667 * 100,0)</f>
        <v>119.45714285714286</v>
      </c>
      <c r="P1667" s="5">
        <f t="shared" ref="P1667:P1730" si="133">IFERROR(L1667/E1667,0)</f>
        <v>2.2243482420473571E-2</v>
      </c>
      <c r="Q1667" t="s">
        <v>8326</v>
      </c>
      <c r="R1667" t="s">
        <v>8347</v>
      </c>
      <c r="S1667" s="12">
        <f t="shared" si="130"/>
        <v>40564.649456018517</v>
      </c>
      <c r="T1667" s="12">
        <f t="shared" ref="T1667:T1730" si="134">(((I1667/60)/60)/24)+DATE(1970,1,1)</f>
        <v>40596.125</v>
      </c>
      <c r="U1667">
        <f t="shared" si="131"/>
        <v>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8291</v>
      </c>
      <c r="O1668" s="21">
        <f t="shared" si="132"/>
        <v>160.88</v>
      </c>
      <c r="P1668" s="5">
        <f t="shared" si="133"/>
        <v>2.4365987071108902E-2</v>
      </c>
      <c r="Q1668" t="s">
        <v>8326</v>
      </c>
      <c r="R1668" t="s">
        <v>8347</v>
      </c>
      <c r="S1668" s="12">
        <f t="shared" si="130"/>
        <v>41331.253159722226</v>
      </c>
      <c r="T1668" s="12">
        <f t="shared" si="134"/>
        <v>41361.211493055554</v>
      </c>
      <c r="U1668">
        <f t="shared" si="131"/>
        <v>1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8291</v>
      </c>
      <c r="O1669" s="21">
        <f t="shared" si="132"/>
        <v>126.85294117647059</v>
      </c>
      <c r="P1669" s="5">
        <f t="shared" si="133"/>
        <v>1.9012288430326919E-2</v>
      </c>
      <c r="Q1669" t="s">
        <v>8326</v>
      </c>
      <c r="R1669" t="s">
        <v>8347</v>
      </c>
      <c r="S1669" s="12">
        <f t="shared" si="130"/>
        <v>41682.0705787037</v>
      </c>
      <c r="T1669" s="12">
        <f t="shared" si="134"/>
        <v>41709.290972222225</v>
      </c>
      <c r="U1669">
        <f t="shared" si="131"/>
        <v>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8291</v>
      </c>
      <c r="O1670" s="21">
        <f t="shared" si="132"/>
        <v>102.6375</v>
      </c>
      <c r="P1670" s="5">
        <f t="shared" si="133"/>
        <v>1.412739008646937E-2</v>
      </c>
      <c r="Q1670" t="s">
        <v>8326</v>
      </c>
      <c r="R1670" t="s">
        <v>8347</v>
      </c>
      <c r="S1670" s="12">
        <f t="shared" si="130"/>
        <v>40845.14975694444</v>
      </c>
      <c r="T1670" s="12">
        <f t="shared" si="134"/>
        <v>40875.191423611112</v>
      </c>
      <c r="U1670">
        <f t="shared" si="131"/>
        <v>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8291</v>
      </c>
      <c r="O1671" s="21">
        <f t="shared" si="132"/>
        <v>139.75</v>
      </c>
      <c r="P1671" s="5">
        <f t="shared" si="133"/>
        <v>1.8604651162790697E-2</v>
      </c>
      <c r="Q1671" t="s">
        <v>8326</v>
      </c>
      <c r="R1671" t="s">
        <v>8347</v>
      </c>
      <c r="S1671" s="12">
        <f t="shared" si="130"/>
        <v>42461.885138888887</v>
      </c>
      <c r="T1671" s="12">
        <f t="shared" si="134"/>
        <v>42521.885138888887</v>
      </c>
      <c r="U1671">
        <f t="shared" si="131"/>
        <v>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8291</v>
      </c>
      <c r="O1672" s="21">
        <f t="shared" si="132"/>
        <v>102.60000000000001</v>
      </c>
      <c r="P1672" s="5">
        <f t="shared" si="133"/>
        <v>2.2417153996101363E-2</v>
      </c>
      <c r="Q1672" t="s">
        <v>8326</v>
      </c>
      <c r="R1672" t="s">
        <v>8347</v>
      </c>
      <c r="S1672" s="12">
        <f t="shared" si="130"/>
        <v>40313.930543981485</v>
      </c>
      <c r="T1672" s="12">
        <f t="shared" si="134"/>
        <v>40364.166666666664</v>
      </c>
      <c r="U1672">
        <f t="shared" si="131"/>
        <v>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8291</v>
      </c>
      <c r="O1673" s="21">
        <f t="shared" si="132"/>
        <v>100.67349999999999</v>
      </c>
      <c r="P1673" s="5">
        <f t="shared" si="133"/>
        <v>3.8242437185555284E-2</v>
      </c>
      <c r="Q1673" t="s">
        <v>8326</v>
      </c>
      <c r="R1673" t="s">
        <v>8347</v>
      </c>
      <c r="S1673" s="12">
        <f t="shared" si="130"/>
        <v>42553.54414351852</v>
      </c>
      <c r="T1673" s="12">
        <f t="shared" si="134"/>
        <v>42583.54414351852</v>
      </c>
      <c r="U1673">
        <f t="shared" si="131"/>
        <v>1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8291</v>
      </c>
      <c r="O1674" s="21">
        <f t="shared" si="132"/>
        <v>112.94117647058823</v>
      </c>
      <c r="P1674" s="5">
        <f t="shared" si="133"/>
        <v>2.5520833333333333E-2</v>
      </c>
      <c r="Q1674" t="s">
        <v>8326</v>
      </c>
      <c r="R1674" t="s">
        <v>8347</v>
      </c>
      <c r="S1674" s="12">
        <f t="shared" si="130"/>
        <v>41034.656597222223</v>
      </c>
      <c r="T1674" s="12">
        <f t="shared" si="134"/>
        <v>41064.656597222223</v>
      </c>
      <c r="U1674">
        <f t="shared" si="131"/>
        <v>1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8291</v>
      </c>
      <c r="O1675" s="21">
        <f t="shared" si="132"/>
        <v>128.09523809523807</v>
      </c>
      <c r="P1675" s="5">
        <f t="shared" si="133"/>
        <v>2.1933085501858737E-2</v>
      </c>
      <c r="Q1675" t="s">
        <v>8326</v>
      </c>
      <c r="R1675" t="s">
        <v>8347</v>
      </c>
      <c r="S1675" s="12">
        <f t="shared" si="130"/>
        <v>42039.878379629634</v>
      </c>
      <c r="T1675" s="12">
        <f t="shared" si="134"/>
        <v>42069.878379629634</v>
      </c>
      <c r="U1675">
        <f t="shared" si="131"/>
        <v>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8291</v>
      </c>
      <c r="O1676" s="21">
        <f t="shared" si="132"/>
        <v>201.7</v>
      </c>
      <c r="P1676" s="5">
        <f t="shared" si="133"/>
        <v>1.1204759543877046E-2</v>
      </c>
      <c r="Q1676" t="s">
        <v>8326</v>
      </c>
      <c r="R1676" t="s">
        <v>8347</v>
      </c>
      <c r="S1676" s="12">
        <f t="shared" si="130"/>
        <v>42569.605393518519</v>
      </c>
      <c r="T1676" s="12">
        <f t="shared" si="134"/>
        <v>42600.290972222225</v>
      </c>
      <c r="U1676">
        <f t="shared" si="131"/>
        <v>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8291</v>
      </c>
      <c r="O1677" s="21">
        <f t="shared" si="132"/>
        <v>137.416</v>
      </c>
      <c r="P1677" s="5">
        <f t="shared" si="133"/>
        <v>2.4742388077079815E-2</v>
      </c>
      <c r="Q1677" t="s">
        <v>8326</v>
      </c>
      <c r="R1677" t="s">
        <v>8347</v>
      </c>
      <c r="S1677" s="12">
        <f t="shared" si="130"/>
        <v>40802.733101851853</v>
      </c>
      <c r="T1677" s="12">
        <f t="shared" si="134"/>
        <v>40832.918749999997</v>
      </c>
      <c r="U1677">
        <f t="shared" si="131"/>
        <v>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8291</v>
      </c>
      <c r="O1678" s="21">
        <f t="shared" si="132"/>
        <v>115.33333333333333</v>
      </c>
      <c r="P1678" s="5">
        <f t="shared" si="133"/>
        <v>1.2138728323699421E-2</v>
      </c>
      <c r="Q1678" t="s">
        <v>8326</v>
      </c>
      <c r="R1678" t="s">
        <v>8347</v>
      </c>
      <c r="S1678" s="12">
        <f t="shared" si="130"/>
        <v>40973.72623842593</v>
      </c>
      <c r="T1678" s="12">
        <f t="shared" si="134"/>
        <v>41020.165972222225</v>
      </c>
      <c r="U1678">
        <f t="shared" si="131"/>
        <v>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8291</v>
      </c>
      <c r="O1679" s="21">
        <f t="shared" si="132"/>
        <v>111.66666666666667</v>
      </c>
      <c r="P1679" s="5">
        <f t="shared" si="133"/>
        <v>6.2686567164179103E-3</v>
      </c>
      <c r="Q1679" t="s">
        <v>8326</v>
      </c>
      <c r="R1679" t="s">
        <v>8347</v>
      </c>
      <c r="S1679" s="12">
        <f t="shared" si="130"/>
        <v>42416.407129629632</v>
      </c>
      <c r="T1679" s="12">
        <f t="shared" si="134"/>
        <v>42476.249305555553</v>
      </c>
      <c r="U1679">
        <f t="shared" si="131"/>
        <v>1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8291</v>
      </c>
      <c r="O1680" s="21">
        <f t="shared" si="132"/>
        <v>118.39999999999999</v>
      </c>
      <c r="P1680" s="5">
        <f t="shared" si="133"/>
        <v>2.7590090090090089E-2</v>
      </c>
      <c r="Q1680" t="s">
        <v>8326</v>
      </c>
      <c r="R1680" t="s">
        <v>8347</v>
      </c>
      <c r="S1680" s="12">
        <f t="shared" si="130"/>
        <v>41662.854988425926</v>
      </c>
      <c r="T1680" s="12">
        <f t="shared" si="134"/>
        <v>41676.854988425926</v>
      </c>
      <c r="U1680">
        <f t="shared" si="131"/>
        <v>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8291</v>
      </c>
      <c r="O1681" s="21">
        <f t="shared" si="132"/>
        <v>175</v>
      </c>
      <c r="P1681" s="5">
        <f t="shared" si="133"/>
        <v>1.6E-2</v>
      </c>
      <c r="Q1681" t="s">
        <v>8326</v>
      </c>
      <c r="R1681" t="s">
        <v>8347</v>
      </c>
      <c r="S1681" s="12">
        <f t="shared" si="130"/>
        <v>40723.068807870368</v>
      </c>
      <c r="T1681" s="12">
        <f t="shared" si="134"/>
        <v>40746.068807870368</v>
      </c>
      <c r="U1681">
        <f t="shared" si="131"/>
        <v>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8291</v>
      </c>
      <c r="O1682" s="21">
        <f t="shared" si="132"/>
        <v>117.5</v>
      </c>
      <c r="P1682" s="5">
        <f t="shared" si="133"/>
        <v>2.1276595744680851E-2</v>
      </c>
      <c r="Q1682" t="s">
        <v>8326</v>
      </c>
      <c r="R1682" t="s">
        <v>8347</v>
      </c>
      <c r="S1682" s="12">
        <f t="shared" si="130"/>
        <v>41802.757719907408</v>
      </c>
      <c r="T1682" s="12">
        <f t="shared" si="134"/>
        <v>41832.757719907408</v>
      </c>
      <c r="U1682">
        <f t="shared" si="131"/>
        <v>1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8292</v>
      </c>
      <c r="O1683" s="21">
        <f t="shared" si="132"/>
        <v>101.42212307692309</v>
      </c>
      <c r="P1683" s="5">
        <f t="shared" si="133"/>
        <v>1.3409303204671775E-2</v>
      </c>
      <c r="Q1683" t="s">
        <v>8326</v>
      </c>
      <c r="R1683" t="s">
        <v>8348</v>
      </c>
      <c r="S1683" s="12">
        <f t="shared" si="130"/>
        <v>42774.121342592596</v>
      </c>
      <c r="T1683" s="12">
        <f t="shared" si="134"/>
        <v>42823.083333333328</v>
      </c>
      <c r="U1683">
        <f t="shared" si="131"/>
        <v>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8292</v>
      </c>
      <c r="O1684" s="21">
        <f t="shared" si="132"/>
        <v>0</v>
      </c>
      <c r="P1684" s="5">
        <f t="shared" si="133"/>
        <v>0</v>
      </c>
      <c r="Q1684" t="s">
        <v>8326</v>
      </c>
      <c r="R1684" t="s">
        <v>8348</v>
      </c>
      <c r="S1684" s="12">
        <f t="shared" si="130"/>
        <v>42779.21365740741</v>
      </c>
      <c r="T1684" s="12">
        <f t="shared" si="134"/>
        <v>42839.171990740739</v>
      </c>
      <c r="U1684">
        <f t="shared" si="131"/>
        <v>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8292</v>
      </c>
      <c r="O1685" s="21">
        <f t="shared" si="132"/>
        <v>21.714285714285715</v>
      </c>
      <c r="P1685" s="5">
        <f t="shared" si="133"/>
        <v>1.3157894736842105E-2</v>
      </c>
      <c r="Q1685" t="s">
        <v>8326</v>
      </c>
      <c r="R1685" t="s">
        <v>8348</v>
      </c>
      <c r="S1685" s="12">
        <f t="shared" si="130"/>
        <v>42808.781689814816</v>
      </c>
      <c r="T1685" s="12">
        <f t="shared" si="134"/>
        <v>42832.781689814816</v>
      </c>
      <c r="U1685">
        <f t="shared" si="131"/>
        <v>1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8292</v>
      </c>
      <c r="O1686" s="21">
        <f t="shared" si="132"/>
        <v>109.125</v>
      </c>
      <c r="P1686" s="5">
        <f t="shared" si="133"/>
        <v>1.156930126002291E-2</v>
      </c>
      <c r="Q1686" t="s">
        <v>8326</v>
      </c>
      <c r="R1686" t="s">
        <v>8348</v>
      </c>
      <c r="S1686" s="12">
        <f t="shared" si="130"/>
        <v>42783.815289351856</v>
      </c>
      <c r="T1686" s="12">
        <f t="shared" si="134"/>
        <v>42811.773622685185</v>
      </c>
      <c r="U1686">
        <f t="shared" si="131"/>
        <v>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8292</v>
      </c>
      <c r="O1687" s="21">
        <f t="shared" si="132"/>
        <v>102.85714285714285</v>
      </c>
      <c r="P1687" s="5">
        <f t="shared" si="133"/>
        <v>4.1666666666666664E-2</v>
      </c>
      <c r="Q1687" t="s">
        <v>8326</v>
      </c>
      <c r="R1687" t="s">
        <v>8348</v>
      </c>
      <c r="S1687" s="12">
        <f t="shared" ref="S1687:S1750" si="135">(((J1687/60)/60)/24)+DATE(1970,1,1)</f>
        <v>42788.2502662037</v>
      </c>
      <c r="T1687" s="12">
        <f t="shared" si="134"/>
        <v>42818.208599537036</v>
      </c>
      <c r="U1687">
        <f t="shared" si="131"/>
        <v>1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8292</v>
      </c>
      <c r="O1688" s="21">
        <f t="shared" si="132"/>
        <v>0.36</v>
      </c>
      <c r="P1688" s="5">
        <f t="shared" si="133"/>
        <v>5.5555555555555552E-2</v>
      </c>
      <c r="Q1688" t="s">
        <v>8326</v>
      </c>
      <c r="R1688" t="s">
        <v>8348</v>
      </c>
      <c r="S1688" s="12">
        <f t="shared" si="135"/>
        <v>42792.843969907408</v>
      </c>
      <c r="T1688" s="12">
        <f t="shared" si="134"/>
        <v>42852.802303240736</v>
      </c>
      <c r="U1688">
        <f t="shared" si="131"/>
        <v>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8292</v>
      </c>
      <c r="O1689" s="21">
        <f t="shared" si="132"/>
        <v>31.25</v>
      </c>
      <c r="P1689" s="5">
        <f t="shared" si="133"/>
        <v>1.248E-2</v>
      </c>
      <c r="Q1689" t="s">
        <v>8326</v>
      </c>
      <c r="R1689" t="s">
        <v>8348</v>
      </c>
      <c r="S1689" s="12">
        <f t="shared" si="135"/>
        <v>42802.046817129631</v>
      </c>
      <c r="T1689" s="12">
        <f t="shared" si="134"/>
        <v>42835.84375</v>
      </c>
      <c r="U1689">
        <f t="shared" si="131"/>
        <v>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8292</v>
      </c>
      <c r="O1690" s="21">
        <f t="shared" si="132"/>
        <v>44.3</v>
      </c>
      <c r="P1690" s="5">
        <f t="shared" si="133"/>
        <v>3.9503386004514675E-3</v>
      </c>
      <c r="Q1690" t="s">
        <v>8326</v>
      </c>
      <c r="R1690" t="s">
        <v>8348</v>
      </c>
      <c r="S1690" s="12">
        <f t="shared" si="135"/>
        <v>42804.534652777773</v>
      </c>
      <c r="T1690" s="12">
        <f t="shared" si="134"/>
        <v>42834.492986111116</v>
      </c>
      <c r="U1690">
        <f t="shared" si="131"/>
        <v>1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8292</v>
      </c>
      <c r="O1691" s="21">
        <f t="shared" si="132"/>
        <v>100</v>
      </c>
      <c r="P1691" s="5">
        <f t="shared" si="133"/>
        <v>5.8333333333333336E-3</v>
      </c>
      <c r="Q1691" t="s">
        <v>8326</v>
      </c>
      <c r="R1691" t="s">
        <v>8348</v>
      </c>
      <c r="S1691" s="12">
        <f t="shared" si="135"/>
        <v>42780.942476851851</v>
      </c>
      <c r="T1691" s="12">
        <f t="shared" si="134"/>
        <v>42810.900810185187</v>
      </c>
      <c r="U1691">
        <f t="shared" si="131"/>
        <v>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8292</v>
      </c>
      <c r="O1692" s="21">
        <f t="shared" si="132"/>
        <v>25.4</v>
      </c>
      <c r="P1692" s="5">
        <f t="shared" si="133"/>
        <v>1.7322834645669291E-2</v>
      </c>
      <c r="Q1692" t="s">
        <v>8326</v>
      </c>
      <c r="R1692" t="s">
        <v>8348</v>
      </c>
      <c r="S1692" s="12">
        <f t="shared" si="135"/>
        <v>42801.43104166667</v>
      </c>
      <c r="T1692" s="12">
        <f t="shared" si="134"/>
        <v>42831.389374999999</v>
      </c>
      <c r="U1692">
        <f t="shared" si="131"/>
        <v>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8292</v>
      </c>
      <c r="O1693" s="21">
        <f t="shared" si="132"/>
        <v>33.473333333333329</v>
      </c>
      <c r="P1693" s="5">
        <f t="shared" si="133"/>
        <v>3.7841067516430991E-3</v>
      </c>
      <c r="Q1693" t="s">
        <v>8326</v>
      </c>
      <c r="R1693" t="s">
        <v>8348</v>
      </c>
      <c r="S1693" s="12">
        <f t="shared" si="135"/>
        <v>42795.701481481476</v>
      </c>
      <c r="T1693" s="12">
        <f t="shared" si="134"/>
        <v>42828.041666666672</v>
      </c>
      <c r="U1693">
        <f t="shared" si="131"/>
        <v>1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8292</v>
      </c>
      <c r="O1694" s="21">
        <f t="shared" si="132"/>
        <v>47.8</v>
      </c>
      <c r="P1694" s="5">
        <f t="shared" si="133"/>
        <v>6.2761506276150627E-3</v>
      </c>
      <c r="Q1694" t="s">
        <v>8326</v>
      </c>
      <c r="R1694" t="s">
        <v>8348</v>
      </c>
      <c r="S1694" s="12">
        <f t="shared" si="135"/>
        <v>42788.151238425926</v>
      </c>
      <c r="T1694" s="12">
        <f t="shared" si="134"/>
        <v>42820.999305555553</v>
      </c>
      <c r="U1694">
        <f t="shared" si="131"/>
        <v>1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8292</v>
      </c>
      <c r="O1695" s="21">
        <f t="shared" si="132"/>
        <v>9.3333333333333339</v>
      </c>
      <c r="P1695" s="5">
        <f t="shared" si="133"/>
        <v>2.8571428571428571E-2</v>
      </c>
      <c r="Q1695" t="s">
        <v>8326</v>
      </c>
      <c r="R1695" t="s">
        <v>8348</v>
      </c>
      <c r="S1695" s="12">
        <f t="shared" si="135"/>
        <v>42803.920277777783</v>
      </c>
      <c r="T1695" s="12">
        <f t="shared" si="134"/>
        <v>42834.833333333328</v>
      </c>
      <c r="U1695">
        <f t="shared" si="131"/>
        <v>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8292</v>
      </c>
      <c r="O1696" s="21">
        <f t="shared" si="132"/>
        <v>0.05</v>
      </c>
      <c r="P1696" s="5">
        <f t="shared" si="133"/>
        <v>0.2</v>
      </c>
      <c r="Q1696" t="s">
        <v>8326</v>
      </c>
      <c r="R1696" t="s">
        <v>8348</v>
      </c>
      <c r="S1696" s="12">
        <f t="shared" si="135"/>
        <v>42791.669837962967</v>
      </c>
      <c r="T1696" s="12">
        <f t="shared" si="134"/>
        <v>42821.191666666666</v>
      </c>
      <c r="U1696">
        <f t="shared" si="131"/>
        <v>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8292</v>
      </c>
      <c r="O1697" s="21">
        <f t="shared" si="132"/>
        <v>11.708333333333334</v>
      </c>
      <c r="P1697" s="5">
        <f t="shared" si="133"/>
        <v>1.6370106761565837E-2</v>
      </c>
      <c r="Q1697" t="s">
        <v>8326</v>
      </c>
      <c r="R1697" t="s">
        <v>8348</v>
      </c>
      <c r="S1697" s="12">
        <f t="shared" si="135"/>
        <v>42801.031412037039</v>
      </c>
      <c r="T1697" s="12">
        <f t="shared" si="134"/>
        <v>42835.041666666672</v>
      </c>
      <c r="U1697">
        <f t="shared" si="131"/>
        <v>1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8292</v>
      </c>
      <c r="O1698" s="21">
        <f t="shared" si="132"/>
        <v>0</v>
      </c>
      <c r="P1698" s="5">
        <f t="shared" si="133"/>
        <v>0</v>
      </c>
      <c r="Q1698" t="s">
        <v>8326</v>
      </c>
      <c r="R1698" t="s">
        <v>8348</v>
      </c>
      <c r="S1698" s="12">
        <f t="shared" si="135"/>
        <v>42796.069571759261</v>
      </c>
      <c r="T1698" s="12">
        <f t="shared" si="134"/>
        <v>42826.027905092589</v>
      </c>
      <c r="U1698">
        <f t="shared" si="131"/>
        <v>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8292</v>
      </c>
      <c r="O1699" s="21">
        <f t="shared" si="132"/>
        <v>20.208000000000002</v>
      </c>
      <c r="P1699" s="5">
        <f t="shared" si="133"/>
        <v>8.7094220110847196E-3</v>
      </c>
      <c r="Q1699" t="s">
        <v>8326</v>
      </c>
      <c r="R1699" t="s">
        <v>8348</v>
      </c>
      <c r="S1699" s="12">
        <f t="shared" si="135"/>
        <v>42805.032962962956</v>
      </c>
      <c r="T1699" s="12">
        <f t="shared" si="134"/>
        <v>42834.991296296299</v>
      </c>
      <c r="U1699">
        <f t="shared" si="131"/>
        <v>1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8292</v>
      </c>
      <c r="O1700" s="21">
        <f t="shared" si="132"/>
        <v>0</v>
      </c>
      <c r="P1700" s="5">
        <f t="shared" si="133"/>
        <v>0</v>
      </c>
      <c r="Q1700" t="s">
        <v>8326</v>
      </c>
      <c r="R1700" t="s">
        <v>8348</v>
      </c>
      <c r="S1700" s="12">
        <f t="shared" si="135"/>
        <v>42796.207870370374</v>
      </c>
      <c r="T1700" s="12">
        <f t="shared" si="134"/>
        <v>42820.147916666669</v>
      </c>
      <c r="U1700">
        <f t="shared" si="131"/>
        <v>1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8292</v>
      </c>
      <c r="O1701" s="21">
        <f t="shared" si="132"/>
        <v>4.2311459353574925</v>
      </c>
      <c r="P1701" s="5">
        <f t="shared" si="133"/>
        <v>1.8518518518518517E-2</v>
      </c>
      <c r="Q1701" t="s">
        <v>8326</v>
      </c>
      <c r="R1701" t="s">
        <v>8348</v>
      </c>
      <c r="S1701" s="12">
        <f t="shared" si="135"/>
        <v>42806.863946759258</v>
      </c>
      <c r="T1701" s="12">
        <f t="shared" si="134"/>
        <v>42836.863946759258</v>
      </c>
      <c r="U1701">
        <f t="shared" si="131"/>
        <v>1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8292</v>
      </c>
      <c r="O1702" s="21">
        <f t="shared" si="132"/>
        <v>26.06</v>
      </c>
      <c r="P1702" s="5">
        <f t="shared" si="133"/>
        <v>1.5157329240214889E-2</v>
      </c>
      <c r="Q1702" t="s">
        <v>8326</v>
      </c>
      <c r="R1702" t="s">
        <v>8348</v>
      </c>
      <c r="S1702" s="12">
        <f t="shared" si="135"/>
        <v>42796.071643518517</v>
      </c>
      <c r="T1702" s="12">
        <f t="shared" si="134"/>
        <v>42826.166666666672</v>
      </c>
      <c r="U1702">
        <f t="shared" si="131"/>
        <v>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8292</v>
      </c>
      <c r="O1703" s="21">
        <f t="shared" si="132"/>
        <v>0.19801980198019803</v>
      </c>
      <c r="P1703" s="5">
        <f t="shared" si="133"/>
        <v>0.2</v>
      </c>
      <c r="Q1703" t="s">
        <v>8326</v>
      </c>
      <c r="R1703" t="s">
        <v>8348</v>
      </c>
      <c r="S1703" s="12">
        <f t="shared" si="135"/>
        <v>41989.664409722223</v>
      </c>
      <c r="T1703" s="12">
        <f t="shared" si="134"/>
        <v>42019.664409722223</v>
      </c>
      <c r="U1703">
        <f t="shared" si="131"/>
        <v>1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8292</v>
      </c>
      <c r="O1704" s="21">
        <f t="shared" si="132"/>
        <v>6.0606060606060606E-3</v>
      </c>
      <c r="P1704" s="5">
        <f t="shared" si="133"/>
        <v>1</v>
      </c>
      <c r="Q1704" t="s">
        <v>8326</v>
      </c>
      <c r="R1704" t="s">
        <v>8348</v>
      </c>
      <c r="S1704" s="12">
        <f t="shared" si="135"/>
        <v>42063.869791666672</v>
      </c>
      <c r="T1704" s="12">
        <f t="shared" si="134"/>
        <v>42093.828125</v>
      </c>
      <c r="U1704">
        <f t="shared" si="131"/>
        <v>1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8292</v>
      </c>
      <c r="O1705" s="21">
        <f t="shared" si="132"/>
        <v>1.02</v>
      </c>
      <c r="P1705" s="5">
        <f t="shared" si="133"/>
        <v>3.9215686274509803E-2</v>
      </c>
      <c r="Q1705" t="s">
        <v>8326</v>
      </c>
      <c r="R1705" t="s">
        <v>8348</v>
      </c>
      <c r="S1705" s="12">
        <f t="shared" si="135"/>
        <v>42187.281678240746</v>
      </c>
      <c r="T1705" s="12">
        <f t="shared" si="134"/>
        <v>42247.281678240746</v>
      </c>
      <c r="U1705">
        <f t="shared" si="131"/>
        <v>1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8292</v>
      </c>
      <c r="O1706" s="21">
        <f t="shared" si="132"/>
        <v>65.100000000000009</v>
      </c>
      <c r="P1706" s="5">
        <f t="shared" si="133"/>
        <v>8.4485407066052232E-3</v>
      </c>
      <c r="Q1706" t="s">
        <v>8326</v>
      </c>
      <c r="R1706" t="s">
        <v>8348</v>
      </c>
      <c r="S1706" s="12">
        <f t="shared" si="135"/>
        <v>42021.139733796299</v>
      </c>
      <c r="T1706" s="12">
        <f t="shared" si="134"/>
        <v>42051.139733796299</v>
      </c>
      <c r="U1706">
        <f t="shared" si="131"/>
        <v>1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8292</v>
      </c>
      <c r="O1707" s="21">
        <f t="shared" si="132"/>
        <v>0</v>
      </c>
      <c r="P1707" s="5">
        <f t="shared" si="133"/>
        <v>0</v>
      </c>
      <c r="Q1707" t="s">
        <v>8326</v>
      </c>
      <c r="R1707" t="s">
        <v>8348</v>
      </c>
      <c r="S1707" s="12">
        <f t="shared" si="135"/>
        <v>42245.016736111109</v>
      </c>
      <c r="T1707" s="12">
        <f t="shared" si="134"/>
        <v>42256.666666666672</v>
      </c>
      <c r="U1707">
        <f t="shared" si="131"/>
        <v>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8292</v>
      </c>
      <c r="O1708" s="21">
        <f t="shared" si="132"/>
        <v>0</v>
      </c>
      <c r="P1708" s="5">
        <f t="shared" si="133"/>
        <v>0</v>
      </c>
      <c r="Q1708" t="s">
        <v>8326</v>
      </c>
      <c r="R1708" t="s">
        <v>8348</v>
      </c>
      <c r="S1708" s="12">
        <f t="shared" si="135"/>
        <v>42179.306388888886</v>
      </c>
      <c r="T1708" s="12">
        <f t="shared" si="134"/>
        <v>42239.306388888886</v>
      </c>
      <c r="U1708">
        <f t="shared" si="131"/>
        <v>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8292</v>
      </c>
      <c r="O1709" s="21">
        <f t="shared" si="132"/>
        <v>9.74</v>
      </c>
      <c r="P1709" s="5">
        <f t="shared" si="133"/>
        <v>1.8480492813141684E-2</v>
      </c>
      <c r="Q1709" t="s">
        <v>8326</v>
      </c>
      <c r="R1709" t="s">
        <v>8348</v>
      </c>
      <c r="S1709" s="12">
        <f t="shared" si="135"/>
        <v>42427.721006944441</v>
      </c>
      <c r="T1709" s="12">
        <f t="shared" si="134"/>
        <v>42457.679340277777</v>
      </c>
      <c r="U1709">
        <f t="shared" si="131"/>
        <v>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8292</v>
      </c>
      <c r="O1710" s="21">
        <f t="shared" si="132"/>
        <v>0</v>
      </c>
      <c r="P1710" s="5">
        <f t="shared" si="133"/>
        <v>0</v>
      </c>
      <c r="Q1710" t="s">
        <v>8326</v>
      </c>
      <c r="R1710" t="s">
        <v>8348</v>
      </c>
      <c r="S1710" s="12">
        <f t="shared" si="135"/>
        <v>42451.866967592592</v>
      </c>
      <c r="T1710" s="12">
        <f t="shared" si="134"/>
        <v>42491.866967592592</v>
      </c>
      <c r="U1710">
        <f t="shared" si="131"/>
        <v>1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8292</v>
      </c>
      <c r="O1711" s="21">
        <f t="shared" si="132"/>
        <v>4.8571428571428568</v>
      </c>
      <c r="P1711" s="5">
        <f t="shared" si="133"/>
        <v>4.7058823529411764E-2</v>
      </c>
      <c r="Q1711" t="s">
        <v>8326</v>
      </c>
      <c r="R1711" t="s">
        <v>8348</v>
      </c>
      <c r="S1711" s="12">
        <f t="shared" si="135"/>
        <v>41841.56381944444</v>
      </c>
      <c r="T1711" s="12">
        <f t="shared" si="134"/>
        <v>41882.818749999999</v>
      </c>
      <c r="U1711">
        <f t="shared" si="131"/>
        <v>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8292</v>
      </c>
      <c r="O1712" s="21">
        <f t="shared" si="132"/>
        <v>0.67999999999999994</v>
      </c>
      <c r="P1712" s="5">
        <f t="shared" si="133"/>
        <v>2.9411764705882353E-2</v>
      </c>
      <c r="Q1712" t="s">
        <v>8326</v>
      </c>
      <c r="R1712" t="s">
        <v>8348</v>
      </c>
      <c r="S1712" s="12">
        <f t="shared" si="135"/>
        <v>42341.59129629629</v>
      </c>
      <c r="T1712" s="12">
        <f t="shared" si="134"/>
        <v>42387.541666666672</v>
      </c>
      <c r="U1712">
        <f t="shared" si="131"/>
        <v>1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8292</v>
      </c>
      <c r="O1713" s="21">
        <f t="shared" si="132"/>
        <v>10.5</v>
      </c>
      <c r="P1713" s="5">
        <f t="shared" si="133"/>
        <v>1.9047619047619048E-3</v>
      </c>
      <c r="Q1713" t="s">
        <v>8326</v>
      </c>
      <c r="R1713" t="s">
        <v>8348</v>
      </c>
      <c r="S1713" s="12">
        <f t="shared" si="135"/>
        <v>41852.646226851852</v>
      </c>
      <c r="T1713" s="12">
        <f t="shared" si="134"/>
        <v>41883.646226851852</v>
      </c>
      <c r="U1713">
        <f t="shared" si="131"/>
        <v>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8292</v>
      </c>
      <c r="O1714" s="21">
        <f t="shared" si="132"/>
        <v>0</v>
      </c>
      <c r="P1714" s="5">
        <f t="shared" si="133"/>
        <v>0</v>
      </c>
      <c r="Q1714" t="s">
        <v>8326</v>
      </c>
      <c r="R1714" t="s">
        <v>8348</v>
      </c>
      <c r="S1714" s="12">
        <f t="shared" si="135"/>
        <v>42125.913807870369</v>
      </c>
      <c r="T1714" s="12">
        <f t="shared" si="134"/>
        <v>42185.913807870369</v>
      </c>
      <c r="U1714">
        <f t="shared" si="131"/>
        <v>1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8292</v>
      </c>
      <c r="O1715" s="21">
        <f t="shared" si="132"/>
        <v>1.6666666666666667</v>
      </c>
      <c r="P1715" s="5">
        <f t="shared" si="133"/>
        <v>0.02</v>
      </c>
      <c r="Q1715" t="s">
        <v>8326</v>
      </c>
      <c r="R1715" t="s">
        <v>8348</v>
      </c>
      <c r="S1715" s="12">
        <f t="shared" si="135"/>
        <v>41887.801064814819</v>
      </c>
      <c r="T1715" s="12">
        <f t="shared" si="134"/>
        <v>41917.801064814819</v>
      </c>
      <c r="U1715">
        <f t="shared" si="131"/>
        <v>1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8292</v>
      </c>
      <c r="O1716" s="21">
        <f t="shared" si="132"/>
        <v>7.8680000000000003</v>
      </c>
      <c r="P1716" s="5">
        <f t="shared" si="133"/>
        <v>8.6426029486527702E-3</v>
      </c>
      <c r="Q1716" t="s">
        <v>8326</v>
      </c>
      <c r="R1716" t="s">
        <v>8348</v>
      </c>
      <c r="S1716" s="12">
        <f t="shared" si="135"/>
        <v>42095.918530092589</v>
      </c>
      <c r="T1716" s="12">
        <f t="shared" si="134"/>
        <v>42125.918530092589</v>
      </c>
      <c r="U1716">
        <f t="shared" si="131"/>
        <v>1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8292</v>
      </c>
      <c r="O1717" s="21">
        <f t="shared" si="132"/>
        <v>0.22</v>
      </c>
      <c r="P1717" s="5">
        <f t="shared" si="133"/>
        <v>0.18181818181818182</v>
      </c>
      <c r="Q1717" t="s">
        <v>8326</v>
      </c>
      <c r="R1717" t="s">
        <v>8348</v>
      </c>
      <c r="S1717" s="12">
        <f t="shared" si="135"/>
        <v>42064.217418981483</v>
      </c>
      <c r="T1717" s="12">
        <f t="shared" si="134"/>
        <v>42094.140277777777</v>
      </c>
      <c r="U1717">
        <f t="shared" si="131"/>
        <v>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8292</v>
      </c>
      <c r="O1718" s="21">
        <f t="shared" si="132"/>
        <v>7.5</v>
      </c>
      <c r="P1718" s="5">
        <f t="shared" si="133"/>
        <v>0.02</v>
      </c>
      <c r="Q1718" t="s">
        <v>8326</v>
      </c>
      <c r="R1718" t="s">
        <v>8348</v>
      </c>
      <c r="S1718" s="12">
        <f t="shared" si="135"/>
        <v>42673.577534722222</v>
      </c>
      <c r="T1718" s="12">
        <f t="shared" si="134"/>
        <v>42713.619201388887</v>
      </c>
      <c r="U1718">
        <f t="shared" si="131"/>
        <v>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8292</v>
      </c>
      <c r="O1719" s="21">
        <f t="shared" si="132"/>
        <v>42.725880551301685</v>
      </c>
      <c r="P1719" s="5">
        <f t="shared" si="133"/>
        <v>2.9390681003584228E-2</v>
      </c>
      <c r="Q1719" t="s">
        <v>8326</v>
      </c>
      <c r="R1719" t="s">
        <v>8348</v>
      </c>
      <c r="S1719" s="12">
        <f t="shared" si="135"/>
        <v>42460.98192129629</v>
      </c>
      <c r="T1719" s="12">
        <f t="shared" si="134"/>
        <v>42481.166666666672</v>
      </c>
      <c r="U1719">
        <f t="shared" si="131"/>
        <v>1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8292</v>
      </c>
      <c r="O1720" s="21">
        <f t="shared" si="132"/>
        <v>0.2142857142857143</v>
      </c>
      <c r="P1720" s="5">
        <f t="shared" si="133"/>
        <v>2.6666666666666668E-2</v>
      </c>
      <c r="Q1720" t="s">
        <v>8326</v>
      </c>
      <c r="R1720" t="s">
        <v>8348</v>
      </c>
      <c r="S1720" s="12">
        <f t="shared" si="135"/>
        <v>42460.610520833332</v>
      </c>
      <c r="T1720" s="12">
        <f t="shared" si="134"/>
        <v>42504.207638888889</v>
      </c>
      <c r="U1720">
        <f t="shared" si="131"/>
        <v>1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8292</v>
      </c>
      <c r="O1721" s="21">
        <f t="shared" si="132"/>
        <v>0.87500000000000011</v>
      </c>
      <c r="P1721" s="5">
        <f t="shared" si="133"/>
        <v>8.5714285714285715E-2</v>
      </c>
      <c r="Q1721" t="s">
        <v>8326</v>
      </c>
      <c r="R1721" t="s">
        <v>8348</v>
      </c>
      <c r="S1721" s="12">
        <f t="shared" si="135"/>
        <v>41869.534618055557</v>
      </c>
      <c r="T1721" s="12">
        <f t="shared" si="134"/>
        <v>41899.534618055557</v>
      </c>
      <c r="U1721">
        <f t="shared" si="131"/>
        <v>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8292</v>
      </c>
      <c r="O1722" s="21">
        <f t="shared" si="132"/>
        <v>5.625</v>
      </c>
      <c r="P1722" s="5">
        <f t="shared" si="133"/>
        <v>3.5555555555555556E-2</v>
      </c>
      <c r="Q1722" t="s">
        <v>8326</v>
      </c>
      <c r="R1722" t="s">
        <v>8348</v>
      </c>
      <c r="S1722" s="12">
        <f t="shared" si="135"/>
        <v>41922.783229166671</v>
      </c>
      <c r="T1722" s="12">
        <f t="shared" si="134"/>
        <v>41952.824895833335</v>
      </c>
      <c r="U1722">
        <f t="shared" si="131"/>
        <v>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8292</v>
      </c>
      <c r="O1723" s="21">
        <f t="shared" si="132"/>
        <v>0</v>
      </c>
      <c r="P1723" s="5">
        <f t="shared" si="133"/>
        <v>0</v>
      </c>
      <c r="Q1723" t="s">
        <v>8326</v>
      </c>
      <c r="R1723" t="s">
        <v>8348</v>
      </c>
      <c r="S1723" s="12">
        <f t="shared" si="135"/>
        <v>42319.461377314816</v>
      </c>
      <c r="T1723" s="12">
        <f t="shared" si="134"/>
        <v>42349.461377314816</v>
      </c>
      <c r="U1723">
        <f t="shared" si="131"/>
        <v>1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8292</v>
      </c>
      <c r="O1724" s="21">
        <f t="shared" si="132"/>
        <v>3.4722222222222224E-2</v>
      </c>
      <c r="P1724" s="5">
        <f t="shared" si="133"/>
        <v>1</v>
      </c>
      <c r="Q1724" t="s">
        <v>8326</v>
      </c>
      <c r="R1724" t="s">
        <v>8348</v>
      </c>
      <c r="S1724" s="12">
        <f t="shared" si="135"/>
        <v>42425.960983796293</v>
      </c>
      <c r="T1724" s="12">
        <f t="shared" si="134"/>
        <v>42463.006944444445</v>
      </c>
      <c r="U1724">
        <f t="shared" si="131"/>
        <v>1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8292</v>
      </c>
      <c r="O1725" s="21">
        <f t="shared" si="132"/>
        <v>6.5</v>
      </c>
      <c r="P1725" s="5">
        <f t="shared" si="133"/>
        <v>4.6153846153846158E-3</v>
      </c>
      <c r="Q1725" t="s">
        <v>8326</v>
      </c>
      <c r="R1725" t="s">
        <v>8348</v>
      </c>
      <c r="S1725" s="12">
        <f t="shared" si="135"/>
        <v>42129.82540509259</v>
      </c>
      <c r="T1725" s="12">
        <f t="shared" si="134"/>
        <v>42186.25</v>
      </c>
      <c r="U1725">
        <f t="shared" si="131"/>
        <v>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8292</v>
      </c>
      <c r="O1726" s="21">
        <f t="shared" si="132"/>
        <v>0.58333333333333337</v>
      </c>
      <c r="P1726" s="5">
        <f t="shared" si="133"/>
        <v>0.11428571428571428</v>
      </c>
      <c r="Q1726" t="s">
        <v>8326</v>
      </c>
      <c r="R1726" t="s">
        <v>8348</v>
      </c>
      <c r="S1726" s="12">
        <f t="shared" si="135"/>
        <v>41912.932430555556</v>
      </c>
      <c r="T1726" s="12">
        <f t="shared" si="134"/>
        <v>41942.932430555556</v>
      </c>
      <c r="U1726">
        <f t="shared" si="131"/>
        <v>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8292</v>
      </c>
      <c r="O1727" s="21">
        <f t="shared" si="132"/>
        <v>10.181818181818182</v>
      </c>
      <c r="P1727" s="5">
        <f t="shared" si="133"/>
        <v>1.607142857142857E-2</v>
      </c>
      <c r="Q1727" t="s">
        <v>8326</v>
      </c>
      <c r="R1727" t="s">
        <v>8348</v>
      </c>
      <c r="S1727" s="12">
        <f t="shared" si="135"/>
        <v>41845.968159722222</v>
      </c>
      <c r="T1727" s="12">
        <f t="shared" si="134"/>
        <v>41875.968159722222</v>
      </c>
      <c r="U1727">
        <f t="shared" si="131"/>
        <v>1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8292</v>
      </c>
      <c r="O1728" s="21">
        <f t="shared" si="132"/>
        <v>33.784615384615385</v>
      </c>
      <c r="P1728" s="5">
        <f t="shared" si="133"/>
        <v>7.2859744990892532E-3</v>
      </c>
      <c r="Q1728" t="s">
        <v>8326</v>
      </c>
      <c r="R1728" t="s">
        <v>8348</v>
      </c>
      <c r="S1728" s="12">
        <f t="shared" si="135"/>
        <v>41788.919722222221</v>
      </c>
      <c r="T1728" s="12">
        <f t="shared" si="134"/>
        <v>41817.919722222221</v>
      </c>
      <c r="U1728">
        <f t="shared" si="131"/>
        <v>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8292</v>
      </c>
      <c r="O1729" s="21">
        <f t="shared" si="132"/>
        <v>3.3333333333333333E-2</v>
      </c>
      <c r="P1729" s="5">
        <f t="shared" si="133"/>
        <v>1</v>
      </c>
      <c r="Q1729" t="s">
        <v>8326</v>
      </c>
      <c r="R1729" t="s">
        <v>8348</v>
      </c>
      <c r="S1729" s="12">
        <f t="shared" si="135"/>
        <v>42044.927974537044</v>
      </c>
      <c r="T1729" s="12">
        <f t="shared" si="134"/>
        <v>42099.458333333328</v>
      </c>
      <c r="U1729">
        <f t="shared" si="131"/>
        <v>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8292</v>
      </c>
      <c r="O1730" s="21">
        <f t="shared" si="132"/>
        <v>68.400000000000006</v>
      </c>
      <c r="P1730" s="5">
        <f t="shared" si="133"/>
        <v>8.1871345029239772E-3</v>
      </c>
      <c r="Q1730" t="s">
        <v>8326</v>
      </c>
      <c r="R1730" t="s">
        <v>8348</v>
      </c>
      <c r="S1730" s="12">
        <f t="shared" si="135"/>
        <v>42268.625856481478</v>
      </c>
      <c r="T1730" s="12">
        <f t="shared" si="134"/>
        <v>42298.625856481478</v>
      </c>
      <c r="U1730">
        <f t="shared" ref="U1730:U1793" si="136">COUNT(E1730="SUCCESSFUL","FAILED","cancelled","live")</f>
        <v>1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8292</v>
      </c>
      <c r="O1731" s="21">
        <f t="shared" ref="O1731:O1794" si="137">IFERROR( E1731/D1731 * 100,0)</f>
        <v>0</v>
      </c>
      <c r="P1731" s="5">
        <f t="shared" ref="P1731:P1794" si="138">IFERROR(L1731/E1731,0)</f>
        <v>0</v>
      </c>
      <c r="Q1731" t="s">
        <v>8326</v>
      </c>
      <c r="R1731" t="s">
        <v>8348</v>
      </c>
      <c r="S1731" s="12">
        <f t="shared" si="135"/>
        <v>42471.052152777775</v>
      </c>
      <c r="T1731" s="12">
        <f t="shared" ref="T1731:T1739" si="139">(((I1731/60)/60)/24)+DATE(1970,1,1)</f>
        <v>42531.052152777775</v>
      </c>
      <c r="U1731">
        <f t="shared" si="136"/>
        <v>1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8292</v>
      </c>
      <c r="O1732" s="21">
        <f t="shared" si="137"/>
        <v>0</v>
      </c>
      <c r="P1732" s="5">
        <f t="shared" si="138"/>
        <v>0</v>
      </c>
      <c r="Q1732" t="s">
        <v>8326</v>
      </c>
      <c r="R1732" t="s">
        <v>8348</v>
      </c>
      <c r="S1732" s="12">
        <f t="shared" si="135"/>
        <v>42272.087766203709</v>
      </c>
      <c r="T1732" s="12">
        <f t="shared" si="139"/>
        <v>42302.087766203709</v>
      </c>
      <c r="U1732">
        <f t="shared" si="136"/>
        <v>1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8292</v>
      </c>
      <c r="O1733" s="21">
        <f t="shared" si="137"/>
        <v>0</v>
      </c>
      <c r="P1733" s="5">
        <f t="shared" si="138"/>
        <v>0</v>
      </c>
      <c r="Q1733" t="s">
        <v>8326</v>
      </c>
      <c r="R1733" t="s">
        <v>8348</v>
      </c>
      <c r="S1733" s="12">
        <f t="shared" si="135"/>
        <v>42152.906851851847</v>
      </c>
      <c r="T1733" s="12">
        <f t="shared" si="139"/>
        <v>42166.625</v>
      </c>
      <c r="U1733">
        <f t="shared" si="136"/>
        <v>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8292</v>
      </c>
      <c r="O1734" s="21">
        <f t="shared" si="137"/>
        <v>0</v>
      </c>
      <c r="P1734" s="5">
        <f t="shared" si="138"/>
        <v>0</v>
      </c>
      <c r="Q1734" t="s">
        <v>8326</v>
      </c>
      <c r="R1734" t="s">
        <v>8348</v>
      </c>
      <c r="S1734" s="12">
        <f t="shared" si="135"/>
        <v>42325.683807870373</v>
      </c>
      <c r="T1734" s="12">
        <f t="shared" si="139"/>
        <v>42385.208333333328</v>
      </c>
      <c r="U1734">
        <f t="shared" si="136"/>
        <v>1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8292</v>
      </c>
      <c r="O1735" s="21">
        <f t="shared" si="137"/>
        <v>0</v>
      </c>
      <c r="P1735" s="5">
        <f t="shared" si="138"/>
        <v>0</v>
      </c>
      <c r="Q1735" t="s">
        <v>8326</v>
      </c>
      <c r="R1735" t="s">
        <v>8348</v>
      </c>
      <c r="S1735" s="12">
        <f t="shared" si="135"/>
        <v>42614.675625000003</v>
      </c>
      <c r="T1735" s="12">
        <f t="shared" si="139"/>
        <v>42626.895833333328</v>
      </c>
      <c r="U1735">
        <f t="shared" si="136"/>
        <v>1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8292</v>
      </c>
      <c r="O1736" s="21">
        <f t="shared" si="137"/>
        <v>2.2222222222222223E-2</v>
      </c>
      <c r="P1736" s="5">
        <f t="shared" si="138"/>
        <v>1</v>
      </c>
      <c r="Q1736" t="s">
        <v>8326</v>
      </c>
      <c r="R1736" t="s">
        <v>8348</v>
      </c>
      <c r="S1736" s="12">
        <f t="shared" si="135"/>
        <v>42102.036527777775</v>
      </c>
      <c r="T1736" s="12">
        <f t="shared" si="139"/>
        <v>42132.036527777775</v>
      </c>
      <c r="U1736">
        <f t="shared" si="136"/>
        <v>1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8292</v>
      </c>
      <c r="O1737" s="21">
        <f t="shared" si="137"/>
        <v>11</v>
      </c>
      <c r="P1737" s="5">
        <f t="shared" si="138"/>
        <v>1.8181818181818181E-2</v>
      </c>
      <c r="Q1737" t="s">
        <v>8326</v>
      </c>
      <c r="R1737" t="s">
        <v>8348</v>
      </c>
      <c r="S1737" s="12">
        <f t="shared" si="135"/>
        <v>42559.814178240747</v>
      </c>
      <c r="T1737" s="12">
        <f t="shared" si="139"/>
        <v>42589.814178240747</v>
      </c>
      <c r="U1737">
        <f t="shared" si="136"/>
        <v>1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8292</v>
      </c>
      <c r="O1738" s="21">
        <f t="shared" si="137"/>
        <v>0.73333333333333328</v>
      </c>
      <c r="P1738" s="5">
        <f t="shared" si="138"/>
        <v>4.5454545454545456E-2</v>
      </c>
      <c r="Q1738" t="s">
        <v>8326</v>
      </c>
      <c r="R1738" t="s">
        <v>8348</v>
      </c>
      <c r="S1738" s="12">
        <f t="shared" si="135"/>
        <v>42286.861493055556</v>
      </c>
      <c r="T1738" s="12">
        <f t="shared" si="139"/>
        <v>42316.90315972222</v>
      </c>
      <c r="U1738">
        <f t="shared" si="136"/>
        <v>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8292</v>
      </c>
      <c r="O1739" s="21">
        <f t="shared" si="137"/>
        <v>21.25</v>
      </c>
      <c r="P1739" s="5">
        <f t="shared" si="138"/>
        <v>1.7647058823529412E-2</v>
      </c>
      <c r="Q1739" t="s">
        <v>8326</v>
      </c>
      <c r="R1739" t="s">
        <v>8348</v>
      </c>
      <c r="S1739" s="12">
        <f t="shared" si="135"/>
        <v>42175.948981481488</v>
      </c>
      <c r="T1739" s="12">
        <f t="shared" si="139"/>
        <v>42205.948981481488</v>
      </c>
      <c r="U1739">
        <f t="shared" si="136"/>
        <v>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8292</v>
      </c>
      <c r="O1740" s="21">
        <f t="shared" si="137"/>
        <v>0.4</v>
      </c>
      <c r="P1740" s="5">
        <f t="shared" si="138"/>
        <v>0.05</v>
      </c>
      <c r="Q1740" t="s">
        <v>8326</v>
      </c>
      <c r="R1740" t="s">
        <v>8348</v>
      </c>
      <c r="S1740" s="12">
        <f t="shared" si="135"/>
        <v>41884.874328703707</v>
      </c>
      <c r="T1740" s="12">
        <f>(((I1740/60)/60)/24)+DATE(1970,1,1)</f>
        <v>41914.874328703707</v>
      </c>
      <c r="U1740">
        <f t="shared" si="136"/>
        <v>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8292</v>
      </c>
      <c r="O1741" s="21">
        <f t="shared" si="137"/>
        <v>0.1</v>
      </c>
      <c r="P1741" s="5">
        <f t="shared" si="138"/>
        <v>1</v>
      </c>
      <c r="Q1741" t="s">
        <v>8326</v>
      </c>
      <c r="R1741" t="s">
        <v>8348</v>
      </c>
      <c r="S1741" s="12">
        <f t="shared" si="135"/>
        <v>42435.874212962968</v>
      </c>
      <c r="T1741" s="12">
        <f t="shared" ref="T1741:T1804" si="140">(((I1741/60)/60)/24)+DATE(1970,1,1)</f>
        <v>42494.832546296297</v>
      </c>
      <c r="U1741">
        <f t="shared" si="136"/>
        <v>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8292</v>
      </c>
      <c r="O1742" s="21">
        <f t="shared" si="137"/>
        <v>0</v>
      </c>
      <c r="P1742" s="5">
        <f t="shared" si="138"/>
        <v>0</v>
      </c>
      <c r="Q1742" t="s">
        <v>8326</v>
      </c>
      <c r="R1742" t="s">
        <v>8348</v>
      </c>
      <c r="S1742" s="12">
        <f t="shared" si="135"/>
        <v>42171.817384259266</v>
      </c>
      <c r="T1742" s="12">
        <f t="shared" si="140"/>
        <v>42201.817384259266</v>
      </c>
      <c r="U1742">
        <f t="shared" si="136"/>
        <v>1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8284</v>
      </c>
      <c r="O1743" s="21">
        <f t="shared" si="137"/>
        <v>110.83333333333334</v>
      </c>
      <c r="P1743" s="5">
        <f t="shared" si="138"/>
        <v>3.9097744360902256E-2</v>
      </c>
      <c r="Q1743" t="s">
        <v>8339</v>
      </c>
      <c r="R1743" t="s">
        <v>8340</v>
      </c>
      <c r="S1743" s="12">
        <f t="shared" si="135"/>
        <v>42120.628136574072</v>
      </c>
      <c r="T1743" s="12">
        <f t="shared" si="140"/>
        <v>42165.628136574072</v>
      </c>
      <c r="U1743">
        <f t="shared" si="136"/>
        <v>1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8284</v>
      </c>
      <c r="O1744" s="21">
        <f t="shared" si="137"/>
        <v>108.74999999999999</v>
      </c>
      <c r="P1744" s="5">
        <f t="shared" si="138"/>
        <v>1.5632183908045976E-2</v>
      </c>
      <c r="Q1744" t="s">
        <v>8339</v>
      </c>
      <c r="R1744" t="s">
        <v>8340</v>
      </c>
      <c r="S1744" s="12">
        <f t="shared" si="135"/>
        <v>42710.876967592587</v>
      </c>
      <c r="T1744" s="12">
        <f t="shared" si="140"/>
        <v>42742.875</v>
      </c>
      <c r="U1744">
        <f t="shared" si="136"/>
        <v>1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8284</v>
      </c>
      <c r="O1745" s="21">
        <f t="shared" si="137"/>
        <v>100.41666666666667</v>
      </c>
      <c r="P1745" s="5">
        <f t="shared" si="138"/>
        <v>1.1120331950207469E-2</v>
      </c>
      <c r="Q1745" t="s">
        <v>8339</v>
      </c>
      <c r="R1745" t="s">
        <v>8340</v>
      </c>
      <c r="S1745" s="12">
        <f t="shared" si="135"/>
        <v>42586.925636574073</v>
      </c>
      <c r="T1745" s="12">
        <f t="shared" si="140"/>
        <v>42609.165972222225</v>
      </c>
      <c r="U1745">
        <f t="shared" si="136"/>
        <v>1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8284</v>
      </c>
      <c r="O1746" s="21">
        <f t="shared" si="137"/>
        <v>118.45454545454545</v>
      </c>
      <c r="P1746" s="5">
        <f t="shared" si="138"/>
        <v>1.0744435917114352E-2</v>
      </c>
      <c r="Q1746" t="s">
        <v>8339</v>
      </c>
      <c r="R1746" t="s">
        <v>8340</v>
      </c>
      <c r="S1746" s="12">
        <f t="shared" si="135"/>
        <v>42026.605057870373</v>
      </c>
      <c r="T1746" s="12">
        <f t="shared" si="140"/>
        <v>42071.563391203701</v>
      </c>
      <c r="U1746">
        <f t="shared" si="136"/>
        <v>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8284</v>
      </c>
      <c r="O1747" s="21">
        <f t="shared" si="137"/>
        <v>114.01428571428571</v>
      </c>
      <c r="P1747" s="5">
        <f t="shared" si="138"/>
        <v>1.1151484776343817E-2</v>
      </c>
      <c r="Q1747" t="s">
        <v>8339</v>
      </c>
      <c r="R1747" t="s">
        <v>8340</v>
      </c>
      <c r="S1747" s="12">
        <f t="shared" si="135"/>
        <v>42690.259699074071</v>
      </c>
      <c r="T1747" s="12">
        <f t="shared" si="140"/>
        <v>42726.083333333328</v>
      </c>
      <c r="U1747">
        <f t="shared" si="136"/>
        <v>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8284</v>
      </c>
      <c r="O1748" s="21">
        <f t="shared" si="137"/>
        <v>148.10000000000002</v>
      </c>
      <c r="P1748" s="5">
        <f t="shared" si="138"/>
        <v>4.8165653837497187E-3</v>
      </c>
      <c r="Q1748" t="s">
        <v>8339</v>
      </c>
      <c r="R1748" t="s">
        <v>8340</v>
      </c>
      <c r="S1748" s="12">
        <f t="shared" si="135"/>
        <v>42668.176701388889</v>
      </c>
      <c r="T1748" s="12">
        <f t="shared" si="140"/>
        <v>42698.083333333328</v>
      </c>
      <c r="U1748">
        <f t="shared" si="136"/>
        <v>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8284</v>
      </c>
      <c r="O1749" s="21">
        <f t="shared" si="137"/>
        <v>104.95555555555556</v>
      </c>
      <c r="P1749" s="5">
        <f t="shared" si="138"/>
        <v>1.6832521702307854E-2</v>
      </c>
      <c r="Q1749" t="s">
        <v>8339</v>
      </c>
      <c r="R1749" t="s">
        <v>8340</v>
      </c>
      <c r="S1749" s="12">
        <f t="shared" si="135"/>
        <v>42292.435532407413</v>
      </c>
      <c r="T1749" s="12">
        <f t="shared" si="140"/>
        <v>42321.625</v>
      </c>
      <c r="U1749">
        <f t="shared" si="136"/>
        <v>1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8284</v>
      </c>
      <c r="O1750" s="21">
        <f t="shared" si="137"/>
        <v>129.94800000000001</v>
      </c>
      <c r="P1750" s="5">
        <f t="shared" si="138"/>
        <v>2.785729676485979E-3</v>
      </c>
      <c r="Q1750" t="s">
        <v>8339</v>
      </c>
      <c r="R1750" t="s">
        <v>8340</v>
      </c>
      <c r="S1750" s="12">
        <f t="shared" si="135"/>
        <v>42219.950729166667</v>
      </c>
      <c r="T1750" s="12">
        <f t="shared" si="140"/>
        <v>42249.950729166667</v>
      </c>
      <c r="U1750">
        <f t="shared" si="136"/>
        <v>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8284</v>
      </c>
      <c r="O1751" s="21">
        <f t="shared" si="137"/>
        <v>123.48756218905473</v>
      </c>
      <c r="P1751" s="5">
        <f t="shared" si="138"/>
        <v>1.055557793803634E-2</v>
      </c>
      <c r="Q1751" t="s">
        <v>8339</v>
      </c>
      <c r="R1751" t="s">
        <v>8340</v>
      </c>
      <c r="S1751" s="12">
        <f t="shared" ref="S1751:S1814" si="141">(((J1751/60)/60)/24)+DATE(1970,1,1)</f>
        <v>42758.975937499999</v>
      </c>
      <c r="T1751" s="12">
        <f t="shared" si="140"/>
        <v>42795.791666666672</v>
      </c>
      <c r="U1751">
        <f t="shared" si="136"/>
        <v>1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8284</v>
      </c>
      <c r="O1752" s="21">
        <f t="shared" si="137"/>
        <v>201.62</v>
      </c>
      <c r="P1752" s="5">
        <f t="shared" si="138"/>
        <v>1.2399563535363554E-2</v>
      </c>
      <c r="Q1752" t="s">
        <v>8339</v>
      </c>
      <c r="R1752" t="s">
        <v>8340</v>
      </c>
      <c r="S1752" s="12">
        <f t="shared" si="141"/>
        <v>42454.836851851855</v>
      </c>
      <c r="T1752" s="12">
        <f t="shared" si="140"/>
        <v>42479.836851851855</v>
      </c>
      <c r="U1752">
        <f t="shared" si="136"/>
        <v>1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8284</v>
      </c>
      <c r="O1753" s="21">
        <f t="shared" si="137"/>
        <v>102.89999999999999</v>
      </c>
      <c r="P1753" s="5">
        <f t="shared" si="138"/>
        <v>5.928085519922255E-3</v>
      </c>
      <c r="Q1753" t="s">
        <v>8339</v>
      </c>
      <c r="R1753" t="s">
        <v>8340</v>
      </c>
      <c r="S1753" s="12">
        <f t="shared" si="141"/>
        <v>42052.7815162037</v>
      </c>
      <c r="T1753" s="12">
        <f t="shared" si="140"/>
        <v>42082.739849537036</v>
      </c>
      <c r="U1753">
        <f t="shared" si="136"/>
        <v>1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8284</v>
      </c>
      <c r="O1754" s="21">
        <f t="shared" si="137"/>
        <v>260.16666666666663</v>
      </c>
      <c r="P1754" s="5">
        <f t="shared" si="138"/>
        <v>2.8827674567584883E-2</v>
      </c>
      <c r="Q1754" t="s">
        <v>8339</v>
      </c>
      <c r="R1754" t="s">
        <v>8340</v>
      </c>
      <c r="S1754" s="12">
        <f t="shared" si="141"/>
        <v>42627.253263888888</v>
      </c>
      <c r="T1754" s="12">
        <f t="shared" si="140"/>
        <v>42657.253263888888</v>
      </c>
      <c r="U1754">
        <f t="shared" si="136"/>
        <v>1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8284</v>
      </c>
      <c r="O1755" s="21">
        <f t="shared" si="137"/>
        <v>108</v>
      </c>
      <c r="P1755" s="5">
        <f t="shared" si="138"/>
        <v>2.1604938271604936E-3</v>
      </c>
      <c r="Q1755" t="s">
        <v>8339</v>
      </c>
      <c r="R1755" t="s">
        <v>8340</v>
      </c>
      <c r="S1755" s="12">
        <f t="shared" si="141"/>
        <v>42420.74962962963</v>
      </c>
      <c r="T1755" s="12">
        <f t="shared" si="140"/>
        <v>42450.707962962959</v>
      </c>
      <c r="U1755">
        <f t="shared" si="136"/>
        <v>1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8284</v>
      </c>
      <c r="O1756" s="21">
        <f t="shared" si="137"/>
        <v>110.52941176470587</v>
      </c>
      <c r="P1756" s="5">
        <f t="shared" si="138"/>
        <v>9.5795635976583283E-3</v>
      </c>
      <c r="Q1756" t="s">
        <v>8339</v>
      </c>
      <c r="R1756" t="s">
        <v>8340</v>
      </c>
      <c r="S1756" s="12">
        <f t="shared" si="141"/>
        <v>42067.876770833333</v>
      </c>
      <c r="T1756" s="12">
        <f t="shared" si="140"/>
        <v>42097.835104166668</v>
      </c>
      <c r="U1756">
        <f t="shared" si="136"/>
        <v>1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8284</v>
      </c>
      <c r="O1757" s="21">
        <f t="shared" si="137"/>
        <v>120</v>
      </c>
      <c r="P1757" s="5">
        <f t="shared" si="138"/>
        <v>0.13333333333333333</v>
      </c>
      <c r="Q1757" t="s">
        <v>8339</v>
      </c>
      <c r="R1757" t="s">
        <v>8340</v>
      </c>
      <c r="S1757" s="12">
        <f t="shared" si="141"/>
        <v>42252.788900462961</v>
      </c>
      <c r="T1757" s="12">
        <f t="shared" si="140"/>
        <v>42282.788900462961</v>
      </c>
      <c r="U1757">
        <f t="shared" si="136"/>
        <v>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8284</v>
      </c>
      <c r="O1758" s="21">
        <f t="shared" si="137"/>
        <v>102.82909090909091</v>
      </c>
      <c r="P1758" s="5">
        <f t="shared" si="138"/>
        <v>2.121790791427965E-2</v>
      </c>
      <c r="Q1758" t="s">
        <v>8339</v>
      </c>
      <c r="R1758" t="s">
        <v>8340</v>
      </c>
      <c r="S1758" s="12">
        <f t="shared" si="141"/>
        <v>42571.167465277773</v>
      </c>
      <c r="T1758" s="12">
        <f t="shared" si="140"/>
        <v>42611.167465277773</v>
      </c>
      <c r="U1758">
        <f t="shared" si="136"/>
        <v>1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8284</v>
      </c>
      <c r="O1759" s="21">
        <f t="shared" si="137"/>
        <v>115.99999999999999</v>
      </c>
      <c r="P1759" s="5">
        <f t="shared" si="138"/>
        <v>2.413793103448276E-3</v>
      </c>
      <c r="Q1759" t="s">
        <v>8339</v>
      </c>
      <c r="R1759" t="s">
        <v>8340</v>
      </c>
      <c r="S1759" s="12">
        <f t="shared" si="141"/>
        <v>42733.827349537038</v>
      </c>
      <c r="T1759" s="12">
        <f t="shared" si="140"/>
        <v>42763.811805555553</v>
      </c>
      <c r="U1759">
        <f t="shared" si="136"/>
        <v>1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8284</v>
      </c>
      <c r="O1760" s="21">
        <f t="shared" si="137"/>
        <v>114.7</v>
      </c>
      <c r="P1760" s="5">
        <f t="shared" si="138"/>
        <v>2.3539668700959023E-2</v>
      </c>
      <c r="Q1760" t="s">
        <v>8339</v>
      </c>
      <c r="R1760" t="s">
        <v>8340</v>
      </c>
      <c r="S1760" s="12">
        <f t="shared" si="141"/>
        <v>42505.955925925926</v>
      </c>
      <c r="T1760" s="12">
        <f t="shared" si="140"/>
        <v>42565.955925925926</v>
      </c>
      <c r="U1760">
        <f t="shared" si="136"/>
        <v>1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8284</v>
      </c>
      <c r="O1761" s="21">
        <f t="shared" si="137"/>
        <v>106.60000000000001</v>
      </c>
      <c r="P1761" s="5">
        <f t="shared" si="138"/>
        <v>9.1932457786116327E-3</v>
      </c>
      <c r="Q1761" t="s">
        <v>8339</v>
      </c>
      <c r="R1761" t="s">
        <v>8340</v>
      </c>
      <c r="S1761" s="12">
        <f t="shared" si="141"/>
        <v>42068.829039351855</v>
      </c>
      <c r="T1761" s="12">
        <f t="shared" si="140"/>
        <v>42088.787372685183</v>
      </c>
      <c r="U1761">
        <f t="shared" si="136"/>
        <v>1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8284</v>
      </c>
      <c r="O1762" s="21">
        <f t="shared" si="137"/>
        <v>165.44</v>
      </c>
      <c r="P1762" s="5">
        <f t="shared" si="138"/>
        <v>1.2330754352030947E-2</v>
      </c>
      <c r="Q1762" t="s">
        <v>8339</v>
      </c>
      <c r="R1762" t="s">
        <v>8340</v>
      </c>
      <c r="S1762" s="12">
        <f t="shared" si="141"/>
        <v>42405.67260416667</v>
      </c>
      <c r="T1762" s="12">
        <f t="shared" si="140"/>
        <v>42425.67260416667</v>
      </c>
      <c r="U1762">
        <f t="shared" si="136"/>
        <v>1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8284</v>
      </c>
      <c r="O1763" s="21">
        <f t="shared" si="137"/>
        <v>155</v>
      </c>
      <c r="P1763" s="5">
        <f t="shared" si="138"/>
        <v>1.935483870967742E-2</v>
      </c>
      <c r="Q1763" t="s">
        <v>8339</v>
      </c>
      <c r="R1763" t="s">
        <v>8340</v>
      </c>
      <c r="S1763" s="12">
        <f t="shared" si="141"/>
        <v>42209.567824074074</v>
      </c>
      <c r="T1763" s="12">
        <f t="shared" si="140"/>
        <v>42259.567824074074</v>
      </c>
      <c r="U1763">
        <f t="shared" si="136"/>
        <v>1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8284</v>
      </c>
      <c r="O1764" s="21">
        <f t="shared" si="137"/>
        <v>885</v>
      </c>
      <c r="P1764" s="5">
        <f t="shared" si="138"/>
        <v>2.8248587570621469E-2</v>
      </c>
      <c r="Q1764" t="s">
        <v>8339</v>
      </c>
      <c r="R1764" t="s">
        <v>8340</v>
      </c>
      <c r="S1764" s="12">
        <f t="shared" si="141"/>
        <v>42410.982002314813</v>
      </c>
      <c r="T1764" s="12">
        <f t="shared" si="140"/>
        <v>42440.982002314813</v>
      </c>
      <c r="U1764">
        <f t="shared" si="136"/>
        <v>1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8284</v>
      </c>
      <c r="O1765" s="21">
        <f t="shared" si="137"/>
        <v>101.90833333333333</v>
      </c>
      <c r="P1765" s="5">
        <f t="shared" si="138"/>
        <v>9.6491945375746183E-3</v>
      </c>
      <c r="Q1765" t="s">
        <v>8339</v>
      </c>
      <c r="R1765" t="s">
        <v>8340</v>
      </c>
      <c r="S1765" s="12">
        <f t="shared" si="141"/>
        <v>42636.868518518517</v>
      </c>
      <c r="T1765" s="12">
        <f t="shared" si="140"/>
        <v>42666.868518518517</v>
      </c>
      <c r="U1765">
        <f t="shared" si="136"/>
        <v>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8284</v>
      </c>
      <c r="O1766" s="21">
        <f t="shared" si="137"/>
        <v>19.600000000000001</v>
      </c>
      <c r="P1766" s="5">
        <f t="shared" si="138"/>
        <v>1.8089053803339517E-2</v>
      </c>
      <c r="Q1766" t="s">
        <v>8339</v>
      </c>
      <c r="R1766" t="s">
        <v>8340</v>
      </c>
      <c r="S1766" s="12">
        <f t="shared" si="141"/>
        <v>41825.485868055555</v>
      </c>
      <c r="T1766" s="12">
        <f t="shared" si="140"/>
        <v>41854.485868055555</v>
      </c>
      <c r="U1766">
        <f t="shared" si="136"/>
        <v>1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8284</v>
      </c>
      <c r="O1767" s="21">
        <f t="shared" si="137"/>
        <v>59.467839999999995</v>
      </c>
      <c r="P1767" s="5">
        <f t="shared" si="138"/>
        <v>1.3856228845708874E-2</v>
      </c>
      <c r="Q1767" t="s">
        <v>8339</v>
      </c>
      <c r="R1767" t="s">
        <v>8340</v>
      </c>
      <c r="S1767" s="12">
        <f t="shared" si="141"/>
        <v>41834.980462962965</v>
      </c>
      <c r="T1767" s="12">
        <f t="shared" si="140"/>
        <v>41864.980462962965</v>
      </c>
      <c r="U1767">
        <f t="shared" si="136"/>
        <v>1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8284</v>
      </c>
      <c r="O1768" s="21">
        <f t="shared" si="137"/>
        <v>0</v>
      </c>
      <c r="P1768" s="5">
        <f t="shared" si="138"/>
        <v>0</v>
      </c>
      <c r="Q1768" t="s">
        <v>8339</v>
      </c>
      <c r="R1768" t="s">
        <v>8340</v>
      </c>
      <c r="S1768" s="12">
        <f t="shared" si="141"/>
        <v>41855.859814814816</v>
      </c>
      <c r="T1768" s="12">
        <f t="shared" si="140"/>
        <v>41876.859814814816</v>
      </c>
      <c r="U1768">
        <f t="shared" si="136"/>
        <v>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8284</v>
      </c>
      <c r="O1769" s="21">
        <f t="shared" si="137"/>
        <v>45.72</v>
      </c>
      <c r="P1769" s="5">
        <f t="shared" si="138"/>
        <v>1.7060367454068241E-2</v>
      </c>
      <c r="Q1769" t="s">
        <v>8339</v>
      </c>
      <c r="R1769" t="s">
        <v>8340</v>
      </c>
      <c r="S1769" s="12">
        <f t="shared" si="141"/>
        <v>41824.658379629633</v>
      </c>
      <c r="T1769" s="12">
        <f t="shared" si="140"/>
        <v>41854.658379629633</v>
      </c>
      <c r="U1769">
        <f t="shared" si="136"/>
        <v>1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8284</v>
      </c>
      <c r="O1770" s="21">
        <f t="shared" si="137"/>
        <v>3.74</v>
      </c>
      <c r="P1770" s="5">
        <f t="shared" si="138"/>
        <v>8.0213903743315509E-2</v>
      </c>
      <c r="Q1770" t="s">
        <v>8339</v>
      </c>
      <c r="R1770" t="s">
        <v>8340</v>
      </c>
      <c r="S1770" s="12">
        <f t="shared" si="141"/>
        <v>41849.560694444444</v>
      </c>
      <c r="T1770" s="12">
        <f t="shared" si="140"/>
        <v>41909.560694444444</v>
      </c>
      <c r="U1770">
        <f t="shared" si="136"/>
        <v>1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8284</v>
      </c>
      <c r="O1771" s="21">
        <f t="shared" si="137"/>
        <v>2.7025000000000001</v>
      </c>
      <c r="P1771" s="5">
        <f t="shared" si="138"/>
        <v>2.0351526364477335E-2</v>
      </c>
      <c r="Q1771" t="s">
        <v>8339</v>
      </c>
      <c r="R1771" t="s">
        <v>8340</v>
      </c>
      <c r="S1771" s="12">
        <f t="shared" si="141"/>
        <v>41987.818969907406</v>
      </c>
      <c r="T1771" s="12">
        <f t="shared" si="140"/>
        <v>42017.818969907406</v>
      </c>
      <c r="U1771">
        <f t="shared" si="136"/>
        <v>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8284</v>
      </c>
      <c r="O1772" s="21">
        <f t="shared" si="137"/>
        <v>56.51428571428572</v>
      </c>
      <c r="P1772" s="5">
        <f t="shared" si="138"/>
        <v>6.6445182724252493E-3</v>
      </c>
      <c r="Q1772" t="s">
        <v>8339</v>
      </c>
      <c r="R1772" t="s">
        <v>8340</v>
      </c>
      <c r="S1772" s="12">
        <f t="shared" si="141"/>
        <v>41891.780023148152</v>
      </c>
      <c r="T1772" s="12">
        <f t="shared" si="140"/>
        <v>41926.780023148152</v>
      </c>
      <c r="U1772">
        <f t="shared" si="136"/>
        <v>1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8284</v>
      </c>
      <c r="O1773" s="21">
        <f t="shared" si="137"/>
        <v>21.30952380952381</v>
      </c>
      <c r="P1773" s="5">
        <f t="shared" si="138"/>
        <v>2.7932960893854747E-2</v>
      </c>
      <c r="Q1773" t="s">
        <v>8339</v>
      </c>
      <c r="R1773" t="s">
        <v>8340</v>
      </c>
      <c r="S1773" s="12">
        <f t="shared" si="141"/>
        <v>41905.979629629634</v>
      </c>
      <c r="T1773" s="12">
        <f t="shared" si="140"/>
        <v>41935.979629629634</v>
      </c>
      <c r="U1773">
        <f t="shared" si="136"/>
        <v>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8284</v>
      </c>
      <c r="O1774" s="21">
        <f t="shared" si="137"/>
        <v>15.6</v>
      </c>
      <c r="P1774" s="5">
        <f t="shared" si="138"/>
        <v>2.2144522144522144E-2</v>
      </c>
      <c r="Q1774" t="s">
        <v>8339</v>
      </c>
      <c r="R1774" t="s">
        <v>8340</v>
      </c>
      <c r="S1774" s="12">
        <f t="shared" si="141"/>
        <v>41766.718009259261</v>
      </c>
      <c r="T1774" s="12">
        <f t="shared" si="140"/>
        <v>41826.718009259261</v>
      </c>
      <c r="U1774">
        <f t="shared" si="136"/>
        <v>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8284</v>
      </c>
      <c r="O1775" s="21">
        <f t="shared" si="137"/>
        <v>6.2566666666666677</v>
      </c>
      <c r="P1775" s="5">
        <f t="shared" si="138"/>
        <v>1.0122535961640916E-2</v>
      </c>
      <c r="Q1775" t="s">
        <v>8339</v>
      </c>
      <c r="R1775" t="s">
        <v>8340</v>
      </c>
      <c r="S1775" s="12">
        <f t="shared" si="141"/>
        <v>41978.760393518518</v>
      </c>
      <c r="T1775" s="12">
        <f t="shared" si="140"/>
        <v>42023.760393518518</v>
      </c>
      <c r="U1775">
        <f t="shared" si="136"/>
        <v>1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8284</v>
      </c>
      <c r="O1776" s="21">
        <f t="shared" si="137"/>
        <v>45.92</v>
      </c>
      <c r="P1776" s="5">
        <f t="shared" si="138"/>
        <v>1.1324041811846691E-2</v>
      </c>
      <c r="Q1776" t="s">
        <v>8339</v>
      </c>
      <c r="R1776" t="s">
        <v>8340</v>
      </c>
      <c r="S1776" s="12">
        <f t="shared" si="141"/>
        <v>41930.218657407408</v>
      </c>
      <c r="T1776" s="12">
        <f t="shared" si="140"/>
        <v>41972.624305555553</v>
      </c>
      <c r="U1776">
        <f t="shared" si="136"/>
        <v>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8284</v>
      </c>
      <c r="O1777" s="21">
        <f t="shared" si="137"/>
        <v>65.101538461538468</v>
      </c>
      <c r="P1777" s="5">
        <f t="shared" si="138"/>
        <v>5.8606673598638808E-3</v>
      </c>
      <c r="Q1777" t="s">
        <v>8339</v>
      </c>
      <c r="R1777" t="s">
        <v>8340</v>
      </c>
      <c r="S1777" s="12">
        <f t="shared" si="141"/>
        <v>41891.976388888892</v>
      </c>
      <c r="T1777" s="12">
        <f t="shared" si="140"/>
        <v>41936.976388888892</v>
      </c>
      <c r="U1777">
        <f t="shared" si="136"/>
        <v>1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8284</v>
      </c>
      <c r="O1778" s="21">
        <f t="shared" si="137"/>
        <v>6.7</v>
      </c>
      <c r="P1778" s="5">
        <f t="shared" si="138"/>
        <v>1.1940298507462687E-2</v>
      </c>
      <c r="Q1778" t="s">
        <v>8339</v>
      </c>
      <c r="R1778" t="s">
        <v>8340</v>
      </c>
      <c r="S1778" s="12">
        <f t="shared" si="141"/>
        <v>41905.95684027778</v>
      </c>
      <c r="T1778" s="12">
        <f t="shared" si="140"/>
        <v>41941.95684027778</v>
      </c>
      <c r="U1778">
        <f t="shared" si="136"/>
        <v>1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8284</v>
      </c>
      <c r="O1779" s="21">
        <f t="shared" si="137"/>
        <v>13.5625</v>
      </c>
      <c r="P1779" s="5">
        <f t="shared" si="138"/>
        <v>1.5360983102918587E-2</v>
      </c>
      <c r="Q1779" t="s">
        <v>8339</v>
      </c>
      <c r="R1779" t="s">
        <v>8340</v>
      </c>
      <c r="S1779" s="12">
        <f t="shared" si="141"/>
        <v>42025.357094907406</v>
      </c>
      <c r="T1779" s="12">
        <f t="shared" si="140"/>
        <v>42055.357094907406</v>
      </c>
      <c r="U1779">
        <f t="shared" si="136"/>
        <v>1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8284</v>
      </c>
      <c r="O1780" s="21">
        <f t="shared" si="137"/>
        <v>1.9900000000000002</v>
      </c>
      <c r="P1780" s="5">
        <f t="shared" si="138"/>
        <v>1.507537688442211E-2</v>
      </c>
      <c r="Q1780" t="s">
        <v>8339</v>
      </c>
      <c r="R1780" t="s">
        <v>8340</v>
      </c>
      <c r="S1780" s="12">
        <f t="shared" si="141"/>
        <v>42045.86336805555</v>
      </c>
      <c r="T1780" s="12">
        <f t="shared" si="140"/>
        <v>42090.821701388893</v>
      </c>
      <c r="U1780">
        <f t="shared" si="136"/>
        <v>1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8284</v>
      </c>
      <c r="O1781" s="21">
        <f t="shared" si="137"/>
        <v>36.236363636363642</v>
      </c>
      <c r="P1781" s="5">
        <f t="shared" si="138"/>
        <v>9.5333667837431014E-3</v>
      </c>
      <c r="Q1781" t="s">
        <v>8339</v>
      </c>
      <c r="R1781" t="s">
        <v>8340</v>
      </c>
      <c r="S1781" s="12">
        <f t="shared" si="141"/>
        <v>42585.691898148143</v>
      </c>
      <c r="T1781" s="12">
        <f t="shared" si="140"/>
        <v>42615.691898148143</v>
      </c>
      <c r="U1781">
        <f t="shared" si="136"/>
        <v>1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8284</v>
      </c>
      <c r="O1782" s="21">
        <f t="shared" si="137"/>
        <v>39.743333333333339</v>
      </c>
      <c r="P1782" s="5">
        <f t="shared" si="138"/>
        <v>1.2748469344963516E-2</v>
      </c>
      <c r="Q1782" t="s">
        <v>8339</v>
      </c>
      <c r="R1782" t="s">
        <v>8340</v>
      </c>
      <c r="S1782" s="12">
        <f t="shared" si="141"/>
        <v>42493.600810185191</v>
      </c>
      <c r="T1782" s="12">
        <f t="shared" si="140"/>
        <v>42553.600810185191</v>
      </c>
      <c r="U1782">
        <f t="shared" si="136"/>
        <v>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8284</v>
      </c>
      <c r="O1783" s="21">
        <f t="shared" si="137"/>
        <v>25.763636363636365</v>
      </c>
      <c r="P1783" s="5">
        <f t="shared" si="138"/>
        <v>1.6937191249117856E-2</v>
      </c>
      <c r="Q1783" t="s">
        <v>8339</v>
      </c>
      <c r="R1783" t="s">
        <v>8340</v>
      </c>
      <c r="S1783" s="12">
        <f t="shared" si="141"/>
        <v>42597.617418981477</v>
      </c>
      <c r="T1783" s="12">
        <f t="shared" si="140"/>
        <v>42628.617418981477</v>
      </c>
      <c r="U1783">
        <f t="shared" si="136"/>
        <v>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8284</v>
      </c>
      <c r="O1784" s="21">
        <f t="shared" si="137"/>
        <v>15.491428571428573</v>
      </c>
      <c r="P1784" s="5">
        <f t="shared" si="138"/>
        <v>1.4016967908520842E-2</v>
      </c>
      <c r="Q1784" t="s">
        <v>8339</v>
      </c>
      <c r="R1784" t="s">
        <v>8340</v>
      </c>
      <c r="S1784" s="12">
        <f t="shared" si="141"/>
        <v>42388.575104166666</v>
      </c>
      <c r="T1784" s="12">
        <f t="shared" si="140"/>
        <v>42421.575104166666</v>
      </c>
      <c r="U1784">
        <f t="shared" si="136"/>
        <v>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8284</v>
      </c>
      <c r="O1785" s="21">
        <f t="shared" si="137"/>
        <v>23.692499999999999</v>
      </c>
      <c r="P1785" s="5">
        <f t="shared" si="138"/>
        <v>1.9520945446871371E-2</v>
      </c>
      <c r="Q1785" t="s">
        <v>8339</v>
      </c>
      <c r="R1785" t="s">
        <v>8340</v>
      </c>
      <c r="S1785" s="12">
        <f t="shared" si="141"/>
        <v>42115.949976851851</v>
      </c>
      <c r="T1785" s="12">
        <f t="shared" si="140"/>
        <v>42145.949976851851</v>
      </c>
      <c r="U1785">
        <f t="shared" si="136"/>
        <v>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8284</v>
      </c>
      <c r="O1786" s="21">
        <f t="shared" si="137"/>
        <v>39.76</v>
      </c>
      <c r="P1786" s="5">
        <f t="shared" si="138"/>
        <v>1.659959758551308E-2</v>
      </c>
      <c r="Q1786" t="s">
        <v>8339</v>
      </c>
      <c r="R1786" t="s">
        <v>8340</v>
      </c>
      <c r="S1786" s="12">
        <f t="shared" si="141"/>
        <v>42003.655555555553</v>
      </c>
      <c r="T1786" s="12">
        <f t="shared" si="140"/>
        <v>42035.142361111109</v>
      </c>
      <c r="U1786">
        <f t="shared" si="136"/>
        <v>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8284</v>
      </c>
      <c r="O1787" s="21">
        <f t="shared" si="137"/>
        <v>20.220833333333331</v>
      </c>
      <c r="P1787" s="5">
        <f t="shared" si="138"/>
        <v>2.2254275705749022E-2</v>
      </c>
      <c r="Q1787" t="s">
        <v>8339</v>
      </c>
      <c r="R1787" t="s">
        <v>8340</v>
      </c>
      <c r="S1787" s="12">
        <f t="shared" si="141"/>
        <v>41897.134895833333</v>
      </c>
      <c r="T1787" s="12">
        <f t="shared" si="140"/>
        <v>41928</v>
      </c>
      <c r="U1787">
        <f t="shared" si="136"/>
        <v>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8284</v>
      </c>
      <c r="O1788" s="21">
        <f t="shared" si="137"/>
        <v>47.631578947368418</v>
      </c>
      <c r="P1788" s="5">
        <f t="shared" si="138"/>
        <v>3.2044198895027624E-2</v>
      </c>
      <c r="Q1788" t="s">
        <v>8339</v>
      </c>
      <c r="R1788" t="s">
        <v>8340</v>
      </c>
      <c r="S1788" s="12">
        <f t="shared" si="141"/>
        <v>41958.550659722227</v>
      </c>
      <c r="T1788" s="12">
        <f t="shared" si="140"/>
        <v>41988.550659722227</v>
      </c>
      <c r="U1788">
        <f t="shared" si="136"/>
        <v>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8284</v>
      </c>
      <c r="O1789" s="21">
        <f t="shared" si="137"/>
        <v>15.329999999999998</v>
      </c>
      <c r="P1789" s="5">
        <f t="shared" si="138"/>
        <v>1.5655577299412915E-2</v>
      </c>
      <c r="Q1789" t="s">
        <v>8339</v>
      </c>
      <c r="R1789" t="s">
        <v>8340</v>
      </c>
      <c r="S1789" s="12">
        <f t="shared" si="141"/>
        <v>42068.65552083333</v>
      </c>
      <c r="T1789" s="12">
        <f t="shared" si="140"/>
        <v>42098.613854166666</v>
      </c>
      <c r="U1789">
        <f t="shared" si="136"/>
        <v>1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8284</v>
      </c>
      <c r="O1790" s="21">
        <f t="shared" si="137"/>
        <v>1.3818181818181818</v>
      </c>
      <c r="P1790" s="5">
        <f t="shared" si="138"/>
        <v>5.2631578947368418E-2</v>
      </c>
      <c r="Q1790" t="s">
        <v>8339</v>
      </c>
      <c r="R1790" t="s">
        <v>8340</v>
      </c>
      <c r="S1790" s="12">
        <f t="shared" si="141"/>
        <v>41913.94840277778</v>
      </c>
      <c r="T1790" s="12">
        <f t="shared" si="140"/>
        <v>41943.94840277778</v>
      </c>
      <c r="U1790">
        <f t="shared" si="136"/>
        <v>1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8284</v>
      </c>
      <c r="O1791" s="21">
        <f t="shared" si="137"/>
        <v>0.5</v>
      </c>
      <c r="P1791" s="5">
        <f t="shared" si="138"/>
        <v>0.1</v>
      </c>
      <c r="Q1791" t="s">
        <v>8339</v>
      </c>
      <c r="R1791" t="s">
        <v>8340</v>
      </c>
      <c r="S1791" s="12">
        <f t="shared" si="141"/>
        <v>41956.250034722223</v>
      </c>
      <c r="T1791" s="12">
        <f t="shared" si="140"/>
        <v>42016.250034722223</v>
      </c>
      <c r="U1791">
        <f t="shared" si="136"/>
        <v>1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8284</v>
      </c>
      <c r="O1792" s="21">
        <f t="shared" si="137"/>
        <v>4.957575757575758</v>
      </c>
      <c r="P1792" s="5">
        <f t="shared" si="138"/>
        <v>9.1687041564792182E-3</v>
      </c>
      <c r="Q1792" t="s">
        <v>8339</v>
      </c>
      <c r="R1792" t="s">
        <v>8340</v>
      </c>
      <c r="S1792" s="12">
        <f t="shared" si="141"/>
        <v>42010.674513888895</v>
      </c>
      <c r="T1792" s="12">
        <f t="shared" si="140"/>
        <v>42040.674513888895</v>
      </c>
      <c r="U1792">
        <f t="shared" si="136"/>
        <v>1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8284</v>
      </c>
      <c r="O1793" s="21">
        <f t="shared" si="137"/>
        <v>3.5666666666666664</v>
      </c>
      <c r="P1793" s="5">
        <f t="shared" si="138"/>
        <v>3.7383177570093455E-2</v>
      </c>
      <c r="Q1793" t="s">
        <v>8339</v>
      </c>
      <c r="R1793" t="s">
        <v>8340</v>
      </c>
      <c r="S1793" s="12">
        <f t="shared" si="141"/>
        <v>41973.740335648152</v>
      </c>
      <c r="T1793" s="12">
        <f t="shared" si="140"/>
        <v>42033.740335648152</v>
      </c>
      <c r="U1793">
        <f t="shared" si="136"/>
        <v>1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8284</v>
      </c>
      <c r="O1794" s="21">
        <f t="shared" si="137"/>
        <v>61.124000000000002</v>
      </c>
      <c r="P1794" s="5">
        <f t="shared" si="138"/>
        <v>9.0962633335514697E-3</v>
      </c>
      <c r="Q1794" t="s">
        <v>8339</v>
      </c>
      <c r="R1794" t="s">
        <v>8340</v>
      </c>
      <c r="S1794" s="12">
        <f t="shared" si="141"/>
        <v>42189.031041666662</v>
      </c>
      <c r="T1794" s="12">
        <f t="shared" si="140"/>
        <v>42226.290972222225</v>
      </c>
      <c r="U1794">
        <f t="shared" ref="U1794:U1857" si="142">COUNT(E1794="SUCCESSFUL","FAILED","cancelled","live")</f>
        <v>1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8284</v>
      </c>
      <c r="O1795" s="21">
        <f t="shared" ref="O1795:O1858" si="143">IFERROR( E1795/D1795 * 100,0)</f>
        <v>1.3333333333333335</v>
      </c>
      <c r="P1795" s="5">
        <f t="shared" ref="P1795:P1858" si="144">IFERROR(L1795/E1795,0)</f>
        <v>0.05</v>
      </c>
      <c r="Q1795" t="s">
        <v>8339</v>
      </c>
      <c r="R1795" t="s">
        <v>8340</v>
      </c>
      <c r="S1795" s="12">
        <f t="shared" si="141"/>
        <v>41940.89166666667</v>
      </c>
      <c r="T1795" s="12">
        <f t="shared" si="140"/>
        <v>41970.933333333334</v>
      </c>
      <c r="U1795">
        <f t="shared" si="142"/>
        <v>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8284</v>
      </c>
      <c r="O1796" s="21">
        <f t="shared" si="143"/>
        <v>11.077777777777778</v>
      </c>
      <c r="P1796" s="5">
        <f t="shared" si="144"/>
        <v>1.8054162487462388E-2</v>
      </c>
      <c r="Q1796" t="s">
        <v>8339</v>
      </c>
      <c r="R1796" t="s">
        <v>8340</v>
      </c>
      <c r="S1796" s="12">
        <f t="shared" si="141"/>
        <v>42011.551180555558</v>
      </c>
      <c r="T1796" s="12">
        <f t="shared" si="140"/>
        <v>42046.551180555558</v>
      </c>
      <c r="U1796">
        <f t="shared" si="142"/>
        <v>1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8284</v>
      </c>
      <c r="O1797" s="21">
        <f t="shared" si="143"/>
        <v>38.735714285714288</v>
      </c>
      <c r="P1797" s="5">
        <f t="shared" si="144"/>
        <v>7.4681910381707538E-3</v>
      </c>
      <c r="Q1797" t="s">
        <v>8339</v>
      </c>
      <c r="R1797" t="s">
        <v>8340</v>
      </c>
      <c r="S1797" s="12">
        <f t="shared" si="141"/>
        <v>42628.288668981477</v>
      </c>
      <c r="T1797" s="12">
        <f t="shared" si="140"/>
        <v>42657.666666666672</v>
      </c>
      <c r="U1797">
        <f t="shared" si="142"/>
        <v>1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8284</v>
      </c>
      <c r="O1798" s="21">
        <f t="shared" si="143"/>
        <v>22.05263157894737</v>
      </c>
      <c r="P1798" s="5">
        <f t="shared" si="144"/>
        <v>2.052505966587112E-2</v>
      </c>
      <c r="Q1798" t="s">
        <v>8339</v>
      </c>
      <c r="R1798" t="s">
        <v>8340</v>
      </c>
      <c r="S1798" s="12">
        <f t="shared" si="141"/>
        <v>42515.439421296294</v>
      </c>
      <c r="T1798" s="12">
        <f t="shared" si="140"/>
        <v>42575.439421296294</v>
      </c>
      <c r="U1798">
        <f t="shared" si="142"/>
        <v>1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8284</v>
      </c>
      <c r="O1799" s="21">
        <f t="shared" si="143"/>
        <v>67.55</v>
      </c>
      <c r="P1799" s="5">
        <f t="shared" si="144"/>
        <v>2.072538860103627E-2</v>
      </c>
      <c r="Q1799" t="s">
        <v>8339</v>
      </c>
      <c r="R1799" t="s">
        <v>8340</v>
      </c>
      <c r="S1799" s="12">
        <f t="shared" si="141"/>
        <v>42689.56931712963</v>
      </c>
      <c r="T1799" s="12">
        <f t="shared" si="140"/>
        <v>42719.56931712963</v>
      </c>
      <c r="U1799">
        <f t="shared" si="142"/>
        <v>1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8284</v>
      </c>
      <c r="O1800" s="21">
        <f t="shared" si="143"/>
        <v>13.637499999999999</v>
      </c>
      <c r="P1800" s="5">
        <f t="shared" si="144"/>
        <v>1.6956920256645278E-2</v>
      </c>
      <c r="Q1800" t="s">
        <v>8339</v>
      </c>
      <c r="R1800" t="s">
        <v>8340</v>
      </c>
      <c r="S1800" s="12">
        <f t="shared" si="141"/>
        <v>42344.32677083333</v>
      </c>
      <c r="T1800" s="12">
        <f t="shared" si="140"/>
        <v>42404.32677083333</v>
      </c>
      <c r="U1800">
        <f t="shared" si="142"/>
        <v>1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8284</v>
      </c>
      <c r="O1801" s="21">
        <f t="shared" si="143"/>
        <v>1.7457500000000001</v>
      </c>
      <c r="P1801" s="5">
        <f t="shared" si="144"/>
        <v>8.5922955749677787E-2</v>
      </c>
      <c r="Q1801" t="s">
        <v>8339</v>
      </c>
      <c r="R1801" t="s">
        <v>8340</v>
      </c>
      <c r="S1801" s="12">
        <f t="shared" si="141"/>
        <v>41934.842685185184</v>
      </c>
      <c r="T1801" s="12">
        <f t="shared" si="140"/>
        <v>41954.884351851855</v>
      </c>
      <c r="U1801">
        <f t="shared" si="142"/>
        <v>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8284</v>
      </c>
      <c r="O1802" s="21">
        <f t="shared" si="143"/>
        <v>20.44963251188932</v>
      </c>
      <c r="P1802" s="5">
        <f t="shared" si="144"/>
        <v>1.1945031712473573E-2</v>
      </c>
      <c r="Q1802" t="s">
        <v>8339</v>
      </c>
      <c r="R1802" t="s">
        <v>8340</v>
      </c>
      <c r="S1802" s="12">
        <f t="shared" si="141"/>
        <v>42623.606134259258</v>
      </c>
      <c r="T1802" s="12">
        <f t="shared" si="140"/>
        <v>42653.606134259258</v>
      </c>
      <c r="U1802">
        <f t="shared" si="142"/>
        <v>1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8284</v>
      </c>
      <c r="O1803" s="21">
        <f t="shared" si="143"/>
        <v>13.852941176470587</v>
      </c>
      <c r="P1803" s="5">
        <f t="shared" si="144"/>
        <v>1.5711252653927813E-2</v>
      </c>
      <c r="Q1803" t="s">
        <v>8339</v>
      </c>
      <c r="R1803" t="s">
        <v>8340</v>
      </c>
      <c r="S1803" s="12">
        <f t="shared" si="141"/>
        <v>42321.660509259258</v>
      </c>
      <c r="T1803" s="12">
        <f t="shared" si="140"/>
        <v>42353.506944444445</v>
      </c>
      <c r="U1803">
        <f t="shared" si="142"/>
        <v>1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8284</v>
      </c>
      <c r="O1804" s="21">
        <f t="shared" si="143"/>
        <v>48.485714285714288</v>
      </c>
      <c r="P1804" s="5">
        <f t="shared" si="144"/>
        <v>1.060695344725987E-2</v>
      </c>
      <c r="Q1804" t="s">
        <v>8339</v>
      </c>
      <c r="R1804" t="s">
        <v>8340</v>
      </c>
      <c r="S1804" s="12">
        <f t="shared" si="141"/>
        <v>42159.47256944445</v>
      </c>
      <c r="T1804" s="12">
        <f t="shared" si="140"/>
        <v>42182.915972222225</v>
      </c>
      <c r="U1804">
        <f t="shared" si="142"/>
        <v>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8284</v>
      </c>
      <c r="O1805" s="21">
        <f t="shared" si="143"/>
        <v>30.8</v>
      </c>
      <c r="P1805" s="5">
        <f t="shared" si="144"/>
        <v>1.3914656771799629E-2</v>
      </c>
      <c r="Q1805" t="s">
        <v>8339</v>
      </c>
      <c r="R1805" t="s">
        <v>8340</v>
      </c>
      <c r="S1805" s="12">
        <f t="shared" si="141"/>
        <v>42018.071550925932</v>
      </c>
      <c r="T1805" s="12">
        <f t="shared" ref="T1805:T1868" si="145">(((I1805/60)/60)/24)+DATE(1970,1,1)</f>
        <v>42049.071550925932</v>
      </c>
      <c r="U1805">
        <f t="shared" si="142"/>
        <v>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8284</v>
      </c>
      <c r="O1806" s="21">
        <f t="shared" si="143"/>
        <v>35.174193548387095</v>
      </c>
      <c r="P1806" s="5">
        <f t="shared" si="144"/>
        <v>9.5377842993396925E-3</v>
      </c>
      <c r="Q1806" t="s">
        <v>8339</v>
      </c>
      <c r="R1806" t="s">
        <v>8340</v>
      </c>
      <c r="S1806" s="12">
        <f t="shared" si="141"/>
        <v>42282.678287037037</v>
      </c>
      <c r="T1806" s="12">
        <f t="shared" si="145"/>
        <v>42322.719953703709</v>
      </c>
      <c r="U1806">
        <f t="shared" si="142"/>
        <v>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8284</v>
      </c>
      <c r="O1807" s="21">
        <f t="shared" si="143"/>
        <v>36.404444444444444</v>
      </c>
      <c r="P1807" s="5">
        <f t="shared" si="144"/>
        <v>1.489439628860945E-2</v>
      </c>
      <c r="Q1807" t="s">
        <v>8339</v>
      </c>
      <c r="R1807" t="s">
        <v>8340</v>
      </c>
      <c r="S1807" s="12">
        <f t="shared" si="141"/>
        <v>42247.803912037038</v>
      </c>
      <c r="T1807" s="12">
        <f t="shared" si="145"/>
        <v>42279.75</v>
      </c>
      <c r="U1807">
        <f t="shared" si="142"/>
        <v>1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8284</v>
      </c>
      <c r="O1808" s="21">
        <f t="shared" si="143"/>
        <v>2.9550000000000001</v>
      </c>
      <c r="P1808" s="5">
        <f t="shared" si="144"/>
        <v>1.3536379018612521E-2</v>
      </c>
      <c r="Q1808" t="s">
        <v>8339</v>
      </c>
      <c r="R1808" t="s">
        <v>8340</v>
      </c>
      <c r="S1808" s="12">
        <f t="shared" si="141"/>
        <v>41877.638298611113</v>
      </c>
      <c r="T1808" s="12">
        <f t="shared" si="145"/>
        <v>41912.638298611113</v>
      </c>
      <c r="U1808">
        <f t="shared" si="142"/>
        <v>1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8284</v>
      </c>
      <c r="O1809" s="21">
        <f t="shared" si="143"/>
        <v>11.06</v>
      </c>
      <c r="P1809" s="5">
        <f t="shared" si="144"/>
        <v>1.4466546112115732E-2</v>
      </c>
      <c r="Q1809" t="s">
        <v>8339</v>
      </c>
      <c r="R1809" t="s">
        <v>8340</v>
      </c>
      <c r="S1809" s="12">
        <f t="shared" si="141"/>
        <v>41880.068437499998</v>
      </c>
      <c r="T1809" s="12">
        <f t="shared" si="145"/>
        <v>41910.068437499998</v>
      </c>
      <c r="U1809">
        <f t="shared" si="142"/>
        <v>1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8284</v>
      </c>
      <c r="O1810" s="21">
        <f t="shared" si="143"/>
        <v>41.407142857142858</v>
      </c>
      <c r="P1810" s="5">
        <f t="shared" si="144"/>
        <v>8.2801449025357941E-3</v>
      </c>
      <c r="Q1810" t="s">
        <v>8339</v>
      </c>
      <c r="R1810" t="s">
        <v>8340</v>
      </c>
      <c r="S1810" s="12">
        <f t="shared" si="141"/>
        <v>42742.680902777778</v>
      </c>
      <c r="T1810" s="12">
        <f t="shared" si="145"/>
        <v>42777.680902777778</v>
      </c>
      <c r="U1810">
        <f t="shared" si="142"/>
        <v>1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8284</v>
      </c>
      <c r="O1811" s="21">
        <f t="shared" si="143"/>
        <v>10.857142857142858</v>
      </c>
      <c r="P1811" s="5">
        <f t="shared" si="144"/>
        <v>2.368421052631579E-2</v>
      </c>
      <c r="Q1811" t="s">
        <v>8339</v>
      </c>
      <c r="R1811" t="s">
        <v>8340</v>
      </c>
      <c r="S1811" s="12">
        <f t="shared" si="141"/>
        <v>42029.907858796301</v>
      </c>
      <c r="T1811" s="12">
        <f t="shared" si="145"/>
        <v>42064.907858796301</v>
      </c>
      <c r="U1811">
        <f t="shared" si="142"/>
        <v>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8284</v>
      </c>
      <c r="O1812" s="21">
        <f t="shared" si="143"/>
        <v>3.3333333333333335</v>
      </c>
      <c r="P1812" s="5">
        <f t="shared" si="144"/>
        <v>0.13333333333333333</v>
      </c>
      <c r="Q1812" t="s">
        <v>8339</v>
      </c>
      <c r="R1812" t="s">
        <v>8340</v>
      </c>
      <c r="S1812" s="12">
        <f t="shared" si="141"/>
        <v>41860.91002314815</v>
      </c>
      <c r="T1812" s="12">
        <f t="shared" si="145"/>
        <v>41872.91002314815</v>
      </c>
      <c r="U1812">
        <f t="shared" si="142"/>
        <v>1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8284</v>
      </c>
      <c r="O1813" s="21">
        <f t="shared" si="143"/>
        <v>7.407407407407407E-2</v>
      </c>
      <c r="P1813" s="5">
        <f t="shared" si="144"/>
        <v>0.65</v>
      </c>
      <c r="Q1813" t="s">
        <v>8339</v>
      </c>
      <c r="R1813" t="s">
        <v>8340</v>
      </c>
      <c r="S1813" s="12">
        <f t="shared" si="141"/>
        <v>41876.433680555558</v>
      </c>
      <c r="T1813" s="12">
        <f t="shared" si="145"/>
        <v>41936.166666666664</v>
      </c>
      <c r="U1813">
        <f t="shared" si="142"/>
        <v>1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8284</v>
      </c>
      <c r="O1814" s="21">
        <f t="shared" si="143"/>
        <v>13.307692307692307</v>
      </c>
      <c r="P1814" s="5">
        <f t="shared" si="144"/>
        <v>2.6589595375722544E-2</v>
      </c>
      <c r="Q1814" t="s">
        <v>8339</v>
      </c>
      <c r="R1814" t="s">
        <v>8340</v>
      </c>
      <c r="S1814" s="12">
        <f t="shared" si="141"/>
        <v>42524.318703703699</v>
      </c>
      <c r="T1814" s="12">
        <f t="shared" si="145"/>
        <v>42554.318703703699</v>
      </c>
      <c r="U1814">
        <f t="shared" si="142"/>
        <v>1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8284</v>
      </c>
      <c r="O1815" s="21">
        <f t="shared" si="143"/>
        <v>0</v>
      </c>
      <c r="P1815" s="5">
        <f t="shared" si="144"/>
        <v>0</v>
      </c>
      <c r="Q1815" t="s">
        <v>8339</v>
      </c>
      <c r="R1815" t="s">
        <v>8340</v>
      </c>
      <c r="S1815" s="12">
        <f t="shared" ref="S1815:S1821" si="146">(((J1815/60)/60)/24)+DATE(1970,1,1)</f>
        <v>41829.889027777775</v>
      </c>
      <c r="T1815" s="12">
        <f t="shared" si="145"/>
        <v>41859.889027777775</v>
      </c>
      <c r="U1815">
        <f t="shared" si="142"/>
        <v>1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8284</v>
      </c>
      <c r="O1816" s="21">
        <f t="shared" si="143"/>
        <v>49.183333333333337</v>
      </c>
      <c r="P1816" s="5">
        <f t="shared" si="144"/>
        <v>2.3720772619451033E-2</v>
      </c>
      <c r="Q1816" t="s">
        <v>8339</v>
      </c>
      <c r="R1816" t="s">
        <v>8340</v>
      </c>
      <c r="S1816" s="12">
        <f t="shared" si="146"/>
        <v>42033.314074074078</v>
      </c>
      <c r="T1816" s="12">
        <f t="shared" si="145"/>
        <v>42063.314074074078</v>
      </c>
      <c r="U1816">
        <f t="shared" si="142"/>
        <v>1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8284</v>
      </c>
      <c r="O1817" s="21">
        <f t="shared" si="143"/>
        <v>0</v>
      </c>
      <c r="P1817" s="5">
        <f t="shared" si="144"/>
        <v>0</v>
      </c>
      <c r="Q1817" t="s">
        <v>8339</v>
      </c>
      <c r="R1817" t="s">
        <v>8340</v>
      </c>
      <c r="S1817" s="12">
        <f t="shared" si="146"/>
        <v>42172.906678240746</v>
      </c>
      <c r="T1817" s="12">
        <f t="shared" si="145"/>
        <v>42186.906678240746</v>
      </c>
      <c r="U1817">
        <f t="shared" si="142"/>
        <v>1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8284</v>
      </c>
      <c r="O1818" s="21">
        <f t="shared" si="143"/>
        <v>2.036</v>
      </c>
      <c r="P1818" s="5">
        <f t="shared" si="144"/>
        <v>1.1787819253438114E-2</v>
      </c>
      <c r="Q1818" t="s">
        <v>8339</v>
      </c>
      <c r="R1818" t="s">
        <v>8340</v>
      </c>
      <c r="S1818" s="12">
        <f t="shared" si="146"/>
        <v>42548.876192129625</v>
      </c>
      <c r="T1818" s="12">
        <f t="shared" si="145"/>
        <v>42576.791666666672</v>
      </c>
      <c r="U1818">
        <f t="shared" si="142"/>
        <v>1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8284</v>
      </c>
      <c r="O1819" s="21">
        <f t="shared" si="143"/>
        <v>52.327777777777776</v>
      </c>
      <c r="P1819" s="5">
        <f t="shared" si="144"/>
        <v>1.0616838305552606E-2</v>
      </c>
      <c r="Q1819" t="s">
        <v>8339</v>
      </c>
      <c r="R1819" t="s">
        <v>8340</v>
      </c>
      <c r="S1819" s="12">
        <f t="shared" si="146"/>
        <v>42705.662118055552</v>
      </c>
      <c r="T1819" s="12">
        <f t="shared" si="145"/>
        <v>42765.290972222225</v>
      </c>
      <c r="U1819">
        <f t="shared" si="142"/>
        <v>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8284</v>
      </c>
      <c r="O1820" s="21">
        <f t="shared" si="143"/>
        <v>0</v>
      </c>
      <c r="P1820" s="5">
        <f t="shared" si="144"/>
        <v>0</v>
      </c>
      <c r="Q1820" t="s">
        <v>8339</v>
      </c>
      <c r="R1820" t="s">
        <v>8340</v>
      </c>
      <c r="S1820" s="12">
        <f t="shared" si="146"/>
        <v>42067.234375</v>
      </c>
      <c r="T1820" s="12">
        <f t="shared" si="145"/>
        <v>42097.192708333328</v>
      </c>
      <c r="U1820">
        <f t="shared" si="142"/>
        <v>1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8284</v>
      </c>
      <c r="O1821" s="21">
        <f t="shared" si="143"/>
        <v>2.083333333333333</v>
      </c>
      <c r="P1821" s="5">
        <f t="shared" si="144"/>
        <v>0.16</v>
      </c>
      <c r="Q1821" t="s">
        <v>8339</v>
      </c>
      <c r="R1821" t="s">
        <v>8340</v>
      </c>
      <c r="S1821" s="12">
        <f t="shared" si="146"/>
        <v>41820.752268518518</v>
      </c>
      <c r="T1821" s="12">
        <f t="shared" si="145"/>
        <v>41850.752268518518</v>
      </c>
      <c r="U1821">
        <f t="shared" si="142"/>
        <v>1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8284</v>
      </c>
      <c r="O1822" s="21">
        <f t="shared" si="143"/>
        <v>6.565384615384616</v>
      </c>
      <c r="P1822" s="5">
        <f t="shared" si="144"/>
        <v>4.6865846514352666E-3</v>
      </c>
      <c r="Q1822" t="s">
        <v>8339</v>
      </c>
      <c r="R1822" t="s">
        <v>8340</v>
      </c>
      <c r="S1822" s="12">
        <f>(((J1822/60)/60)/24)+DATE(1970,1,1)</f>
        <v>42065.084375000006</v>
      </c>
      <c r="T1822" s="12">
        <f t="shared" si="145"/>
        <v>42095.042708333334</v>
      </c>
      <c r="U1822">
        <f t="shared" si="142"/>
        <v>1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8275</v>
      </c>
      <c r="O1823" s="21">
        <f t="shared" si="143"/>
        <v>134.88999999999999</v>
      </c>
      <c r="P1823" s="5">
        <f t="shared" si="144"/>
        <v>1.6902661427830083E-2</v>
      </c>
      <c r="Q1823" t="s">
        <v>8326</v>
      </c>
      <c r="R1823" t="s">
        <v>8327</v>
      </c>
      <c r="S1823" s="12">
        <f t="shared" ref="S1823:S1886" si="147">(((J1823/60)/60)/24)+DATE(1970,1,1)</f>
        <v>40926.319062499999</v>
      </c>
      <c r="T1823" s="12">
        <f t="shared" si="145"/>
        <v>40971.319062499999</v>
      </c>
      <c r="U1823">
        <f t="shared" si="142"/>
        <v>1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8275</v>
      </c>
      <c r="O1824" s="21">
        <f t="shared" si="143"/>
        <v>100</v>
      </c>
      <c r="P1824" s="5">
        <f t="shared" si="144"/>
        <v>3.6666666666666667E-2</v>
      </c>
      <c r="Q1824" t="s">
        <v>8326</v>
      </c>
      <c r="R1824" t="s">
        <v>8327</v>
      </c>
      <c r="S1824" s="12">
        <f t="shared" si="147"/>
        <v>41634.797013888885</v>
      </c>
      <c r="T1824" s="12">
        <f t="shared" si="145"/>
        <v>41670.792361111111</v>
      </c>
      <c r="U1824">
        <f t="shared" si="142"/>
        <v>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8275</v>
      </c>
      <c r="O1825" s="21">
        <f t="shared" si="143"/>
        <v>115.85714285714286</v>
      </c>
      <c r="P1825" s="5">
        <f t="shared" si="144"/>
        <v>4.0690505548705305E-2</v>
      </c>
      <c r="Q1825" t="s">
        <v>8326</v>
      </c>
      <c r="R1825" t="s">
        <v>8327</v>
      </c>
      <c r="S1825" s="12">
        <f t="shared" si="147"/>
        <v>41176.684907407405</v>
      </c>
      <c r="T1825" s="12">
        <f t="shared" si="145"/>
        <v>41206.684907407405</v>
      </c>
      <c r="U1825">
        <f t="shared" si="142"/>
        <v>1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8275</v>
      </c>
      <c r="O1826" s="21">
        <f t="shared" si="143"/>
        <v>100.06666666666666</v>
      </c>
      <c r="P1826" s="5">
        <f t="shared" si="144"/>
        <v>1.3324450366422385E-2</v>
      </c>
      <c r="Q1826" t="s">
        <v>8326</v>
      </c>
      <c r="R1826" t="s">
        <v>8327</v>
      </c>
      <c r="S1826" s="12">
        <f t="shared" si="147"/>
        <v>41626.916284722225</v>
      </c>
      <c r="T1826" s="12">
        <f t="shared" si="145"/>
        <v>41647.088888888888</v>
      </c>
      <c r="U1826">
        <f t="shared" si="142"/>
        <v>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8275</v>
      </c>
      <c r="O1827" s="21">
        <f t="shared" si="143"/>
        <v>105.05</v>
      </c>
      <c r="P1827" s="5">
        <f t="shared" si="144"/>
        <v>2.3798191337458353E-2</v>
      </c>
      <c r="Q1827" t="s">
        <v>8326</v>
      </c>
      <c r="R1827" t="s">
        <v>8327</v>
      </c>
      <c r="S1827" s="12">
        <f t="shared" si="147"/>
        <v>41443.83452546296</v>
      </c>
      <c r="T1827" s="12">
        <f t="shared" si="145"/>
        <v>41466.83452546296</v>
      </c>
      <c r="U1827">
        <f t="shared" si="142"/>
        <v>1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8275</v>
      </c>
      <c r="O1828" s="21">
        <f t="shared" si="143"/>
        <v>101</v>
      </c>
      <c r="P1828" s="5">
        <f t="shared" si="144"/>
        <v>1.8811881188118811E-2</v>
      </c>
      <c r="Q1828" t="s">
        <v>8326</v>
      </c>
      <c r="R1828" t="s">
        <v>8327</v>
      </c>
      <c r="S1828" s="12">
        <f t="shared" si="147"/>
        <v>41657.923807870371</v>
      </c>
      <c r="T1828" s="12">
        <f t="shared" si="145"/>
        <v>41687.923807870371</v>
      </c>
      <c r="U1828">
        <f t="shared" si="142"/>
        <v>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8275</v>
      </c>
      <c r="O1829" s="21">
        <f t="shared" si="143"/>
        <v>100.66250000000001</v>
      </c>
      <c r="P1829" s="5">
        <f t="shared" si="144"/>
        <v>1.1921023221159815E-2</v>
      </c>
      <c r="Q1829" t="s">
        <v>8326</v>
      </c>
      <c r="R1829" t="s">
        <v>8327</v>
      </c>
      <c r="S1829" s="12">
        <f t="shared" si="147"/>
        <v>40555.325937499998</v>
      </c>
      <c r="T1829" s="12">
        <f t="shared" si="145"/>
        <v>40605.325937499998</v>
      </c>
      <c r="U1829">
        <f t="shared" si="142"/>
        <v>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8275</v>
      </c>
      <c r="O1830" s="21">
        <f t="shared" si="143"/>
        <v>100.16000000000001</v>
      </c>
      <c r="P1830" s="5">
        <f t="shared" si="144"/>
        <v>2.3961661341853034E-3</v>
      </c>
      <c r="Q1830" t="s">
        <v>8326</v>
      </c>
      <c r="R1830" t="s">
        <v>8327</v>
      </c>
      <c r="S1830" s="12">
        <f t="shared" si="147"/>
        <v>41736.899652777778</v>
      </c>
      <c r="T1830" s="12">
        <f t="shared" si="145"/>
        <v>41768.916666666664</v>
      </c>
      <c r="U1830">
        <f t="shared" si="142"/>
        <v>1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8275</v>
      </c>
      <c r="O1831" s="21">
        <f t="shared" si="143"/>
        <v>166.68333333333334</v>
      </c>
      <c r="P1831" s="5">
        <f t="shared" si="144"/>
        <v>1.3198680131986801E-2</v>
      </c>
      <c r="Q1831" t="s">
        <v>8326</v>
      </c>
      <c r="R1831" t="s">
        <v>8327</v>
      </c>
      <c r="S1831" s="12">
        <f t="shared" si="147"/>
        <v>40516.087627314817</v>
      </c>
      <c r="T1831" s="12">
        <f t="shared" si="145"/>
        <v>40564.916666666664</v>
      </c>
      <c r="U1831">
        <f t="shared" si="142"/>
        <v>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8275</v>
      </c>
      <c r="O1832" s="21">
        <f t="shared" si="143"/>
        <v>101.53333333333335</v>
      </c>
      <c r="P1832" s="5">
        <f t="shared" si="144"/>
        <v>1.4839133289560078E-2</v>
      </c>
      <c r="Q1832" t="s">
        <v>8326</v>
      </c>
      <c r="R1832" t="s">
        <v>8327</v>
      </c>
      <c r="S1832" s="12">
        <f t="shared" si="147"/>
        <v>41664.684108796297</v>
      </c>
      <c r="T1832" s="12">
        <f t="shared" si="145"/>
        <v>41694.684108796297</v>
      </c>
      <c r="U1832">
        <f t="shared" si="142"/>
        <v>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8275</v>
      </c>
      <c r="O1833" s="21">
        <f t="shared" si="143"/>
        <v>103</v>
      </c>
      <c r="P1833" s="5">
        <f t="shared" si="144"/>
        <v>1.3592233009708738E-2</v>
      </c>
      <c r="Q1833" t="s">
        <v>8326</v>
      </c>
      <c r="R1833" t="s">
        <v>8327</v>
      </c>
      <c r="S1833" s="12">
        <f t="shared" si="147"/>
        <v>41026.996099537035</v>
      </c>
      <c r="T1833" s="12">
        <f t="shared" si="145"/>
        <v>41041.996099537035</v>
      </c>
      <c r="U1833">
        <f t="shared" si="142"/>
        <v>1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8275</v>
      </c>
      <c r="O1834" s="21">
        <f t="shared" si="143"/>
        <v>142.85714285714286</v>
      </c>
      <c r="P1834" s="5">
        <f t="shared" si="144"/>
        <v>0.04</v>
      </c>
      <c r="Q1834" t="s">
        <v>8326</v>
      </c>
      <c r="R1834" t="s">
        <v>8327</v>
      </c>
      <c r="S1834" s="12">
        <f t="shared" si="147"/>
        <v>40576.539664351854</v>
      </c>
      <c r="T1834" s="12">
        <f t="shared" si="145"/>
        <v>40606.539664351854</v>
      </c>
      <c r="U1834">
        <f t="shared" si="142"/>
        <v>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8275</v>
      </c>
      <c r="O1835" s="21">
        <f t="shared" si="143"/>
        <v>262.5</v>
      </c>
      <c r="P1835" s="5">
        <f t="shared" si="144"/>
        <v>2.3809523809523808E-2</v>
      </c>
      <c r="Q1835" t="s">
        <v>8326</v>
      </c>
      <c r="R1835" t="s">
        <v>8327</v>
      </c>
      <c r="S1835" s="12">
        <f t="shared" si="147"/>
        <v>41303.044016203705</v>
      </c>
      <c r="T1835" s="12">
        <f t="shared" si="145"/>
        <v>41335.332638888889</v>
      </c>
      <c r="U1835">
        <f t="shared" si="142"/>
        <v>1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8275</v>
      </c>
      <c r="O1836" s="21">
        <f t="shared" si="143"/>
        <v>118.05000000000001</v>
      </c>
      <c r="P1836" s="5">
        <f t="shared" si="144"/>
        <v>7.6238881829733167E-3</v>
      </c>
      <c r="Q1836" t="s">
        <v>8326</v>
      </c>
      <c r="R1836" t="s">
        <v>8327</v>
      </c>
      <c r="S1836" s="12">
        <f t="shared" si="147"/>
        <v>41988.964062500003</v>
      </c>
      <c r="T1836" s="12">
        <f t="shared" si="145"/>
        <v>42028.964062500003</v>
      </c>
      <c r="U1836">
        <f t="shared" si="142"/>
        <v>1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8275</v>
      </c>
      <c r="O1837" s="21">
        <f t="shared" si="143"/>
        <v>104</v>
      </c>
      <c r="P1837" s="5">
        <f t="shared" si="144"/>
        <v>2.1153846153846155E-2</v>
      </c>
      <c r="Q1837" t="s">
        <v>8326</v>
      </c>
      <c r="R1837" t="s">
        <v>8327</v>
      </c>
      <c r="S1837" s="12">
        <f t="shared" si="147"/>
        <v>42430.702210648145</v>
      </c>
      <c r="T1837" s="12">
        <f t="shared" si="145"/>
        <v>42460.660543981481</v>
      </c>
      <c r="U1837">
        <f t="shared" si="142"/>
        <v>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8275</v>
      </c>
      <c r="O1838" s="21">
        <f t="shared" si="143"/>
        <v>200.34</v>
      </c>
      <c r="P1838" s="5">
        <f t="shared" si="144"/>
        <v>5.4906658680243586E-3</v>
      </c>
      <c r="Q1838" t="s">
        <v>8326</v>
      </c>
      <c r="R1838" t="s">
        <v>8327</v>
      </c>
      <c r="S1838" s="12">
        <f t="shared" si="147"/>
        <v>41305.809363425928</v>
      </c>
      <c r="T1838" s="12">
        <f t="shared" si="145"/>
        <v>41322.809363425928</v>
      </c>
      <c r="U1838">
        <f t="shared" si="142"/>
        <v>1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8275</v>
      </c>
      <c r="O1839" s="21">
        <f t="shared" si="143"/>
        <v>306.83333333333331</v>
      </c>
      <c r="P1839" s="5">
        <f t="shared" si="144"/>
        <v>1.6295491580662683E-2</v>
      </c>
      <c r="Q1839" t="s">
        <v>8326</v>
      </c>
      <c r="R1839" t="s">
        <v>8327</v>
      </c>
      <c r="S1839" s="12">
        <f t="shared" si="147"/>
        <v>40926.047858796301</v>
      </c>
      <c r="T1839" s="12">
        <f t="shared" si="145"/>
        <v>40986.006192129629</v>
      </c>
      <c r="U1839">
        <f t="shared" si="142"/>
        <v>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8275</v>
      </c>
      <c r="O1840" s="21">
        <f t="shared" si="143"/>
        <v>100.149</v>
      </c>
      <c r="P1840" s="5">
        <f t="shared" si="144"/>
        <v>2.795834207031523E-2</v>
      </c>
      <c r="Q1840" t="s">
        <v>8326</v>
      </c>
      <c r="R1840" t="s">
        <v>8327</v>
      </c>
      <c r="S1840" s="12">
        <f t="shared" si="147"/>
        <v>40788.786539351851</v>
      </c>
      <c r="T1840" s="12">
        <f t="shared" si="145"/>
        <v>40817.125</v>
      </c>
      <c r="U1840">
        <f t="shared" si="142"/>
        <v>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8275</v>
      </c>
      <c r="O1841" s="21">
        <f t="shared" si="143"/>
        <v>205.29999999999998</v>
      </c>
      <c r="P1841" s="5">
        <f t="shared" si="144"/>
        <v>2.1919142717973697E-2</v>
      </c>
      <c r="Q1841" t="s">
        <v>8326</v>
      </c>
      <c r="R1841" t="s">
        <v>8327</v>
      </c>
      <c r="S1841" s="12">
        <f t="shared" si="147"/>
        <v>42614.722013888888</v>
      </c>
      <c r="T1841" s="12">
        <f t="shared" si="145"/>
        <v>42644.722013888888</v>
      </c>
      <c r="U1841">
        <f t="shared" si="142"/>
        <v>1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8275</v>
      </c>
      <c r="O1842" s="21">
        <f t="shared" si="143"/>
        <v>108.88888888888889</v>
      </c>
      <c r="P1842" s="5">
        <f t="shared" si="144"/>
        <v>1.3265306122448979E-2</v>
      </c>
      <c r="Q1842" t="s">
        <v>8326</v>
      </c>
      <c r="R1842" t="s">
        <v>8327</v>
      </c>
      <c r="S1842" s="12">
        <f t="shared" si="147"/>
        <v>41382.096180555556</v>
      </c>
      <c r="T1842" s="12">
        <f t="shared" si="145"/>
        <v>41401.207638888889</v>
      </c>
      <c r="U1842">
        <f t="shared" si="142"/>
        <v>1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8275</v>
      </c>
      <c r="O1843" s="21">
        <f t="shared" si="143"/>
        <v>101.75</v>
      </c>
      <c r="P1843" s="5">
        <f t="shared" si="144"/>
        <v>1.9656019656019656E-2</v>
      </c>
      <c r="Q1843" t="s">
        <v>8326</v>
      </c>
      <c r="R1843" t="s">
        <v>8327</v>
      </c>
      <c r="S1843" s="12">
        <f t="shared" si="147"/>
        <v>41745.84542824074</v>
      </c>
      <c r="T1843" s="12">
        <f t="shared" si="145"/>
        <v>41779.207638888889</v>
      </c>
      <c r="U1843">
        <f t="shared" si="142"/>
        <v>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8275</v>
      </c>
      <c r="O1844" s="21">
        <f t="shared" si="143"/>
        <v>125.25</v>
      </c>
      <c r="P1844" s="5">
        <f t="shared" si="144"/>
        <v>8.3832335329341312E-3</v>
      </c>
      <c r="Q1844" t="s">
        <v>8326</v>
      </c>
      <c r="R1844" t="s">
        <v>8327</v>
      </c>
      <c r="S1844" s="12">
        <f t="shared" si="147"/>
        <v>42031.631724537037</v>
      </c>
      <c r="T1844" s="12">
        <f t="shared" si="145"/>
        <v>42065.249305555553</v>
      </c>
      <c r="U1844">
        <f t="shared" si="142"/>
        <v>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8275</v>
      </c>
      <c r="O1845" s="21">
        <f t="shared" si="143"/>
        <v>124.0061</v>
      </c>
      <c r="P1845" s="5">
        <f t="shared" si="144"/>
        <v>1.0805920031353295E-2</v>
      </c>
      <c r="Q1845" t="s">
        <v>8326</v>
      </c>
      <c r="R1845" t="s">
        <v>8327</v>
      </c>
      <c r="S1845" s="12">
        <f t="shared" si="147"/>
        <v>40564.994837962964</v>
      </c>
      <c r="T1845" s="12">
        <f t="shared" si="145"/>
        <v>40594.994837962964</v>
      </c>
      <c r="U1845">
        <f t="shared" si="142"/>
        <v>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8275</v>
      </c>
      <c r="O1846" s="21">
        <f t="shared" si="143"/>
        <v>101.4</v>
      </c>
      <c r="P1846" s="5">
        <f t="shared" si="144"/>
        <v>1.3149243918474688E-2</v>
      </c>
      <c r="Q1846" t="s">
        <v>8326</v>
      </c>
      <c r="R1846" t="s">
        <v>8327</v>
      </c>
      <c r="S1846" s="12">
        <f t="shared" si="147"/>
        <v>40666.973541666666</v>
      </c>
      <c r="T1846" s="12">
        <f t="shared" si="145"/>
        <v>40705.125</v>
      </c>
      <c r="U1846">
        <f t="shared" si="142"/>
        <v>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8275</v>
      </c>
      <c r="O1847" s="21">
        <f t="shared" si="143"/>
        <v>100</v>
      </c>
      <c r="P1847" s="5">
        <f t="shared" si="144"/>
        <v>1.9E-2</v>
      </c>
      <c r="Q1847" t="s">
        <v>8326</v>
      </c>
      <c r="R1847" t="s">
        <v>8327</v>
      </c>
      <c r="S1847" s="12">
        <f t="shared" si="147"/>
        <v>42523.333310185189</v>
      </c>
      <c r="T1847" s="12">
        <f t="shared" si="145"/>
        <v>42538.204861111109</v>
      </c>
      <c r="U1847">
        <f t="shared" si="142"/>
        <v>1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8275</v>
      </c>
      <c r="O1848" s="21">
        <f t="shared" si="143"/>
        <v>137.92666666666668</v>
      </c>
      <c r="P1848" s="5">
        <f t="shared" si="144"/>
        <v>1.0101986562907825E-2</v>
      </c>
      <c r="Q1848" t="s">
        <v>8326</v>
      </c>
      <c r="R1848" t="s">
        <v>8327</v>
      </c>
      <c r="S1848" s="12">
        <f t="shared" si="147"/>
        <v>41228.650196759263</v>
      </c>
      <c r="T1848" s="12">
        <f t="shared" si="145"/>
        <v>41258.650196759263</v>
      </c>
      <c r="U1848">
        <f t="shared" si="142"/>
        <v>1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8275</v>
      </c>
      <c r="O1849" s="21">
        <f t="shared" si="143"/>
        <v>120.88000000000001</v>
      </c>
      <c r="P1849" s="5">
        <f t="shared" si="144"/>
        <v>1.257445400397088E-2</v>
      </c>
      <c r="Q1849" t="s">
        <v>8326</v>
      </c>
      <c r="R1849" t="s">
        <v>8327</v>
      </c>
      <c r="S1849" s="12">
        <f t="shared" si="147"/>
        <v>42094.236481481479</v>
      </c>
      <c r="T1849" s="12">
        <f t="shared" si="145"/>
        <v>42115.236481481479</v>
      </c>
      <c r="U1849">
        <f t="shared" si="142"/>
        <v>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8275</v>
      </c>
      <c r="O1850" s="21">
        <f t="shared" si="143"/>
        <v>107.36666666666667</v>
      </c>
      <c r="P1850" s="5">
        <f t="shared" si="144"/>
        <v>7.4511021421918662E-3</v>
      </c>
      <c r="Q1850" t="s">
        <v>8326</v>
      </c>
      <c r="R1850" t="s">
        <v>8327</v>
      </c>
      <c r="S1850" s="12">
        <f t="shared" si="147"/>
        <v>40691.788055555553</v>
      </c>
      <c r="T1850" s="12">
        <f t="shared" si="145"/>
        <v>40755.290972222225</v>
      </c>
      <c r="U1850">
        <f t="shared" si="142"/>
        <v>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8275</v>
      </c>
      <c r="O1851" s="21">
        <f t="shared" si="143"/>
        <v>100.33333333333334</v>
      </c>
      <c r="P1851" s="5">
        <f t="shared" si="144"/>
        <v>2.6578073089700997E-2</v>
      </c>
      <c r="Q1851" t="s">
        <v>8326</v>
      </c>
      <c r="R1851" t="s">
        <v>8327</v>
      </c>
      <c r="S1851" s="12">
        <f t="shared" si="147"/>
        <v>41169.845590277779</v>
      </c>
      <c r="T1851" s="12">
        <f t="shared" si="145"/>
        <v>41199.845590277779</v>
      </c>
      <c r="U1851">
        <f t="shared" si="142"/>
        <v>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8275</v>
      </c>
      <c r="O1852" s="21">
        <f t="shared" si="143"/>
        <v>101.52222222222223</v>
      </c>
      <c r="P1852" s="5">
        <f t="shared" si="144"/>
        <v>1.9590675276348911E-2</v>
      </c>
      <c r="Q1852" t="s">
        <v>8326</v>
      </c>
      <c r="R1852" t="s">
        <v>8327</v>
      </c>
      <c r="S1852" s="12">
        <f t="shared" si="147"/>
        <v>41800.959490740745</v>
      </c>
      <c r="T1852" s="12">
        <f t="shared" si="145"/>
        <v>41830.959490740745</v>
      </c>
      <c r="U1852">
        <f t="shared" si="142"/>
        <v>1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8275</v>
      </c>
      <c r="O1853" s="21">
        <f t="shared" si="143"/>
        <v>100.07692307692308</v>
      </c>
      <c r="P1853" s="5">
        <f t="shared" si="144"/>
        <v>1.9984627209838585E-2</v>
      </c>
      <c r="Q1853" t="s">
        <v>8326</v>
      </c>
      <c r="R1853" t="s">
        <v>8327</v>
      </c>
      <c r="S1853" s="12">
        <f t="shared" si="147"/>
        <v>41827.906689814816</v>
      </c>
      <c r="T1853" s="12">
        <f t="shared" si="145"/>
        <v>41848.041666666664</v>
      </c>
      <c r="U1853">
        <f t="shared" si="142"/>
        <v>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8275</v>
      </c>
      <c r="O1854" s="21">
        <f t="shared" si="143"/>
        <v>116.96666666666667</v>
      </c>
      <c r="P1854" s="5">
        <f t="shared" si="144"/>
        <v>7.4665146765460245E-3</v>
      </c>
      <c r="Q1854" t="s">
        <v>8326</v>
      </c>
      <c r="R1854" t="s">
        <v>8327</v>
      </c>
      <c r="S1854" s="12">
        <f t="shared" si="147"/>
        <v>42081.77143518519</v>
      </c>
      <c r="T1854" s="12">
        <f t="shared" si="145"/>
        <v>42119</v>
      </c>
      <c r="U1854">
        <f t="shared" si="142"/>
        <v>1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8275</v>
      </c>
      <c r="O1855" s="21">
        <f t="shared" si="143"/>
        <v>101.875</v>
      </c>
      <c r="P1855" s="5">
        <f t="shared" si="144"/>
        <v>1.7177914110429449E-2</v>
      </c>
      <c r="Q1855" t="s">
        <v>8326</v>
      </c>
      <c r="R1855" t="s">
        <v>8327</v>
      </c>
      <c r="S1855" s="12">
        <f t="shared" si="147"/>
        <v>41177.060381944444</v>
      </c>
      <c r="T1855" s="12">
        <f t="shared" si="145"/>
        <v>41227.102048611108</v>
      </c>
      <c r="U1855">
        <f t="shared" si="142"/>
        <v>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8275</v>
      </c>
      <c r="O1856" s="21">
        <f t="shared" si="143"/>
        <v>102.12366666666665</v>
      </c>
      <c r="P1856" s="5">
        <f t="shared" si="144"/>
        <v>1.1358777429978687E-2</v>
      </c>
      <c r="Q1856" t="s">
        <v>8326</v>
      </c>
      <c r="R1856" t="s">
        <v>8327</v>
      </c>
      <c r="S1856" s="12">
        <f t="shared" si="147"/>
        <v>41388.021261574075</v>
      </c>
      <c r="T1856" s="12">
        <f t="shared" si="145"/>
        <v>41418.021261574075</v>
      </c>
      <c r="U1856">
        <f t="shared" si="142"/>
        <v>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8275</v>
      </c>
      <c r="O1857" s="21">
        <f t="shared" si="143"/>
        <v>154.05897142857143</v>
      </c>
      <c r="P1857" s="5">
        <f t="shared" si="144"/>
        <v>1.4168971288174622E-2</v>
      </c>
      <c r="Q1857" t="s">
        <v>8326</v>
      </c>
      <c r="R1857" t="s">
        <v>8327</v>
      </c>
      <c r="S1857" s="12">
        <f t="shared" si="147"/>
        <v>41600.538657407407</v>
      </c>
      <c r="T1857" s="12">
        <f t="shared" si="145"/>
        <v>41645.538657407407</v>
      </c>
      <c r="U1857">
        <f t="shared" si="142"/>
        <v>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8275</v>
      </c>
      <c r="O1858" s="21">
        <f t="shared" si="143"/>
        <v>101.25</v>
      </c>
      <c r="P1858" s="5">
        <f t="shared" si="144"/>
        <v>1.8765432098765432E-2</v>
      </c>
      <c r="Q1858" t="s">
        <v>8326</v>
      </c>
      <c r="R1858" t="s">
        <v>8327</v>
      </c>
      <c r="S1858" s="12">
        <f t="shared" si="147"/>
        <v>41817.854999999996</v>
      </c>
      <c r="T1858" s="12">
        <f t="shared" si="145"/>
        <v>41838.854999999996</v>
      </c>
      <c r="U1858">
        <f t="shared" ref="U1858:U1921" si="148">COUNT(E1858="SUCCESSFUL","FAILED","cancelled","live")</f>
        <v>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8275</v>
      </c>
      <c r="O1859" s="21">
        <f t="shared" ref="O1859:O1922" si="149">IFERROR( E1859/D1859 * 100,0)</f>
        <v>100</v>
      </c>
      <c r="P1859" s="5">
        <f t="shared" ref="P1859:P1922" si="150">IFERROR(L1859/E1859,0)</f>
        <v>7.3333333333333332E-3</v>
      </c>
      <c r="Q1859" t="s">
        <v>8326</v>
      </c>
      <c r="R1859" t="s">
        <v>8327</v>
      </c>
      <c r="S1859" s="12">
        <f t="shared" si="147"/>
        <v>41864.76866898148</v>
      </c>
      <c r="T1859" s="12">
        <f t="shared" si="145"/>
        <v>41894.76866898148</v>
      </c>
      <c r="U1859">
        <f t="shared" si="148"/>
        <v>1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8275</v>
      </c>
      <c r="O1860" s="21">
        <f t="shared" si="149"/>
        <v>108.74800874800874</v>
      </c>
      <c r="P1860" s="5">
        <f t="shared" si="150"/>
        <v>2.4662545207769528E-2</v>
      </c>
      <c r="Q1860" t="s">
        <v>8326</v>
      </c>
      <c r="R1860" t="s">
        <v>8327</v>
      </c>
      <c r="S1860" s="12">
        <f t="shared" si="147"/>
        <v>40833.200474537036</v>
      </c>
      <c r="T1860" s="12">
        <f t="shared" si="145"/>
        <v>40893.242141203707</v>
      </c>
      <c r="U1860">
        <f t="shared" si="148"/>
        <v>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8275</v>
      </c>
      <c r="O1861" s="21">
        <f t="shared" si="149"/>
        <v>131.83333333333334</v>
      </c>
      <c r="P1861" s="5">
        <f t="shared" si="150"/>
        <v>1.415929203539823E-2</v>
      </c>
      <c r="Q1861" t="s">
        <v>8326</v>
      </c>
      <c r="R1861" t="s">
        <v>8327</v>
      </c>
      <c r="S1861" s="12">
        <f t="shared" si="147"/>
        <v>40778.770011574074</v>
      </c>
      <c r="T1861" s="12">
        <f t="shared" si="145"/>
        <v>40808.770011574074</v>
      </c>
      <c r="U1861">
        <f t="shared" si="148"/>
        <v>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8275</v>
      </c>
      <c r="O1862" s="21">
        <f t="shared" si="149"/>
        <v>133.46666666666667</v>
      </c>
      <c r="P1862" s="5">
        <f t="shared" si="150"/>
        <v>1.898101898101898E-2</v>
      </c>
      <c r="Q1862" t="s">
        <v>8326</v>
      </c>
      <c r="R1862" t="s">
        <v>8327</v>
      </c>
      <c r="S1862" s="12">
        <f t="shared" si="147"/>
        <v>41655.709305555552</v>
      </c>
      <c r="T1862" s="12">
        <f t="shared" si="145"/>
        <v>41676.709305555552</v>
      </c>
      <c r="U1862">
        <f t="shared" si="148"/>
        <v>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8282</v>
      </c>
      <c r="O1863" s="21">
        <f t="shared" si="149"/>
        <v>0</v>
      </c>
      <c r="P1863" s="5">
        <f t="shared" si="150"/>
        <v>0</v>
      </c>
      <c r="Q1863" t="s">
        <v>8334</v>
      </c>
      <c r="R1863" t="s">
        <v>8336</v>
      </c>
      <c r="S1863" s="12">
        <f t="shared" si="147"/>
        <v>42000.300243055557</v>
      </c>
      <c r="T1863" s="12">
        <f t="shared" si="145"/>
        <v>42030.300243055557</v>
      </c>
      <c r="U1863">
        <f t="shared" si="148"/>
        <v>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8282</v>
      </c>
      <c r="O1864" s="21">
        <f t="shared" si="149"/>
        <v>8.0833333333333321</v>
      </c>
      <c r="P1864" s="5">
        <f t="shared" si="150"/>
        <v>1.0996563573883162E-2</v>
      </c>
      <c r="Q1864" t="s">
        <v>8334</v>
      </c>
      <c r="R1864" t="s">
        <v>8336</v>
      </c>
      <c r="S1864" s="12">
        <f t="shared" si="147"/>
        <v>42755.492754629624</v>
      </c>
      <c r="T1864" s="12">
        <f t="shared" si="145"/>
        <v>42802.3125</v>
      </c>
      <c r="U1864">
        <f t="shared" si="148"/>
        <v>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8282</v>
      </c>
      <c r="O1865" s="21">
        <f t="shared" si="149"/>
        <v>0.4</v>
      </c>
      <c r="P1865" s="5">
        <f t="shared" si="150"/>
        <v>0.2</v>
      </c>
      <c r="Q1865" t="s">
        <v>8334</v>
      </c>
      <c r="R1865" t="s">
        <v>8336</v>
      </c>
      <c r="S1865" s="12">
        <f t="shared" si="147"/>
        <v>41772.797280092593</v>
      </c>
      <c r="T1865" s="12">
        <f t="shared" si="145"/>
        <v>41802.797280092593</v>
      </c>
      <c r="U1865">
        <f t="shared" si="148"/>
        <v>1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8282</v>
      </c>
      <c r="O1866" s="21">
        <f t="shared" si="149"/>
        <v>42.892307692307689</v>
      </c>
      <c r="P1866" s="5">
        <f t="shared" si="150"/>
        <v>1.721664275466284E-2</v>
      </c>
      <c r="Q1866" t="s">
        <v>8334</v>
      </c>
      <c r="R1866" t="s">
        <v>8336</v>
      </c>
      <c r="S1866" s="12">
        <f t="shared" si="147"/>
        <v>41733.716435185182</v>
      </c>
      <c r="T1866" s="12">
        <f t="shared" si="145"/>
        <v>41763.716435185182</v>
      </c>
      <c r="U1866">
        <f t="shared" si="148"/>
        <v>1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8282</v>
      </c>
      <c r="O1867" s="21">
        <f t="shared" si="149"/>
        <v>3.6363636363636364E-3</v>
      </c>
      <c r="P1867" s="5">
        <f t="shared" si="150"/>
        <v>0.5</v>
      </c>
      <c r="Q1867" t="s">
        <v>8334</v>
      </c>
      <c r="R1867" t="s">
        <v>8336</v>
      </c>
      <c r="S1867" s="12">
        <f t="shared" si="147"/>
        <v>42645.367442129631</v>
      </c>
      <c r="T1867" s="12">
        <f t="shared" si="145"/>
        <v>42680.409108796302</v>
      </c>
      <c r="U1867">
        <f t="shared" si="148"/>
        <v>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8282</v>
      </c>
      <c r="O1868" s="21">
        <f t="shared" si="149"/>
        <v>0.5</v>
      </c>
      <c r="P1868" s="5">
        <f t="shared" si="150"/>
        <v>1.6E-2</v>
      </c>
      <c r="Q1868" t="s">
        <v>8334</v>
      </c>
      <c r="R1868" t="s">
        <v>8336</v>
      </c>
      <c r="S1868" s="12">
        <f t="shared" si="147"/>
        <v>42742.246493055558</v>
      </c>
      <c r="T1868" s="12">
        <f t="shared" si="145"/>
        <v>42795.166666666672</v>
      </c>
      <c r="U1868">
        <f t="shared" si="148"/>
        <v>1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8282</v>
      </c>
      <c r="O1869" s="21">
        <f t="shared" si="149"/>
        <v>0.05</v>
      </c>
      <c r="P1869" s="5">
        <f t="shared" si="150"/>
        <v>0.1</v>
      </c>
      <c r="Q1869" t="s">
        <v>8334</v>
      </c>
      <c r="R1869" t="s">
        <v>8336</v>
      </c>
      <c r="S1869" s="12">
        <f t="shared" si="147"/>
        <v>42649.924907407403</v>
      </c>
      <c r="T1869" s="12">
        <f t="shared" ref="T1869:T1932" si="151">(((I1869/60)/60)/24)+DATE(1970,1,1)</f>
        <v>42679.924907407403</v>
      </c>
      <c r="U1869">
        <f t="shared" si="148"/>
        <v>1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8282</v>
      </c>
      <c r="O1870" s="21">
        <f t="shared" si="149"/>
        <v>4.8680000000000003</v>
      </c>
      <c r="P1870" s="5">
        <f t="shared" si="150"/>
        <v>1.3968775677896467E-2</v>
      </c>
      <c r="Q1870" t="s">
        <v>8334</v>
      </c>
      <c r="R1870" t="s">
        <v>8336</v>
      </c>
      <c r="S1870" s="12">
        <f t="shared" si="147"/>
        <v>42328.779224537036</v>
      </c>
      <c r="T1870" s="12">
        <f t="shared" si="151"/>
        <v>42353.332638888889</v>
      </c>
      <c r="U1870">
        <f t="shared" si="148"/>
        <v>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8282</v>
      </c>
      <c r="O1871" s="21">
        <f t="shared" si="149"/>
        <v>0</v>
      </c>
      <c r="P1871" s="5">
        <f t="shared" si="150"/>
        <v>0</v>
      </c>
      <c r="Q1871" t="s">
        <v>8334</v>
      </c>
      <c r="R1871" t="s">
        <v>8336</v>
      </c>
      <c r="S1871" s="12">
        <f t="shared" si="147"/>
        <v>42709.002881944441</v>
      </c>
      <c r="T1871" s="12">
        <f t="shared" si="151"/>
        <v>42739.002881944441</v>
      </c>
      <c r="U1871">
        <f t="shared" si="148"/>
        <v>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8282</v>
      </c>
      <c r="O1872" s="21">
        <f t="shared" si="149"/>
        <v>10.314285714285715</v>
      </c>
      <c r="P1872" s="5">
        <f t="shared" si="150"/>
        <v>3.0470914127423823E-2</v>
      </c>
      <c r="Q1872" t="s">
        <v>8334</v>
      </c>
      <c r="R1872" t="s">
        <v>8336</v>
      </c>
      <c r="S1872" s="12">
        <f t="shared" si="147"/>
        <v>42371.355729166666</v>
      </c>
      <c r="T1872" s="12">
        <f t="shared" si="151"/>
        <v>42400.178472222222</v>
      </c>
      <c r="U1872">
        <f t="shared" si="148"/>
        <v>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8282</v>
      </c>
      <c r="O1873" s="21">
        <f t="shared" si="149"/>
        <v>71.784615384615378</v>
      </c>
      <c r="P1873" s="5">
        <f t="shared" si="150"/>
        <v>2.0360051435919416E-2</v>
      </c>
      <c r="Q1873" t="s">
        <v>8334</v>
      </c>
      <c r="R1873" t="s">
        <v>8336</v>
      </c>
      <c r="S1873" s="12">
        <f t="shared" si="147"/>
        <v>41923.783576388887</v>
      </c>
      <c r="T1873" s="12">
        <f t="shared" si="151"/>
        <v>41963.825243055559</v>
      </c>
      <c r="U1873">
        <f t="shared" si="148"/>
        <v>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8282</v>
      </c>
      <c r="O1874" s="21">
        <f t="shared" si="149"/>
        <v>1.06</v>
      </c>
      <c r="P1874" s="5">
        <f t="shared" si="150"/>
        <v>6.1320754716981132E-2</v>
      </c>
      <c r="Q1874" t="s">
        <v>8334</v>
      </c>
      <c r="R1874" t="s">
        <v>8336</v>
      </c>
      <c r="S1874" s="12">
        <f t="shared" si="147"/>
        <v>42155.129652777774</v>
      </c>
      <c r="T1874" s="12">
        <f t="shared" si="151"/>
        <v>42185.129652777774</v>
      </c>
      <c r="U1874">
        <f t="shared" si="148"/>
        <v>1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8282</v>
      </c>
      <c r="O1875" s="21">
        <f t="shared" si="149"/>
        <v>0.44999999999999996</v>
      </c>
      <c r="P1875" s="5">
        <f t="shared" si="150"/>
        <v>5.5555555555555552E-2</v>
      </c>
      <c r="Q1875" t="s">
        <v>8334</v>
      </c>
      <c r="R1875" t="s">
        <v>8336</v>
      </c>
      <c r="S1875" s="12">
        <f t="shared" si="147"/>
        <v>42164.615856481483</v>
      </c>
      <c r="T1875" s="12">
        <f t="shared" si="151"/>
        <v>42193.697916666672</v>
      </c>
      <c r="U1875">
        <f t="shared" si="148"/>
        <v>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8282</v>
      </c>
      <c r="O1876" s="21">
        <f t="shared" si="149"/>
        <v>1.6250000000000001E-2</v>
      </c>
      <c r="P1876" s="5">
        <f t="shared" si="150"/>
        <v>7.6923076923076927E-2</v>
      </c>
      <c r="Q1876" t="s">
        <v>8334</v>
      </c>
      <c r="R1876" t="s">
        <v>8336</v>
      </c>
      <c r="S1876" s="12">
        <f t="shared" si="147"/>
        <v>42529.969131944439</v>
      </c>
      <c r="T1876" s="12">
        <f t="shared" si="151"/>
        <v>42549.969131944439</v>
      </c>
      <c r="U1876">
        <f t="shared" si="148"/>
        <v>1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8282</v>
      </c>
      <c r="O1877" s="21">
        <f t="shared" si="149"/>
        <v>0.51</v>
      </c>
      <c r="P1877" s="5">
        <f t="shared" si="150"/>
        <v>5.8823529411764705E-2</v>
      </c>
      <c r="Q1877" t="s">
        <v>8334</v>
      </c>
      <c r="R1877" t="s">
        <v>8336</v>
      </c>
      <c r="S1877" s="12">
        <f t="shared" si="147"/>
        <v>42528.899398148147</v>
      </c>
      <c r="T1877" s="12">
        <f t="shared" si="151"/>
        <v>42588.899398148147</v>
      </c>
      <c r="U1877">
        <f t="shared" si="148"/>
        <v>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8282</v>
      </c>
      <c r="O1878" s="21">
        <f t="shared" si="149"/>
        <v>0</v>
      </c>
      <c r="P1878" s="5">
        <f t="shared" si="150"/>
        <v>0</v>
      </c>
      <c r="Q1878" t="s">
        <v>8334</v>
      </c>
      <c r="R1878" t="s">
        <v>8336</v>
      </c>
      <c r="S1878" s="12">
        <f t="shared" si="147"/>
        <v>41776.284780092588</v>
      </c>
      <c r="T1878" s="12">
        <f t="shared" si="151"/>
        <v>41806.284780092588</v>
      </c>
      <c r="U1878">
        <f t="shared" si="148"/>
        <v>1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8282</v>
      </c>
      <c r="O1879" s="21">
        <f t="shared" si="149"/>
        <v>0</v>
      </c>
      <c r="P1879" s="5">
        <f t="shared" si="150"/>
        <v>0</v>
      </c>
      <c r="Q1879" t="s">
        <v>8334</v>
      </c>
      <c r="R1879" t="s">
        <v>8336</v>
      </c>
      <c r="S1879" s="12">
        <f t="shared" si="147"/>
        <v>42035.029224537036</v>
      </c>
      <c r="T1879" s="12">
        <f t="shared" si="151"/>
        <v>42064.029224537036</v>
      </c>
      <c r="U1879">
        <f t="shared" si="148"/>
        <v>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8282</v>
      </c>
      <c r="O1880" s="21">
        <f t="shared" si="149"/>
        <v>0</v>
      </c>
      <c r="P1880" s="5">
        <f t="shared" si="150"/>
        <v>0</v>
      </c>
      <c r="Q1880" t="s">
        <v>8334</v>
      </c>
      <c r="R1880" t="s">
        <v>8336</v>
      </c>
      <c r="S1880" s="12">
        <f t="shared" si="147"/>
        <v>41773.008738425924</v>
      </c>
      <c r="T1880" s="12">
        <f t="shared" si="151"/>
        <v>41803.008738425924</v>
      </c>
      <c r="U1880">
        <f t="shared" si="148"/>
        <v>1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8282</v>
      </c>
      <c r="O1881" s="21">
        <f t="shared" si="149"/>
        <v>0.12</v>
      </c>
      <c r="P1881" s="5">
        <f t="shared" si="150"/>
        <v>0.33333333333333331</v>
      </c>
      <c r="Q1881" t="s">
        <v>8334</v>
      </c>
      <c r="R1881" t="s">
        <v>8336</v>
      </c>
      <c r="S1881" s="12">
        <f t="shared" si="147"/>
        <v>42413.649641203709</v>
      </c>
      <c r="T1881" s="12">
        <f t="shared" si="151"/>
        <v>42443.607974537037</v>
      </c>
      <c r="U1881">
        <f t="shared" si="148"/>
        <v>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8282</v>
      </c>
      <c r="O1882" s="21">
        <f t="shared" si="149"/>
        <v>20.080000000000002</v>
      </c>
      <c r="P1882" s="5">
        <f t="shared" si="150"/>
        <v>2.3904382470119521E-2</v>
      </c>
      <c r="Q1882" t="s">
        <v>8334</v>
      </c>
      <c r="R1882" t="s">
        <v>8336</v>
      </c>
      <c r="S1882" s="12">
        <f t="shared" si="147"/>
        <v>42430.566898148143</v>
      </c>
      <c r="T1882" s="12">
        <f t="shared" si="151"/>
        <v>42459.525231481486</v>
      </c>
      <c r="U1882">
        <f t="shared" si="148"/>
        <v>1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8278</v>
      </c>
      <c r="O1883" s="21">
        <f t="shared" si="149"/>
        <v>172.68449999999999</v>
      </c>
      <c r="P1883" s="5">
        <f t="shared" si="150"/>
        <v>2.0268176935393737E-2</v>
      </c>
      <c r="Q1883" t="s">
        <v>8326</v>
      </c>
      <c r="R1883" t="s">
        <v>8330</v>
      </c>
      <c r="S1883" s="12">
        <f t="shared" si="147"/>
        <v>42043.152650462958</v>
      </c>
      <c r="T1883" s="12">
        <f t="shared" si="151"/>
        <v>42073.110983796301</v>
      </c>
      <c r="U1883">
        <f t="shared" si="148"/>
        <v>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8278</v>
      </c>
      <c r="O1884" s="21">
        <f t="shared" si="149"/>
        <v>100.8955223880597</v>
      </c>
      <c r="P1884" s="5">
        <f t="shared" si="150"/>
        <v>2.3964497041420119E-2</v>
      </c>
      <c r="Q1884" t="s">
        <v>8326</v>
      </c>
      <c r="R1884" t="s">
        <v>8330</v>
      </c>
      <c r="S1884" s="12">
        <f t="shared" si="147"/>
        <v>41067.949212962965</v>
      </c>
      <c r="T1884" s="12">
        <f t="shared" si="151"/>
        <v>41100.991666666669</v>
      </c>
      <c r="U1884">
        <f t="shared" si="148"/>
        <v>1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8278</v>
      </c>
      <c r="O1885" s="21">
        <f t="shared" si="149"/>
        <v>104.8048048048048</v>
      </c>
      <c r="P1885" s="5">
        <f t="shared" si="150"/>
        <v>3.0563514804202482E-2</v>
      </c>
      <c r="Q1885" t="s">
        <v>8326</v>
      </c>
      <c r="R1885" t="s">
        <v>8330</v>
      </c>
      <c r="S1885" s="12">
        <f t="shared" si="147"/>
        <v>40977.948009259257</v>
      </c>
      <c r="T1885" s="12">
        <f t="shared" si="151"/>
        <v>41007.906342592592</v>
      </c>
      <c r="U1885">
        <f t="shared" si="148"/>
        <v>1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8278</v>
      </c>
      <c r="O1886" s="21">
        <f t="shared" si="149"/>
        <v>135.1</v>
      </c>
      <c r="P1886" s="5">
        <f t="shared" si="150"/>
        <v>1.924500370096225E-2</v>
      </c>
      <c r="Q1886" t="s">
        <v>8326</v>
      </c>
      <c r="R1886" t="s">
        <v>8330</v>
      </c>
      <c r="S1886" s="12">
        <f t="shared" si="147"/>
        <v>41205.198321759257</v>
      </c>
      <c r="T1886" s="12">
        <f t="shared" si="151"/>
        <v>41240.5</v>
      </c>
      <c r="U1886">
        <f t="shared" si="148"/>
        <v>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8278</v>
      </c>
      <c r="O1887" s="21">
        <f t="shared" si="149"/>
        <v>116.32786885245903</v>
      </c>
      <c r="P1887" s="5">
        <f t="shared" si="150"/>
        <v>1.9729425028184894E-2</v>
      </c>
      <c r="Q1887" t="s">
        <v>8326</v>
      </c>
      <c r="R1887" t="s">
        <v>8330</v>
      </c>
      <c r="S1887" s="12">
        <f t="shared" ref="S1887:S1950" si="152">(((J1887/60)/60)/24)+DATE(1970,1,1)</f>
        <v>41099.093865740739</v>
      </c>
      <c r="T1887" s="12">
        <f t="shared" si="151"/>
        <v>41131.916666666664</v>
      </c>
      <c r="U1887">
        <f t="shared" si="148"/>
        <v>1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8278</v>
      </c>
      <c r="O1888" s="21">
        <f t="shared" si="149"/>
        <v>102.08333333333333</v>
      </c>
      <c r="P1888" s="5">
        <f t="shared" si="150"/>
        <v>2.3673469387755101E-2</v>
      </c>
      <c r="Q1888" t="s">
        <v>8326</v>
      </c>
      <c r="R1888" t="s">
        <v>8330</v>
      </c>
      <c r="S1888" s="12">
        <f t="shared" si="152"/>
        <v>41925.906689814816</v>
      </c>
      <c r="T1888" s="12">
        <f t="shared" si="151"/>
        <v>41955.94835648148</v>
      </c>
      <c r="U1888">
        <f t="shared" si="148"/>
        <v>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8278</v>
      </c>
      <c r="O1889" s="21">
        <f t="shared" si="149"/>
        <v>111.16666666666666</v>
      </c>
      <c r="P1889" s="5">
        <f t="shared" si="150"/>
        <v>2.3988005997001498E-3</v>
      </c>
      <c r="Q1889" t="s">
        <v>8326</v>
      </c>
      <c r="R1889" t="s">
        <v>8330</v>
      </c>
      <c r="S1889" s="12">
        <f t="shared" si="152"/>
        <v>42323.800138888888</v>
      </c>
      <c r="T1889" s="12">
        <f t="shared" si="151"/>
        <v>42341.895833333328</v>
      </c>
      <c r="U1889">
        <f t="shared" si="148"/>
        <v>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8278</v>
      </c>
      <c r="O1890" s="21">
        <f t="shared" si="149"/>
        <v>166.08</v>
      </c>
      <c r="P1890" s="5">
        <f t="shared" si="150"/>
        <v>2.1435452793834298E-2</v>
      </c>
      <c r="Q1890" t="s">
        <v>8326</v>
      </c>
      <c r="R1890" t="s">
        <v>8330</v>
      </c>
      <c r="S1890" s="12">
        <f t="shared" si="152"/>
        <v>40299.239953703705</v>
      </c>
      <c r="T1890" s="12">
        <f t="shared" si="151"/>
        <v>40330.207638888889</v>
      </c>
      <c r="U1890">
        <f t="shared" si="148"/>
        <v>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8278</v>
      </c>
      <c r="O1891" s="21">
        <f t="shared" si="149"/>
        <v>106.60000000000001</v>
      </c>
      <c r="P1891" s="5">
        <f t="shared" si="150"/>
        <v>2.0637898686679174E-2</v>
      </c>
      <c r="Q1891" t="s">
        <v>8326</v>
      </c>
      <c r="R1891" t="s">
        <v>8330</v>
      </c>
      <c r="S1891" s="12">
        <f t="shared" si="152"/>
        <v>41299.793356481481</v>
      </c>
      <c r="T1891" s="12">
        <f t="shared" si="151"/>
        <v>41344.751689814817</v>
      </c>
      <c r="U1891">
        <f t="shared" si="148"/>
        <v>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8278</v>
      </c>
      <c r="O1892" s="21">
        <f t="shared" si="149"/>
        <v>144.58441666666667</v>
      </c>
      <c r="P1892" s="5">
        <f t="shared" si="150"/>
        <v>1.4178568114475222E-2</v>
      </c>
      <c r="Q1892" t="s">
        <v>8326</v>
      </c>
      <c r="R1892" t="s">
        <v>8330</v>
      </c>
      <c r="S1892" s="12">
        <f t="shared" si="152"/>
        <v>41228.786203703705</v>
      </c>
      <c r="T1892" s="12">
        <f t="shared" si="151"/>
        <v>41258.786203703705</v>
      </c>
      <c r="U1892">
        <f t="shared" si="148"/>
        <v>1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8278</v>
      </c>
      <c r="O1893" s="21">
        <f t="shared" si="149"/>
        <v>105.55000000000001</v>
      </c>
      <c r="P1893" s="5">
        <f t="shared" si="150"/>
        <v>1.1369019422074847E-2</v>
      </c>
      <c r="Q1893" t="s">
        <v>8326</v>
      </c>
      <c r="R1893" t="s">
        <v>8330</v>
      </c>
      <c r="S1893" s="12">
        <f t="shared" si="152"/>
        <v>40335.798078703701</v>
      </c>
      <c r="T1893" s="12">
        <f t="shared" si="151"/>
        <v>40381.25</v>
      </c>
      <c r="U1893">
        <f t="shared" si="148"/>
        <v>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8278</v>
      </c>
      <c r="O1894" s="21">
        <f t="shared" si="149"/>
        <v>136.60000000000002</v>
      </c>
      <c r="P1894" s="5">
        <f t="shared" si="150"/>
        <v>3.8067349926793559E-2</v>
      </c>
      <c r="Q1894" t="s">
        <v>8326</v>
      </c>
      <c r="R1894" t="s">
        <v>8330</v>
      </c>
      <c r="S1894" s="12">
        <f t="shared" si="152"/>
        <v>40671.637511574074</v>
      </c>
      <c r="T1894" s="12">
        <f t="shared" si="151"/>
        <v>40701.637511574074</v>
      </c>
      <c r="U1894">
        <f t="shared" si="148"/>
        <v>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8278</v>
      </c>
      <c r="O1895" s="21">
        <f t="shared" si="149"/>
        <v>104</v>
      </c>
      <c r="P1895" s="5">
        <f t="shared" si="150"/>
        <v>1.7307692307692309E-2</v>
      </c>
      <c r="Q1895" t="s">
        <v>8326</v>
      </c>
      <c r="R1895" t="s">
        <v>8330</v>
      </c>
      <c r="S1895" s="12">
        <f t="shared" si="152"/>
        <v>40632.94195601852</v>
      </c>
      <c r="T1895" s="12">
        <f t="shared" si="151"/>
        <v>40649.165972222225</v>
      </c>
      <c r="U1895">
        <f t="shared" si="148"/>
        <v>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8278</v>
      </c>
      <c r="O1896" s="21">
        <f t="shared" si="149"/>
        <v>114.5</v>
      </c>
      <c r="P1896" s="5">
        <f t="shared" si="150"/>
        <v>1.7467248908296942E-2</v>
      </c>
      <c r="Q1896" t="s">
        <v>8326</v>
      </c>
      <c r="R1896" t="s">
        <v>8330</v>
      </c>
      <c r="S1896" s="12">
        <f t="shared" si="152"/>
        <v>40920.904895833337</v>
      </c>
      <c r="T1896" s="12">
        <f t="shared" si="151"/>
        <v>40951.904895833337</v>
      </c>
      <c r="U1896">
        <f t="shared" si="148"/>
        <v>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8278</v>
      </c>
      <c r="O1897" s="21">
        <f t="shared" si="149"/>
        <v>101.71957671957672</v>
      </c>
      <c r="P1897" s="5">
        <f t="shared" si="150"/>
        <v>5.0931946250541826E-3</v>
      </c>
      <c r="Q1897" t="s">
        <v>8326</v>
      </c>
      <c r="R1897" t="s">
        <v>8330</v>
      </c>
      <c r="S1897" s="12">
        <f t="shared" si="152"/>
        <v>42267.746782407412</v>
      </c>
      <c r="T1897" s="12">
        <f t="shared" si="151"/>
        <v>42297.746782407412</v>
      </c>
      <c r="U1897">
        <f t="shared" si="148"/>
        <v>1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8278</v>
      </c>
      <c r="O1898" s="21">
        <f t="shared" si="149"/>
        <v>123.94678492239468</v>
      </c>
      <c r="P1898" s="5">
        <f t="shared" si="150"/>
        <v>2.3255813953488372E-2</v>
      </c>
      <c r="Q1898" t="s">
        <v>8326</v>
      </c>
      <c r="R1898" t="s">
        <v>8330</v>
      </c>
      <c r="S1898" s="12">
        <f t="shared" si="152"/>
        <v>40981.710243055553</v>
      </c>
      <c r="T1898" s="12">
        <f t="shared" si="151"/>
        <v>41011.710243055553</v>
      </c>
      <c r="U1898">
        <f t="shared" si="148"/>
        <v>1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8278</v>
      </c>
      <c r="O1899" s="21">
        <f t="shared" si="149"/>
        <v>102.45669291338582</v>
      </c>
      <c r="P1899" s="5">
        <f t="shared" si="150"/>
        <v>2.8127881955118353E-2</v>
      </c>
      <c r="Q1899" t="s">
        <v>8326</v>
      </c>
      <c r="R1899" t="s">
        <v>8330</v>
      </c>
      <c r="S1899" s="12">
        <f t="shared" si="152"/>
        <v>41680.583402777782</v>
      </c>
      <c r="T1899" s="12">
        <f t="shared" si="151"/>
        <v>41702.875</v>
      </c>
      <c r="U1899">
        <f t="shared" si="148"/>
        <v>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8278</v>
      </c>
      <c r="O1900" s="21">
        <f t="shared" si="149"/>
        <v>144.5</v>
      </c>
      <c r="P1900" s="5">
        <f t="shared" si="150"/>
        <v>1.453287197231834E-2</v>
      </c>
      <c r="Q1900" t="s">
        <v>8326</v>
      </c>
      <c r="R1900" t="s">
        <v>8330</v>
      </c>
      <c r="S1900" s="12">
        <f t="shared" si="152"/>
        <v>42366.192974537036</v>
      </c>
      <c r="T1900" s="12">
        <f t="shared" si="151"/>
        <v>42401.75</v>
      </c>
      <c r="U1900">
        <f t="shared" si="148"/>
        <v>1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8278</v>
      </c>
      <c r="O1901" s="21">
        <f t="shared" si="149"/>
        <v>133.33333333333331</v>
      </c>
      <c r="P1901" s="5">
        <f t="shared" si="150"/>
        <v>3.5000000000000003E-2</v>
      </c>
      <c r="Q1901" t="s">
        <v>8326</v>
      </c>
      <c r="R1901" t="s">
        <v>8330</v>
      </c>
      <c r="S1901" s="12">
        <f t="shared" si="152"/>
        <v>42058.941736111112</v>
      </c>
      <c r="T1901" s="12">
        <f t="shared" si="151"/>
        <v>42088.90006944444</v>
      </c>
      <c r="U1901">
        <f t="shared" si="148"/>
        <v>1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8278</v>
      </c>
      <c r="O1902" s="21">
        <f t="shared" si="149"/>
        <v>109.3644</v>
      </c>
      <c r="P1902" s="5">
        <f t="shared" si="150"/>
        <v>1.9750485532769348E-2</v>
      </c>
      <c r="Q1902" t="s">
        <v>8326</v>
      </c>
      <c r="R1902" t="s">
        <v>8330</v>
      </c>
      <c r="S1902" s="12">
        <f t="shared" si="152"/>
        <v>41160.871886574074</v>
      </c>
      <c r="T1902" s="12">
        <f t="shared" si="151"/>
        <v>41188.415972222225</v>
      </c>
      <c r="U1902">
        <f t="shared" si="148"/>
        <v>1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8293</v>
      </c>
      <c r="O1903" s="21">
        <f t="shared" si="149"/>
        <v>2.6969696969696968</v>
      </c>
      <c r="P1903" s="5">
        <f t="shared" si="150"/>
        <v>9.3632958801498131E-3</v>
      </c>
      <c r="Q1903" t="s">
        <v>8320</v>
      </c>
      <c r="R1903" t="s">
        <v>8349</v>
      </c>
      <c r="S1903" s="12">
        <f t="shared" si="152"/>
        <v>42116.54315972222</v>
      </c>
      <c r="T1903" s="12">
        <f t="shared" si="151"/>
        <v>42146.541666666672</v>
      </c>
      <c r="U1903">
        <f t="shared" si="148"/>
        <v>1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8293</v>
      </c>
      <c r="O1904" s="21">
        <f t="shared" si="149"/>
        <v>1.2</v>
      </c>
      <c r="P1904" s="5">
        <f t="shared" si="150"/>
        <v>0.25</v>
      </c>
      <c r="Q1904" t="s">
        <v>8320</v>
      </c>
      <c r="R1904" t="s">
        <v>8349</v>
      </c>
      <c r="S1904" s="12">
        <f t="shared" si="152"/>
        <v>42037.789895833332</v>
      </c>
      <c r="T1904" s="12">
        <f t="shared" si="151"/>
        <v>42067.789895833332</v>
      </c>
      <c r="U1904">
        <f t="shared" si="148"/>
        <v>1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8293</v>
      </c>
      <c r="O1905" s="21">
        <f t="shared" si="149"/>
        <v>46.6</v>
      </c>
      <c r="P1905" s="5">
        <f t="shared" si="150"/>
        <v>2.9327610872675252E-2</v>
      </c>
      <c r="Q1905" t="s">
        <v>8320</v>
      </c>
      <c r="R1905" t="s">
        <v>8349</v>
      </c>
      <c r="S1905" s="12">
        <f t="shared" si="152"/>
        <v>42702.770729166667</v>
      </c>
      <c r="T1905" s="12">
        <f t="shared" si="151"/>
        <v>42762.770729166667</v>
      </c>
      <c r="U1905">
        <f t="shared" si="148"/>
        <v>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8293</v>
      </c>
      <c r="O1906" s="21">
        <f t="shared" si="149"/>
        <v>0.1</v>
      </c>
      <c r="P1906" s="5">
        <f t="shared" si="150"/>
        <v>0.04</v>
      </c>
      <c r="Q1906" t="s">
        <v>8320</v>
      </c>
      <c r="R1906" t="s">
        <v>8349</v>
      </c>
      <c r="S1906" s="12">
        <f t="shared" si="152"/>
        <v>42326.685428240744</v>
      </c>
      <c r="T1906" s="12">
        <f t="shared" si="151"/>
        <v>42371.685428240744</v>
      </c>
      <c r="U1906">
        <f t="shared" si="148"/>
        <v>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8293</v>
      </c>
      <c r="O1907" s="21">
        <f t="shared" si="149"/>
        <v>0.16800000000000001</v>
      </c>
      <c r="P1907" s="5">
        <f t="shared" si="150"/>
        <v>9.5238095238095233E-2</v>
      </c>
      <c r="Q1907" t="s">
        <v>8320</v>
      </c>
      <c r="R1907" t="s">
        <v>8349</v>
      </c>
      <c r="S1907" s="12">
        <f t="shared" si="152"/>
        <v>41859.925856481481</v>
      </c>
      <c r="T1907" s="12">
        <f t="shared" si="151"/>
        <v>41889.925856481481</v>
      </c>
      <c r="U1907">
        <f t="shared" si="148"/>
        <v>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8293</v>
      </c>
      <c r="O1908" s="21">
        <f t="shared" si="149"/>
        <v>42.76</v>
      </c>
      <c r="P1908" s="5">
        <f t="shared" si="150"/>
        <v>4.6304957904583725E-3</v>
      </c>
      <c r="Q1908" t="s">
        <v>8320</v>
      </c>
      <c r="R1908" t="s">
        <v>8349</v>
      </c>
      <c r="S1908" s="12">
        <f t="shared" si="152"/>
        <v>42514.671099537038</v>
      </c>
      <c r="T1908" s="12">
        <f t="shared" si="151"/>
        <v>42544.671099537038</v>
      </c>
      <c r="U1908">
        <f t="shared" si="148"/>
        <v>1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8293</v>
      </c>
      <c r="O1909" s="21">
        <f t="shared" si="149"/>
        <v>0.28333333333333333</v>
      </c>
      <c r="P1909" s="5">
        <f t="shared" si="150"/>
        <v>4.7058823529411764E-2</v>
      </c>
      <c r="Q1909" t="s">
        <v>8320</v>
      </c>
      <c r="R1909" t="s">
        <v>8349</v>
      </c>
      <c r="S1909" s="12">
        <f t="shared" si="152"/>
        <v>41767.587094907409</v>
      </c>
      <c r="T1909" s="12">
        <f t="shared" si="151"/>
        <v>41782.587094907409</v>
      </c>
      <c r="U1909">
        <f t="shared" si="148"/>
        <v>1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8293</v>
      </c>
      <c r="O1910" s="21">
        <f t="shared" si="149"/>
        <v>1.7319999999999998</v>
      </c>
      <c r="P1910" s="5">
        <f t="shared" si="150"/>
        <v>9.2378752886836026E-3</v>
      </c>
      <c r="Q1910" t="s">
        <v>8320</v>
      </c>
      <c r="R1910" t="s">
        <v>8349</v>
      </c>
      <c r="S1910" s="12">
        <f t="shared" si="152"/>
        <v>42703.917824074073</v>
      </c>
      <c r="T1910" s="12">
        <f t="shared" si="151"/>
        <v>42733.917824074073</v>
      </c>
      <c r="U1910">
        <f t="shared" si="148"/>
        <v>1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8293</v>
      </c>
      <c r="O1911" s="21">
        <f t="shared" si="149"/>
        <v>14.111428571428572</v>
      </c>
      <c r="P1911" s="5">
        <f t="shared" si="150"/>
        <v>7.6938651548896534E-3</v>
      </c>
      <c r="Q1911" t="s">
        <v>8320</v>
      </c>
      <c r="R1911" t="s">
        <v>8349</v>
      </c>
      <c r="S1911" s="12">
        <f t="shared" si="152"/>
        <v>41905.429155092592</v>
      </c>
      <c r="T1911" s="12">
        <f t="shared" si="151"/>
        <v>41935.429155092592</v>
      </c>
      <c r="U1911">
        <f t="shared" si="148"/>
        <v>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8293</v>
      </c>
      <c r="O1912" s="21">
        <f t="shared" si="149"/>
        <v>39.395294117647055</v>
      </c>
      <c r="P1912" s="5">
        <f t="shared" si="150"/>
        <v>8.5110195305500812E-3</v>
      </c>
      <c r="Q1912" t="s">
        <v>8320</v>
      </c>
      <c r="R1912" t="s">
        <v>8349</v>
      </c>
      <c r="S1912" s="12">
        <f t="shared" si="152"/>
        <v>42264.963159722218</v>
      </c>
      <c r="T1912" s="12">
        <f t="shared" si="151"/>
        <v>42308.947916666672</v>
      </c>
      <c r="U1912">
        <f t="shared" si="148"/>
        <v>1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8293</v>
      </c>
      <c r="O1913" s="21">
        <f t="shared" si="149"/>
        <v>2.3529411764705882E-2</v>
      </c>
      <c r="P1913" s="5">
        <f t="shared" si="150"/>
        <v>0.1</v>
      </c>
      <c r="Q1913" t="s">
        <v>8320</v>
      </c>
      <c r="R1913" t="s">
        <v>8349</v>
      </c>
      <c r="S1913" s="12">
        <f t="shared" si="152"/>
        <v>41830.033958333333</v>
      </c>
      <c r="T1913" s="12">
        <f t="shared" si="151"/>
        <v>41860.033958333333</v>
      </c>
      <c r="U1913">
        <f t="shared" si="148"/>
        <v>1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8293</v>
      </c>
      <c r="O1914" s="21">
        <f t="shared" si="149"/>
        <v>59.3</v>
      </c>
      <c r="P1914" s="5">
        <f t="shared" si="150"/>
        <v>1.4165261382799325E-2</v>
      </c>
      <c r="Q1914" t="s">
        <v>8320</v>
      </c>
      <c r="R1914" t="s">
        <v>8349</v>
      </c>
      <c r="S1914" s="12">
        <f t="shared" si="152"/>
        <v>42129.226388888885</v>
      </c>
      <c r="T1914" s="12">
        <f t="shared" si="151"/>
        <v>42159.226388888885</v>
      </c>
      <c r="U1914">
        <f t="shared" si="148"/>
        <v>1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8293</v>
      </c>
      <c r="O1915" s="21">
        <f t="shared" si="149"/>
        <v>1.3270833333333334</v>
      </c>
      <c r="P1915" s="5">
        <f t="shared" si="150"/>
        <v>4.0816326530612242E-2</v>
      </c>
      <c r="Q1915" t="s">
        <v>8320</v>
      </c>
      <c r="R1915" t="s">
        <v>8349</v>
      </c>
      <c r="S1915" s="12">
        <f t="shared" si="152"/>
        <v>41890.511319444442</v>
      </c>
      <c r="T1915" s="12">
        <f t="shared" si="151"/>
        <v>41920.511319444442</v>
      </c>
      <c r="U1915">
        <f t="shared" si="148"/>
        <v>1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8293</v>
      </c>
      <c r="O1916" s="21">
        <f t="shared" si="149"/>
        <v>9.0090090090090094</v>
      </c>
      <c r="P1916" s="5">
        <f t="shared" si="150"/>
        <v>3.3333333333333333E-2</v>
      </c>
      <c r="Q1916" t="s">
        <v>8320</v>
      </c>
      <c r="R1916" t="s">
        <v>8349</v>
      </c>
      <c r="S1916" s="12">
        <f t="shared" si="152"/>
        <v>41929.174456018518</v>
      </c>
      <c r="T1916" s="12">
        <f t="shared" si="151"/>
        <v>41944.165972222225</v>
      </c>
      <c r="U1916">
        <f t="shared" si="148"/>
        <v>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8293</v>
      </c>
      <c r="O1917" s="21">
        <f t="shared" si="149"/>
        <v>1.6</v>
      </c>
      <c r="P1917" s="5">
        <f t="shared" si="150"/>
        <v>0.5</v>
      </c>
      <c r="Q1917" t="s">
        <v>8320</v>
      </c>
      <c r="R1917" t="s">
        <v>8349</v>
      </c>
      <c r="S1917" s="12">
        <f t="shared" si="152"/>
        <v>41864.04886574074</v>
      </c>
      <c r="T1917" s="12">
        <f t="shared" si="151"/>
        <v>41884.04886574074</v>
      </c>
      <c r="U1917">
        <f t="shared" si="148"/>
        <v>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8293</v>
      </c>
      <c r="O1918" s="21">
        <f t="shared" si="149"/>
        <v>0.51</v>
      </c>
      <c r="P1918" s="5">
        <f t="shared" si="150"/>
        <v>5.8823529411764705E-2</v>
      </c>
      <c r="Q1918" t="s">
        <v>8320</v>
      </c>
      <c r="R1918" t="s">
        <v>8349</v>
      </c>
      <c r="S1918" s="12">
        <f t="shared" si="152"/>
        <v>42656.717303240745</v>
      </c>
      <c r="T1918" s="12">
        <f t="shared" si="151"/>
        <v>42681.758969907409</v>
      </c>
      <c r="U1918">
        <f t="shared" si="148"/>
        <v>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8293</v>
      </c>
      <c r="O1919" s="21">
        <f t="shared" si="149"/>
        <v>52.570512820512818</v>
      </c>
      <c r="P1919" s="5">
        <f t="shared" si="150"/>
        <v>3.4142177783197169E-4</v>
      </c>
      <c r="Q1919" t="s">
        <v>8320</v>
      </c>
      <c r="R1919" t="s">
        <v>8349</v>
      </c>
      <c r="S1919" s="12">
        <f t="shared" si="152"/>
        <v>42746.270057870366</v>
      </c>
      <c r="T1919" s="12">
        <f t="shared" si="151"/>
        <v>42776.270057870366</v>
      </c>
      <c r="U1919">
        <f t="shared" si="148"/>
        <v>1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8293</v>
      </c>
      <c r="O1920" s="21">
        <f t="shared" si="149"/>
        <v>1.04</v>
      </c>
      <c r="P1920" s="5">
        <f t="shared" si="150"/>
        <v>3.4615384615384617E-2</v>
      </c>
      <c r="Q1920" t="s">
        <v>8320</v>
      </c>
      <c r="R1920" t="s">
        <v>8349</v>
      </c>
      <c r="S1920" s="12">
        <f t="shared" si="152"/>
        <v>41828.789942129632</v>
      </c>
      <c r="T1920" s="12">
        <f t="shared" si="151"/>
        <v>41863.789942129632</v>
      </c>
      <c r="U1920">
        <f t="shared" si="148"/>
        <v>1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8293</v>
      </c>
      <c r="O1921" s="21">
        <f t="shared" si="149"/>
        <v>47.4</v>
      </c>
      <c r="P1921" s="5">
        <f t="shared" si="150"/>
        <v>3.3755274261603373E-2</v>
      </c>
      <c r="Q1921" t="s">
        <v>8320</v>
      </c>
      <c r="R1921" t="s">
        <v>8349</v>
      </c>
      <c r="S1921" s="12">
        <f t="shared" si="152"/>
        <v>42113.875567129624</v>
      </c>
      <c r="T1921" s="12">
        <f t="shared" si="151"/>
        <v>42143.875567129624</v>
      </c>
      <c r="U1921">
        <f t="shared" si="148"/>
        <v>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8293</v>
      </c>
      <c r="O1922" s="21">
        <f t="shared" si="149"/>
        <v>43.03</v>
      </c>
      <c r="P1922" s="5">
        <f t="shared" si="150"/>
        <v>2.4401580292818963E-2</v>
      </c>
      <c r="Q1922" t="s">
        <v>8320</v>
      </c>
      <c r="R1922" t="s">
        <v>8349</v>
      </c>
      <c r="S1922" s="12">
        <f t="shared" si="152"/>
        <v>42270.875706018516</v>
      </c>
      <c r="T1922" s="12">
        <f t="shared" si="151"/>
        <v>42298.958333333328</v>
      </c>
      <c r="U1922">
        <f t="shared" ref="U1922:U1985" si="153">COUNT(E1922="SUCCESSFUL","FAILED","cancelled","live")</f>
        <v>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8278</v>
      </c>
      <c r="O1923" s="21">
        <f t="shared" ref="O1923:O1986" si="154">IFERROR( E1923/D1923 * 100,0)</f>
        <v>136.80000000000001</v>
      </c>
      <c r="P1923" s="5">
        <f t="shared" ref="P1923:P1986" si="155">IFERROR(L1923/E1923,0)</f>
        <v>1.8518518518518517E-2</v>
      </c>
      <c r="Q1923" t="s">
        <v>8326</v>
      </c>
      <c r="R1923" t="s">
        <v>8330</v>
      </c>
      <c r="S1923" s="12">
        <f t="shared" si="152"/>
        <v>41074.221562500003</v>
      </c>
      <c r="T1923" s="12">
        <f t="shared" si="151"/>
        <v>41104.221562500003</v>
      </c>
      <c r="U1923">
        <f t="shared" si="153"/>
        <v>1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8278</v>
      </c>
      <c r="O1924" s="21">
        <f t="shared" si="154"/>
        <v>115.55</v>
      </c>
      <c r="P1924" s="5">
        <f t="shared" si="155"/>
        <v>2.7693639117265252E-2</v>
      </c>
      <c r="Q1924" t="s">
        <v>8326</v>
      </c>
      <c r="R1924" t="s">
        <v>8330</v>
      </c>
      <c r="S1924" s="12">
        <f t="shared" si="152"/>
        <v>41590.255868055552</v>
      </c>
      <c r="T1924" s="12">
        <f t="shared" si="151"/>
        <v>41620.255868055552</v>
      </c>
      <c r="U1924">
        <f t="shared" si="153"/>
        <v>1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8278</v>
      </c>
      <c r="O1925" s="21">
        <f t="shared" si="154"/>
        <v>240.79999999999998</v>
      </c>
      <c r="P1925" s="5">
        <f t="shared" si="155"/>
        <v>4.3189368770764118E-2</v>
      </c>
      <c r="Q1925" t="s">
        <v>8326</v>
      </c>
      <c r="R1925" t="s">
        <v>8330</v>
      </c>
      <c r="S1925" s="12">
        <f t="shared" si="152"/>
        <v>40772.848749999997</v>
      </c>
      <c r="T1925" s="12">
        <f t="shared" si="151"/>
        <v>40813.207638888889</v>
      </c>
      <c r="U1925">
        <f t="shared" si="153"/>
        <v>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8278</v>
      </c>
      <c r="O1926" s="21">
        <f t="shared" si="154"/>
        <v>114.39999999999999</v>
      </c>
      <c r="P1926" s="5">
        <f t="shared" si="155"/>
        <v>9.6153846153846159E-3</v>
      </c>
      <c r="Q1926" t="s">
        <v>8326</v>
      </c>
      <c r="R1926" t="s">
        <v>8330</v>
      </c>
      <c r="S1926" s="12">
        <f t="shared" si="152"/>
        <v>41626.761053240742</v>
      </c>
      <c r="T1926" s="12">
        <f t="shared" si="151"/>
        <v>41654.814583333333</v>
      </c>
      <c r="U1926">
        <f t="shared" si="153"/>
        <v>1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8278</v>
      </c>
      <c r="O1927" s="21">
        <f t="shared" si="154"/>
        <v>110.33333333333333</v>
      </c>
      <c r="P1927" s="5">
        <f t="shared" si="155"/>
        <v>3.1419939577039278E-2</v>
      </c>
      <c r="Q1927" t="s">
        <v>8326</v>
      </c>
      <c r="R1927" t="s">
        <v>8330</v>
      </c>
      <c r="S1927" s="12">
        <f t="shared" si="152"/>
        <v>41535.90148148148</v>
      </c>
      <c r="T1927" s="12">
        <f t="shared" si="151"/>
        <v>41558</v>
      </c>
      <c r="U1927">
        <f t="shared" si="153"/>
        <v>1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8278</v>
      </c>
      <c r="O1928" s="21">
        <f t="shared" si="154"/>
        <v>195.37933333333334</v>
      </c>
      <c r="P1928" s="5">
        <f t="shared" si="155"/>
        <v>3.6510173372141033E-2</v>
      </c>
      <c r="Q1928" t="s">
        <v>8326</v>
      </c>
      <c r="R1928" t="s">
        <v>8330</v>
      </c>
      <c r="S1928" s="12">
        <f t="shared" si="152"/>
        <v>40456.954351851848</v>
      </c>
      <c r="T1928" s="12">
        <f t="shared" si="151"/>
        <v>40484.018055555556</v>
      </c>
      <c r="U1928">
        <f t="shared" si="153"/>
        <v>1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8278</v>
      </c>
      <c r="O1929" s="21">
        <f t="shared" si="154"/>
        <v>103.33333333333334</v>
      </c>
      <c r="P1929" s="5">
        <f t="shared" si="155"/>
        <v>1.7741935483870968E-2</v>
      </c>
      <c r="Q1929" t="s">
        <v>8326</v>
      </c>
      <c r="R1929" t="s">
        <v>8330</v>
      </c>
      <c r="S1929" s="12">
        <f t="shared" si="152"/>
        <v>40960.861562500002</v>
      </c>
      <c r="T1929" s="12">
        <f t="shared" si="151"/>
        <v>40976.207638888889</v>
      </c>
      <c r="U1929">
        <f t="shared" si="153"/>
        <v>1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8278</v>
      </c>
      <c r="O1930" s="21">
        <f t="shared" si="154"/>
        <v>103.1372549019608</v>
      </c>
      <c r="P1930" s="5">
        <f t="shared" si="155"/>
        <v>1.2927756653992395E-2</v>
      </c>
      <c r="Q1930" t="s">
        <v>8326</v>
      </c>
      <c r="R1930" t="s">
        <v>8330</v>
      </c>
      <c r="S1930" s="12">
        <f t="shared" si="152"/>
        <v>41371.648078703707</v>
      </c>
      <c r="T1930" s="12">
        <f t="shared" si="151"/>
        <v>41401.648078703707</v>
      </c>
      <c r="U1930">
        <f t="shared" si="153"/>
        <v>1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8278</v>
      </c>
      <c r="O1931" s="21">
        <f t="shared" si="154"/>
        <v>100.3125</v>
      </c>
      <c r="P1931" s="5">
        <f t="shared" si="155"/>
        <v>2.336448598130841E-2</v>
      </c>
      <c r="Q1931" t="s">
        <v>8326</v>
      </c>
      <c r="R1931" t="s">
        <v>8330</v>
      </c>
      <c r="S1931" s="12">
        <f t="shared" si="152"/>
        <v>40687.021597222221</v>
      </c>
      <c r="T1931" s="12">
        <f t="shared" si="151"/>
        <v>40729.021597222221</v>
      </c>
      <c r="U1931">
        <f t="shared" si="153"/>
        <v>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8278</v>
      </c>
      <c r="O1932" s="21">
        <f t="shared" si="154"/>
        <v>127</v>
      </c>
      <c r="P1932" s="5">
        <f t="shared" si="155"/>
        <v>2.0472440944881889E-2</v>
      </c>
      <c r="Q1932" t="s">
        <v>8326</v>
      </c>
      <c r="R1932" t="s">
        <v>8330</v>
      </c>
      <c r="S1932" s="12">
        <f t="shared" si="152"/>
        <v>41402.558819444443</v>
      </c>
      <c r="T1932" s="12">
        <f t="shared" si="151"/>
        <v>41462.558819444443</v>
      </c>
      <c r="U1932">
        <f t="shared" si="153"/>
        <v>1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8278</v>
      </c>
      <c r="O1933" s="21">
        <f t="shared" si="154"/>
        <v>120.601</v>
      </c>
      <c r="P1933" s="5">
        <f t="shared" si="155"/>
        <v>2.0729513022280082E-2</v>
      </c>
      <c r="Q1933" t="s">
        <v>8326</v>
      </c>
      <c r="R1933" t="s">
        <v>8330</v>
      </c>
      <c r="S1933" s="12">
        <f t="shared" si="152"/>
        <v>41037.892465277779</v>
      </c>
      <c r="T1933" s="12">
        <f t="shared" ref="T1933:T1996" si="156">(((I1933/60)/60)/24)+DATE(1970,1,1)</f>
        <v>41051.145833333336</v>
      </c>
      <c r="U1933">
        <f t="shared" si="153"/>
        <v>1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8278</v>
      </c>
      <c r="O1934" s="21">
        <f t="shared" si="154"/>
        <v>106.99047619047619</v>
      </c>
      <c r="P1934" s="5">
        <f t="shared" si="155"/>
        <v>1.424247819120527E-2</v>
      </c>
      <c r="Q1934" t="s">
        <v>8326</v>
      </c>
      <c r="R1934" t="s">
        <v>8330</v>
      </c>
      <c r="S1934" s="12">
        <f t="shared" si="152"/>
        <v>40911.809872685182</v>
      </c>
      <c r="T1934" s="12">
        <f t="shared" si="156"/>
        <v>40932.809872685182</v>
      </c>
      <c r="U1934">
        <f t="shared" si="153"/>
        <v>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8278</v>
      </c>
      <c r="O1935" s="21">
        <f t="shared" si="154"/>
        <v>172.43333333333334</v>
      </c>
      <c r="P1935" s="5">
        <f t="shared" si="155"/>
        <v>1.0632128358786004E-2</v>
      </c>
      <c r="Q1935" t="s">
        <v>8326</v>
      </c>
      <c r="R1935" t="s">
        <v>8330</v>
      </c>
      <c r="S1935" s="12">
        <f t="shared" si="152"/>
        <v>41879.130868055552</v>
      </c>
      <c r="T1935" s="12">
        <f t="shared" si="156"/>
        <v>41909.130868055552</v>
      </c>
      <c r="U1935">
        <f t="shared" si="153"/>
        <v>1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8278</v>
      </c>
      <c r="O1936" s="21">
        <f t="shared" si="154"/>
        <v>123.61999999999999</v>
      </c>
      <c r="P1936" s="5">
        <f t="shared" si="155"/>
        <v>1.245753114382786E-2</v>
      </c>
      <c r="Q1936" t="s">
        <v>8326</v>
      </c>
      <c r="R1936" t="s">
        <v>8330</v>
      </c>
      <c r="S1936" s="12">
        <f t="shared" si="152"/>
        <v>40865.867141203707</v>
      </c>
      <c r="T1936" s="12">
        <f t="shared" si="156"/>
        <v>40902.208333333336</v>
      </c>
      <c r="U1936">
        <f t="shared" si="153"/>
        <v>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8278</v>
      </c>
      <c r="O1937" s="21">
        <f t="shared" si="154"/>
        <v>108.4</v>
      </c>
      <c r="P1937" s="5">
        <f t="shared" si="155"/>
        <v>1.8450184501845018E-2</v>
      </c>
      <c r="Q1937" t="s">
        <v>8326</v>
      </c>
      <c r="R1937" t="s">
        <v>8330</v>
      </c>
      <c r="S1937" s="12">
        <f t="shared" si="152"/>
        <v>41773.932534722226</v>
      </c>
      <c r="T1937" s="12">
        <f t="shared" si="156"/>
        <v>41811.207638888889</v>
      </c>
      <c r="U1937">
        <f t="shared" si="153"/>
        <v>1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8278</v>
      </c>
      <c r="O1938" s="21">
        <f t="shared" si="154"/>
        <v>116.52013333333333</v>
      </c>
      <c r="P1938" s="5">
        <f t="shared" si="155"/>
        <v>1.6592268460615102E-2</v>
      </c>
      <c r="Q1938" t="s">
        <v>8326</v>
      </c>
      <c r="R1938" t="s">
        <v>8330</v>
      </c>
      <c r="S1938" s="12">
        <f t="shared" si="152"/>
        <v>40852.889699074076</v>
      </c>
      <c r="T1938" s="12">
        <f t="shared" si="156"/>
        <v>40883.249305555553</v>
      </c>
      <c r="U1938">
        <f t="shared" si="153"/>
        <v>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8278</v>
      </c>
      <c r="O1939" s="21">
        <f t="shared" si="154"/>
        <v>187.245</v>
      </c>
      <c r="P1939" s="5">
        <f t="shared" si="155"/>
        <v>2.5812883299064504E-2</v>
      </c>
      <c r="Q1939" t="s">
        <v>8326</v>
      </c>
      <c r="R1939" t="s">
        <v>8330</v>
      </c>
      <c r="S1939" s="12">
        <f t="shared" si="152"/>
        <v>41059.118993055556</v>
      </c>
      <c r="T1939" s="12">
        <f t="shared" si="156"/>
        <v>41075.165972222225</v>
      </c>
      <c r="U1939">
        <f t="shared" si="153"/>
        <v>1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8278</v>
      </c>
      <c r="O1940" s="21">
        <f t="shared" si="154"/>
        <v>115.93333333333334</v>
      </c>
      <c r="P1940" s="5">
        <f t="shared" si="155"/>
        <v>6.5554916618746403E-3</v>
      </c>
      <c r="Q1940" t="s">
        <v>8326</v>
      </c>
      <c r="R1940" t="s">
        <v>8330</v>
      </c>
      <c r="S1940" s="12">
        <f t="shared" si="152"/>
        <v>41426.259618055556</v>
      </c>
      <c r="T1940" s="12">
        <f t="shared" si="156"/>
        <v>41457.208333333336</v>
      </c>
      <c r="U1940">
        <f t="shared" si="153"/>
        <v>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8278</v>
      </c>
      <c r="O1941" s="21">
        <f t="shared" si="154"/>
        <v>110.7</v>
      </c>
      <c r="P1941" s="5">
        <f t="shared" si="155"/>
        <v>8.6720867208672087E-3</v>
      </c>
      <c r="Q1941" t="s">
        <v>8326</v>
      </c>
      <c r="R1941" t="s">
        <v>8330</v>
      </c>
      <c r="S1941" s="12">
        <f t="shared" si="152"/>
        <v>41313.985046296293</v>
      </c>
      <c r="T1941" s="12">
        <f t="shared" si="156"/>
        <v>41343.943379629629</v>
      </c>
      <c r="U1941">
        <f t="shared" si="153"/>
        <v>1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8278</v>
      </c>
      <c r="O1942" s="21">
        <f t="shared" si="154"/>
        <v>170.92307692307693</v>
      </c>
      <c r="P1942" s="5">
        <f t="shared" si="155"/>
        <v>2.7902790279027902E-2</v>
      </c>
      <c r="Q1942" t="s">
        <v>8326</v>
      </c>
      <c r="R1942" t="s">
        <v>8330</v>
      </c>
      <c r="S1942" s="12">
        <f t="shared" si="152"/>
        <v>40670.507326388892</v>
      </c>
      <c r="T1942" s="12">
        <f t="shared" si="156"/>
        <v>40709.165972222225</v>
      </c>
      <c r="U1942">
        <f t="shared" si="153"/>
        <v>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8294</v>
      </c>
      <c r="O1943" s="21">
        <f t="shared" si="154"/>
        <v>126.11835600000001</v>
      </c>
      <c r="P1943" s="5">
        <f t="shared" si="155"/>
        <v>1.5487039808860178E-2</v>
      </c>
      <c r="Q1943" t="s">
        <v>8320</v>
      </c>
      <c r="R1943" t="s">
        <v>8350</v>
      </c>
      <c r="S1943" s="12">
        <f t="shared" si="152"/>
        <v>41744.290868055556</v>
      </c>
      <c r="T1943" s="12">
        <f t="shared" si="156"/>
        <v>41774.290868055556</v>
      </c>
      <c r="U1943">
        <f t="shared" si="153"/>
        <v>1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8294</v>
      </c>
      <c r="O1944" s="21">
        <f t="shared" si="154"/>
        <v>138.44033333333334</v>
      </c>
      <c r="P1944" s="5">
        <f t="shared" si="155"/>
        <v>1.1436936730866005E-2</v>
      </c>
      <c r="Q1944" t="s">
        <v>8320</v>
      </c>
      <c r="R1944" t="s">
        <v>8350</v>
      </c>
      <c r="S1944" s="12">
        <f t="shared" si="152"/>
        <v>40638.828009259261</v>
      </c>
      <c r="T1944" s="12">
        <f t="shared" si="156"/>
        <v>40728.828009259261</v>
      </c>
      <c r="U1944">
        <f t="shared" si="153"/>
        <v>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8294</v>
      </c>
      <c r="O1945" s="21">
        <f t="shared" si="154"/>
        <v>1705.2499999999998</v>
      </c>
      <c r="P1945" s="5">
        <f t="shared" si="155"/>
        <v>1.453159360797537E-2</v>
      </c>
      <c r="Q1945" t="s">
        <v>8320</v>
      </c>
      <c r="R1945" t="s">
        <v>8350</v>
      </c>
      <c r="S1945" s="12">
        <f t="shared" si="152"/>
        <v>42548.269861111112</v>
      </c>
      <c r="T1945" s="12">
        <f t="shared" si="156"/>
        <v>42593.269861111112</v>
      </c>
      <c r="U1945">
        <f t="shared" si="153"/>
        <v>1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8294</v>
      </c>
      <c r="O1946" s="21">
        <f t="shared" si="154"/>
        <v>788.05550000000005</v>
      </c>
      <c r="P1946" s="5">
        <f t="shared" si="155"/>
        <v>5.6753616972408669E-3</v>
      </c>
      <c r="Q1946" t="s">
        <v>8320</v>
      </c>
      <c r="R1946" t="s">
        <v>8350</v>
      </c>
      <c r="S1946" s="12">
        <f t="shared" si="152"/>
        <v>41730.584374999999</v>
      </c>
      <c r="T1946" s="12">
        <f t="shared" si="156"/>
        <v>41760.584374999999</v>
      </c>
      <c r="U1946">
        <f t="shared" si="153"/>
        <v>1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8294</v>
      </c>
      <c r="O1947" s="21">
        <f t="shared" si="154"/>
        <v>348.01799999999997</v>
      </c>
      <c r="P1947" s="5">
        <f t="shared" si="155"/>
        <v>1.9539219235786653E-3</v>
      </c>
      <c r="Q1947" t="s">
        <v>8320</v>
      </c>
      <c r="R1947" t="s">
        <v>8350</v>
      </c>
      <c r="S1947" s="12">
        <f t="shared" si="152"/>
        <v>42157.251828703709</v>
      </c>
      <c r="T1947" s="12">
        <f t="shared" si="156"/>
        <v>42197.251828703709</v>
      </c>
      <c r="U1947">
        <f t="shared" si="153"/>
        <v>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8294</v>
      </c>
      <c r="O1948" s="21">
        <f t="shared" si="154"/>
        <v>149.74666666666667</v>
      </c>
      <c r="P1948" s="5">
        <f t="shared" si="155"/>
        <v>6.2327486421511888E-3</v>
      </c>
      <c r="Q1948" t="s">
        <v>8320</v>
      </c>
      <c r="R1948" t="s">
        <v>8350</v>
      </c>
      <c r="S1948" s="12">
        <f t="shared" si="152"/>
        <v>41689.150011574071</v>
      </c>
      <c r="T1948" s="12">
        <f t="shared" si="156"/>
        <v>41749.108344907407</v>
      </c>
      <c r="U1948">
        <f t="shared" si="153"/>
        <v>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8294</v>
      </c>
      <c r="O1949" s="21">
        <f t="shared" si="154"/>
        <v>100.63375000000001</v>
      </c>
      <c r="P1949" s="5">
        <f t="shared" si="155"/>
        <v>2.8568944315401145E-2</v>
      </c>
      <c r="Q1949" t="s">
        <v>8320</v>
      </c>
      <c r="R1949" t="s">
        <v>8350</v>
      </c>
      <c r="S1949" s="12">
        <f t="shared" si="152"/>
        <v>40102.918055555558</v>
      </c>
      <c r="T1949" s="12">
        <f t="shared" si="156"/>
        <v>40140.249305555553</v>
      </c>
      <c r="U1949">
        <f t="shared" si="153"/>
        <v>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8294</v>
      </c>
      <c r="O1950" s="21">
        <f t="shared" si="154"/>
        <v>800.21100000000001</v>
      </c>
      <c r="P1950" s="5">
        <f t="shared" si="155"/>
        <v>5.3048508455894759E-3</v>
      </c>
      <c r="Q1950" t="s">
        <v>8320</v>
      </c>
      <c r="R1950" t="s">
        <v>8350</v>
      </c>
      <c r="S1950" s="12">
        <f t="shared" si="152"/>
        <v>42473.604270833333</v>
      </c>
      <c r="T1950" s="12">
        <f t="shared" si="156"/>
        <v>42527.709722222222</v>
      </c>
      <c r="U1950">
        <f t="shared" si="153"/>
        <v>1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8294</v>
      </c>
      <c r="O1951" s="21">
        <f t="shared" si="154"/>
        <v>106.00260000000002</v>
      </c>
      <c r="P1951" s="5">
        <f t="shared" si="155"/>
        <v>1.77920164222387E-2</v>
      </c>
      <c r="Q1951" t="s">
        <v>8320</v>
      </c>
      <c r="R1951" t="s">
        <v>8350</v>
      </c>
      <c r="S1951" s="12">
        <f t="shared" ref="S1951:S2014" si="157">(((J1951/60)/60)/24)+DATE(1970,1,1)</f>
        <v>41800.423043981478</v>
      </c>
      <c r="T1951" s="12">
        <f t="shared" si="156"/>
        <v>41830.423043981478</v>
      </c>
      <c r="U1951">
        <f t="shared" si="153"/>
        <v>1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8294</v>
      </c>
      <c r="O1952" s="21">
        <f t="shared" si="154"/>
        <v>200.51866666666669</v>
      </c>
      <c r="P1952" s="5">
        <f t="shared" si="155"/>
        <v>1.9491119696254378E-2</v>
      </c>
      <c r="Q1952" t="s">
        <v>8320</v>
      </c>
      <c r="R1952" t="s">
        <v>8350</v>
      </c>
      <c r="S1952" s="12">
        <f t="shared" si="157"/>
        <v>40624.181400462963</v>
      </c>
      <c r="T1952" s="12">
        <f t="shared" si="156"/>
        <v>40655.181400462963</v>
      </c>
      <c r="U1952">
        <f t="shared" si="153"/>
        <v>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8294</v>
      </c>
      <c r="O1953" s="21">
        <f t="shared" si="154"/>
        <v>212.44399999999999</v>
      </c>
      <c r="P1953" s="5">
        <f t="shared" si="155"/>
        <v>7.8514808608386218E-3</v>
      </c>
      <c r="Q1953" t="s">
        <v>8320</v>
      </c>
      <c r="R1953" t="s">
        <v>8350</v>
      </c>
      <c r="S1953" s="12">
        <f t="shared" si="157"/>
        <v>42651.420567129629</v>
      </c>
      <c r="T1953" s="12">
        <f t="shared" si="156"/>
        <v>42681.462233796294</v>
      </c>
      <c r="U1953">
        <f t="shared" si="153"/>
        <v>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8294</v>
      </c>
      <c r="O1954" s="21">
        <f t="shared" si="154"/>
        <v>198.47237142857145</v>
      </c>
      <c r="P1954" s="5">
        <f t="shared" si="155"/>
        <v>9.8178472628000189E-3</v>
      </c>
      <c r="Q1954" t="s">
        <v>8320</v>
      </c>
      <c r="R1954" t="s">
        <v>8350</v>
      </c>
      <c r="S1954" s="12">
        <f t="shared" si="157"/>
        <v>41526.60665509259</v>
      </c>
      <c r="T1954" s="12">
        <f t="shared" si="156"/>
        <v>41563.60665509259</v>
      </c>
      <c r="U1954">
        <f t="shared" si="153"/>
        <v>1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8294</v>
      </c>
      <c r="O1955" s="21">
        <f t="shared" si="154"/>
        <v>225.94666666666666</v>
      </c>
      <c r="P1955" s="5">
        <f t="shared" si="155"/>
        <v>4.3373067390534642E-3</v>
      </c>
      <c r="Q1955" t="s">
        <v>8320</v>
      </c>
      <c r="R1955" t="s">
        <v>8350</v>
      </c>
      <c r="S1955" s="12">
        <f t="shared" si="157"/>
        <v>40941.199826388889</v>
      </c>
      <c r="T1955" s="12">
        <f t="shared" si="156"/>
        <v>40970.125</v>
      </c>
      <c r="U1955">
        <f t="shared" si="153"/>
        <v>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8294</v>
      </c>
      <c r="O1956" s="21">
        <f t="shared" si="154"/>
        <v>698.94800000000009</v>
      </c>
      <c r="P1956" s="5">
        <f t="shared" si="155"/>
        <v>1.1874989269588009E-3</v>
      </c>
      <c r="Q1956" t="s">
        <v>8320</v>
      </c>
      <c r="R1956" t="s">
        <v>8350</v>
      </c>
      <c r="S1956" s="12">
        <f t="shared" si="157"/>
        <v>42394.580740740741</v>
      </c>
      <c r="T1956" s="12">
        <f t="shared" si="156"/>
        <v>42441.208333333328</v>
      </c>
      <c r="U1956">
        <f t="shared" si="153"/>
        <v>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8294</v>
      </c>
      <c r="O1957" s="21">
        <f t="shared" si="154"/>
        <v>398.59528571428569</v>
      </c>
      <c r="P1957" s="5">
        <f t="shared" si="155"/>
        <v>1.7322738507527806E-3</v>
      </c>
      <c r="Q1957" t="s">
        <v>8320</v>
      </c>
      <c r="R1957" t="s">
        <v>8350</v>
      </c>
      <c r="S1957" s="12">
        <f t="shared" si="157"/>
        <v>41020.271770833337</v>
      </c>
      <c r="T1957" s="12">
        <f t="shared" si="156"/>
        <v>41052.791666666664</v>
      </c>
      <c r="U1957">
        <f t="shared" si="153"/>
        <v>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8294</v>
      </c>
      <c r="O1958" s="21">
        <f t="shared" si="154"/>
        <v>294.0333333333333</v>
      </c>
      <c r="P1958" s="5">
        <f t="shared" si="155"/>
        <v>2.0689264255753315E-3</v>
      </c>
      <c r="Q1958" t="s">
        <v>8320</v>
      </c>
      <c r="R1958" t="s">
        <v>8350</v>
      </c>
      <c r="S1958" s="12">
        <f t="shared" si="157"/>
        <v>42067.923668981486</v>
      </c>
      <c r="T1958" s="12">
        <f t="shared" si="156"/>
        <v>42112.882002314815</v>
      </c>
      <c r="U1958">
        <f t="shared" si="153"/>
        <v>1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8294</v>
      </c>
      <c r="O1959" s="21">
        <f t="shared" si="154"/>
        <v>167.50470000000001</v>
      </c>
      <c r="P1959" s="5">
        <f t="shared" si="155"/>
        <v>1.31339598232169E-2</v>
      </c>
      <c r="Q1959" t="s">
        <v>8320</v>
      </c>
      <c r="R1959" t="s">
        <v>8350</v>
      </c>
      <c r="S1959" s="12">
        <f t="shared" si="157"/>
        <v>41179.098530092589</v>
      </c>
      <c r="T1959" s="12">
        <f t="shared" si="156"/>
        <v>41209.098530092589</v>
      </c>
      <c r="U1959">
        <f t="shared" si="153"/>
        <v>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8294</v>
      </c>
      <c r="O1960" s="21">
        <f t="shared" si="154"/>
        <v>1435.5717142857143</v>
      </c>
      <c r="P1960" s="5">
        <f t="shared" si="155"/>
        <v>1.3493877302442571E-2</v>
      </c>
      <c r="Q1960" t="s">
        <v>8320</v>
      </c>
      <c r="R1960" t="s">
        <v>8350</v>
      </c>
      <c r="S1960" s="12">
        <f t="shared" si="157"/>
        <v>41326.987974537034</v>
      </c>
      <c r="T1960" s="12">
        <f t="shared" si="156"/>
        <v>41356.94630787037</v>
      </c>
      <c r="U1960">
        <f t="shared" si="153"/>
        <v>1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8294</v>
      </c>
      <c r="O1961" s="21">
        <f t="shared" si="154"/>
        <v>156.73439999999999</v>
      </c>
      <c r="P1961" s="5">
        <f t="shared" si="155"/>
        <v>2.7052134056084687E-2</v>
      </c>
      <c r="Q1961" t="s">
        <v>8320</v>
      </c>
      <c r="R1961" t="s">
        <v>8350</v>
      </c>
      <c r="S1961" s="12">
        <f t="shared" si="157"/>
        <v>41871.845601851855</v>
      </c>
      <c r="T1961" s="12">
        <f t="shared" si="156"/>
        <v>41913</v>
      </c>
      <c r="U1961">
        <f t="shared" si="153"/>
        <v>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8294</v>
      </c>
      <c r="O1962" s="21">
        <f t="shared" si="154"/>
        <v>117.90285714285716</v>
      </c>
      <c r="P1962" s="5">
        <f t="shared" si="155"/>
        <v>3.9984490864149663E-4</v>
      </c>
      <c r="Q1962" t="s">
        <v>8320</v>
      </c>
      <c r="R1962" t="s">
        <v>8350</v>
      </c>
      <c r="S1962" s="12">
        <f t="shared" si="157"/>
        <v>41964.362743055557</v>
      </c>
      <c r="T1962" s="12">
        <f t="shared" si="156"/>
        <v>41994.362743055557</v>
      </c>
      <c r="U1962">
        <f t="shared" si="153"/>
        <v>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8294</v>
      </c>
      <c r="O1963" s="21">
        <f t="shared" si="154"/>
        <v>1105.3811999999998</v>
      </c>
      <c r="P1963" s="5">
        <f t="shared" si="155"/>
        <v>1.4773184128696961E-2</v>
      </c>
      <c r="Q1963" t="s">
        <v>8320</v>
      </c>
      <c r="R1963" t="s">
        <v>8350</v>
      </c>
      <c r="S1963" s="12">
        <f t="shared" si="157"/>
        <v>41148.194641203707</v>
      </c>
      <c r="T1963" s="12">
        <f t="shared" si="156"/>
        <v>41188.165972222225</v>
      </c>
      <c r="U1963">
        <f t="shared" si="153"/>
        <v>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8294</v>
      </c>
      <c r="O1964" s="21">
        <f t="shared" si="154"/>
        <v>192.92499999999998</v>
      </c>
      <c r="P1964" s="5">
        <f t="shared" si="155"/>
        <v>1.5861085914215367E-2</v>
      </c>
      <c r="Q1964" t="s">
        <v>8320</v>
      </c>
      <c r="R1964" t="s">
        <v>8350</v>
      </c>
      <c r="S1964" s="12">
        <f t="shared" si="157"/>
        <v>41742.780509259261</v>
      </c>
      <c r="T1964" s="12">
        <f t="shared" si="156"/>
        <v>41772.780509259261</v>
      </c>
      <c r="U1964">
        <f t="shared" si="153"/>
        <v>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8294</v>
      </c>
      <c r="O1965" s="21">
        <f t="shared" si="154"/>
        <v>126.8842105263158</v>
      </c>
      <c r="P1965" s="5">
        <f t="shared" si="155"/>
        <v>8.5034013605442185E-3</v>
      </c>
      <c r="Q1965" t="s">
        <v>8320</v>
      </c>
      <c r="R1965" t="s">
        <v>8350</v>
      </c>
      <c r="S1965" s="12">
        <f t="shared" si="157"/>
        <v>41863.429791666669</v>
      </c>
      <c r="T1965" s="12">
        <f t="shared" si="156"/>
        <v>41898.429791666669</v>
      </c>
      <c r="U1965">
        <f t="shared" si="153"/>
        <v>1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8294</v>
      </c>
      <c r="O1966" s="21">
        <f t="shared" si="154"/>
        <v>259.57748878923763</v>
      </c>
      <c r="P1966" s="5">
        <f t="shared" si="155"/>
        <v>5.5324468289103127E-3</v>
      </c>
      <c r="Q1966" t="s">
        <v>8320</v>
      </c>
      <c r="R1966" t="s">
        <v>8350</v>
      </c>
      <c r="S1966" s="12">
        <f t="shared" si="157"/>
        <v>42452.272824074069</v>
      </c>
      <c r="T1966" s="12">
        <f t="shared" si="156"/>
        <v>42482.272824074069</v>
      </c>
      <c r="U1966">
        <f t="shared" si="153"/>
        <v>1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8294</v>
      </c>
      <c r="O1967" s="21">
        <f t="shared" si="154"/>
        <v>262.27999999999997</v>
      </c>
      <c r="P1967" s="5">
        <f t="shared" si="155"/>
        <v>7.8542016165929537E-3</v>
      </c>
      <c r="Q1967" t="s">
        <v>8320</v>
      </c>
      <c r="R1967" t="s">
        <v>8350</v>
      </c>
      <c r="S1967" s="12">
        <f t="shared" si="157"/>
        <v>40898.089236111111</v>
      </c>
      <c r="T1967" s="12">
        <f t="shared" si="156"/>
        <v>40920.041666666664</v>
      </c>
      <c r="U1967">
        <f t="shared" si="153"/>
        <v>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8294</v>
      </c>
      <c r="O1968" s="21">
        <f t="shared" si="154"/>
        <v>206.74309000000002</v>
      </c>
      <c r="P1968" s="5">
        <f t="shared" si="155"/>
        <v>7.3182615196474045E-3</v>
      </c>
      <c r="Q1968" t="s">
        <v>8320</v>
      </c>
      <c r="R1968" t="s">
        <v>8350</v>
      </c>
      <c r="S1968" s="12">
        <f t="shared" si="157"/>
        <v>41835.540486111109</v>
      </c>
      <c r="T1968" s="12">
        <f t="shared" si="156"/>
        <v>41865.540486111109</v>
      </c>
      <c r="U1968">
        <f t="shared" si="153"/>
        <v>1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8294</v>
      </c>
      <c r="O1969" s="21">
        <f t="shared" si="154"/>
        <v>370.13</v>
      </c>
      <c r="P1969" s="5">
        <f t="shared" si="155"/>
        <v>5.4710507119120309E-3</v>
      </c>
      <c r="Q1969" t="s">
        <v>8320</v>
      </c>
      <c r="R1969" t="s">
        <v>8350</v>
      </c>
      <c r="S1969" s="12">
        <f t="shared" si="157"/>
        <v>41730.663530092592</v>
      </c>
      <c r="T1969" s="12">
        <f t="shared" si="156"/>
        <v>41760.663530092592</v>
      </c>
      <c r="U1969">
        <f t="shared" si="153"/>
        <v>1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8294</v>
      </c>
      <c r="O1970" s="21">
        <f t="shared" si="154"/>
        <v>284.96600000000001</v>
      </c>
      <c r="P1970" s="5">
        <f t="shared" si="155"/>
        <v>3.5793743815051618E-3</v>
      </c>
      <c r="Q1970" t="s">
        <v>8320</v>
      </c>
      <c r="R1970" t="s">
        <v>8350</v>
      </c>
      <c r="S1970" s="12">
        <f t="shared" si="157"/>
        <v>42676.586979166663</v>
      </c>
      <c r="T1970" s="12">
        <f t="shared" si="156"/>
        <v>42707.628645833334</v>
      </c>
      <c r="U1970">
        <f t="shared" si="153"/>
        <v>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8294</v>
      </c>
      <c r="O1971" s="21">
        <f t="shared" si="154"/>
        <v>579.08000000000004</v>
      </c>
      <c r="P1971" s="5">
        <f t="shared" si="155"/>
        <v>1.6293085584029841E-2</v>
      </c>
      <c r="Q1971" t="s">
        <v>8320</v>
      </c>
      <c r="R1971" t="s">
        <v>8350</v>
      </c>
      <c r="S1971" s="12">
        <f t="shared" si="157"/>
        <v>42557.792453703703</v>
      </c>
      <c r="T1971" s="12">
        <f t="shared" si="156"/>
        <v>42587.792453703703</v>
      </c>
      <c r="U1971">
        <f t="shared" si="153"/>
        <v>1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8294</v>
      </c>
      <c r="O1972" s="21">
        <f t="shared" si="154"/>
        <v>1131.8</v>
      </c>
      <c r="P1972" s="5">
        <f t="shared" si="155"/>
        <v>1.2387347587913058E-2</v>
      </c>
      <c r="Q1972" t="s">
        <v>8320</v>
      </c>
      <c r="R1972" t="s">
        <v>8350</v>
      </c>
      <c r="S1972" s="12">
        <f t="shared" si="157"/>
        <v>41324.193298611113</v>
      </c>
      <c r="T1972" s="12">
        <f t="shared" si="156"/>
        <v>41384.151631944449</v>
      </c>
      <c r="U1972">
        <f t="shared" si="153"/>
        <v>1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8294</v>
      </c>
      <c r="O1973" s="21">
        <f t="shared" si="154"/>
        <v>263.02771750000005</v>
      </c>
      <c r="P1973" s="5">
        <f t="shared" si="155"/>
        <v>3.6716662760075841E-3</v>
      </c>
      <c r="Q1973" t="s">
        <v>8320</v>
      </c>
      <c r="R1973" t="s">
        <v>8350</v>
      </c>
      <c r="S1973" s="12">
        <f t="shared" si="157"/>
        <v>41561.500706018516</v>
      </c>
      <c r="T1973" s="12">
        <f t="shared" si="156"/>
        <v>41593.166666666664</v>
      </c>
      <c r="U1973">
        <f t="shared" si="153"/>
        <v>1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8294</v>
      </c>
      <c r="O1974" s="21">
        <f t="shared" si="154"/>
        <v>674.48</v>
      </c>
      <c r="P1974" s="5">
        <f t="shared" si="155"/>
        <v>1.4114577155734788E-2</v>
      </c>
      <c r="Q1974" t="s">
        <v>8320</v>
      </c>
      <c r="R1974" t="s">
        <v>8350</v>
      </c>
      <c r="S1974" s="12">
        <f t="shared" si="157"/>
        <v>41201.012083333335</v>
      </c>
      <c r="T1974" s="12">
        <f t="shared" si="156"/>
        <v>41231.053749999999</v>
      </c>
      <c r="U1974">
        <f t="shared" si="153"/>
        <v>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8294</v>
      </c>
      <c r="O1975" s="21">
        <f t="shared" si="154"/>
        <v>256.83081313131316</v>
      </c>
      <c r="P1975" s="5">
        <f t="shared" si="155"/>
        <v>4.0332332917116503E-3</v>
      </c>
      <c r="Q1975" t="s">
        <v>8320</v>
      </c>
      <c r="R1975" t="s">
        <v>8350</v>
      </c>
      <c r="S1975" s="12">
        <f t="shared" si="157"/>
        <v>42549.722962962958</v>
      </c>
      <c r="T1975" s="12">
        <f t="shared" si="156"/>
        <v>42588.291666666672</v>
      </c>
      <c r="U1975">
        <f t="shared" si="153"/>
        <v>1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8294</v>
      </c>
      <c r="O1976" s="21">
        <f t="shared" si="154"/>
        <v>375.49599999999998</v>
      </c>
      <c r="P1976" s="5">
        <f t="shared" si="155"/>
        <v>5.3529198713168713E-3</v>
      </c>
      <c r="Q1976" t="s">
        <v>8320</v>
      </c>
      <c r="R1976" t="s">
        <v>8350</v>
      </c>
      <c r="S1976" s="12">
        <f t="shared" si="157"/>
        <v>41445.334131944444</v>
      </c>
      <c r="T1976" s="12">
        <f t="shared" si="156"/>
        <v>41505.334131944444</v>
      </c>
      <c r="U1976">
        <f t="shared" si="153"/>
        <v>1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8294</v>
      </c>
      <c r="O1977" s="21">
        <f t="shared" si="154"/>
        <v>208.70837499999996</v>
      </c>
      <c r="P1977" s="5">
        <f t="shared" si="155"/>
        <v>7.5763610348650364E-3</v>
      </c>
      <c r="Q1977" t="s">
        <v>8320</v>
      </c>
      <c r="R1977" t="s">
        <v>8350</v>
      </c>
      <c r="S1977" s="12">
        <f t="shared" si="157"/>
        <v>41313.755219907405</v>
      </c>
      <c r="T1977" s="12">
        <f t="shared" si="156"/>
        <v>41343.755219907405</v>
      </c>
      <c r="U1977">
        <f t="shared" si="153"/>
        <v>1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8294</v>
      </c>
      <c r="O1978" s="21">
        <f t="shared" si="154"/>
        <v>346.6</v>
      </c>
      <c r="P1978" s="5">
        <f t="shared" si="155"/>
        <v>3.4117137911136755E-2</v>
      </c>
      <c r="Q1978" t="s">
        <v>8320</v>
      </c>
      <c r="R1978" t="s">
        <v>8350</v>
      </c>
      <c r="S1978" s="12">
        <f t="shared" si="157"/>
        <v>41438.899594907409</v>
      </c>
      <c r="T1978" s="12">
        <f t="shared" si="156"/>
        <v>41468.899594907409</v>
      </c>
      <c r="U1978">
        <f t="shared" si="153"/>
        <v>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8294</v>
      </c>
      <c r="O1979" s="21">
        <f t="shared" si="154"/>
        <v>402.33</v>
      </c>
      <c r="P1979" s="5">
        <f t="shared" si="155"/>
        <v>4.0812268535779083E-3</v>
      </c>
      <c r="Q1979" t="s">
        <v>8320</v>
      </c>
      <c r="R1979" t="s">
        <v>8350</v>
      </c>
      <c r="S1979" s="12">
        <f t="shared" si="157"/>
        <v>42311.216898148152</v>
      </c>
      <c r="T1979" s="12">
        <f t="shared" si="156"/>
        <v>42357.332638888889</v>
      </c>
      <c r="U1979">
        <f t="shared" si="153"/>
        <v>1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8294</v>
      </c>
      <c r="O1980" s="21">
        <f t="shared" si="154"/>
        <v>1026.8451399999999</v>
      </c>
      <c r="P1980" s="5">
        <f t="shared" si="155"/>
        <v>7.5571278450029965E-4</v>
      </c>
      <c r="Q1980" t="s">
        <v>8320</v>
      </c>
      <c r="R1980" t="s">
        <v>8350</v>
      </c>
      <c r="S1980" s="12">
        <f t="shared" si="157"/>
        <v>41039.225601851853</v>
      </c>
      <c r="T1980" s="12">
        <f t="shared" si="156"/>
        <v>41072.291666666664</v>
      </c>
      <c r="U1980">
        <f t="shared" si="153"/>
        <v>1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8294</v>
      </c>
      <c r="O1981" s="21">
        <f t="shared" si="154"/>
        <v>114.901155</v>
      </c>
      <c r="P1981" s="5">
        <f t="shared" si="155"/>
        <v>3.5378234448557111E-3</v>
      </c>
      <c r="Q1981" t="s">
        <v>8320</v>
      </c>
      <c r="R1981" t="s">
        <v>8350</v>
      </c>
      <c r="S1981" s="12">
        <f t="shared" si="157"/>
        <v>42290.460023148145</v>
      </c>
      <c r="T1981" s="12">
        <f t="shared" si="156"/>
        <v>42327.207638888889</v>
      </c>
      <c r="U1981">
        <f t="shared" si="153"/>
        <v>1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8294</v>
      </c>
      <c r="O1982" s="21">
        <f t="shared" si="154"/>
        <v>354.82402000000002</v>
      </c>
      <c r="P1982" s="5">
        <f t="shared" si="155"/>
        <v>1.0963181128492936E-2</v>
      </c>
      <c r="Q1982" t="s">
        <v>8320</v>
      </c>
      <c r="R1982" t="s">
        <v>8350</v>
      </c>
      <c r="S1982" s="12">
        <f t="shared" si="157"/>
        <v>42423.542384259257</v>
      </c>
      <c r="T1982" s="12">
        <f t="shared" si="156"/>
        <v>42463.500717592593</v>
      </c>
      <c r="U1982">
        <f t="shared" si="153"/>
        <v>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8295</v>
      </c>
      <c r="O1983" s="21">
        <f t="shared" si="154"/>
        <v>5.08</v>
      </c>
      <c r="P1983" s="5">
        <f t="shared" si="155"/>
        <v>3.1496062992125984E-2</v>
      </c>
      <c r="Q1983" t="s">
        <v>8339</v>
      </c>
      <c r="R1983" t="s">
        <v>8351</v>
      </c>
      <c r="S1983" s="12">
        <f t="shared" si="157"/>
        <v>41799.725289351853</v>
      </c>
      <c r="T1983" s="12">
        <f t="shared" si="156"/>
        <v>41829.725289351853</v>
      </c>
      <c r="U1983">
        <f t="shared" si="153"/>
        <v>1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8295</v>
      </c>
      <c r="O1984" s="21">
        <f t="shared" si="154"/>
        <v>0</v>
      </c>
      <c r="P1984" s="5">
        <f t="shared" si="155"/>
        <v>0</v>
      </c>
      <c r="Q1984" t="s">
        <v>8339</v>
      </c>
      <c r="R1984" t="s">
        <v>8351</v>
      </c>
      <c r="S1984" s="12">
        <f t="shared" si="157"/>
        <v>42678.586655092593</v>
      </c>
      <c r="T1984" s="12">
        <f t="shared" si="156"/>
        <v>42708.628321759257</v>
      </c>
      <c r="U1984">
        <f t="shared" si="153"/>
        <v>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8295</v>
      </c>
      <c r="O1985" s="21">
        <f t="shared" si="154"/>
        <v>4.3</v>
      </c>
      <c r="P1985" s="5">
        <f t="shared" si="155"/>
        <v>1.127554615926709E-2</v>
      </c>
      <c r="Q1985" t="s">
        <v>8339</v>
      </c>
      <c r="R1985" t="s">
        <v>8351</v>
      </c>
      <c r="S1985" s="12">
        <f t="shared" si="157"/>
        <v>42593.011782407411</v>
      </c>
      <c r="T1985" s="12">
        <f t="shared" si="156"/>
        <v>42615.291666666672</v>
      </c>
      <c r="U1985">
        <f t="shared" si="153"/>
        <v>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8295</v>
      </c>
      <c r="O1986" s="21">
        <f t="shared" si="154"/>
        <v>21.146666666666665</v>
      </c>
      <c r="P1986" s="5">
        <f t="shared" si="155"/>
        <v>2.2068095838587644E-3</v>
      </c>
      <c r="Q1986" t="s">
        <v>8339</v>
      </c>
      <c r="R1986" t="s">
        <v>8351</v>
      </c>
      <c r="S1986" s="12">
        <f t="shared" si="157"/>
        <v>41913.790289351848</v>
      </c>
      <c r="T1986" s="12">
        <f t="shared" si="156"/>
        <v>41973.831956018519</v>
      </c>
      <c r="U1986">
        <f t="shared" ref="U1986:U2049" si="158">COUNT(E1986="SUCCESSFUL","FAILED","cancelled","live")</f>
        <v>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8295</v>
      </c>
      <c r="O1987" s="21">
        <f t="shared" ref="O1987:O2050" si="159">IFERROR( E1987/D1987 * 100,0)</f>
        <v>3.1875</v>
      </c>
      <c r="P1987" s="5">
        <f t="shared" ref="P1987:P2050" si="160">IFERROR(L1987/E1987,0)</f>
        <v>7.8431372549019607E-2</v>
      </c>
      <c r="Q1987" t="s">
        <v>8339</v>
      </c>
      <c r="R1987" t="s">
        <v>8351</v>
      </c>
      <c r="S1987" s="12">
        <f t="shared" si="157"/>
        <v>42555.698738425926</v>
      </c>
      <c r="T1987" s="12">
        <f t="shared" si="156"/>
        <v>42584.958333333328</v>
      </c>
      <c r="U1987">
        <f t="shared" si="158"/>
        <v>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8295</v>
      </c>
      <c r="O1988" s="21">
        <f t="shared" si="159"/>
        <v>0.05</v>
      </c>
      <c r="P1988" s="5">
        <f t="shared" si="160"/>
        <v>1</v>
      </c>
      <c r="Q1988" t="s">
        <v>8339</v>
      </c>
      <c r="R1988" t="s">
        <v>8351</v>
      </c>
      <c r="S1988" s="12">
        <f t="shared" si="157"/>
        <v>42413.433831018512</v>
      </c>
      <c r="T1988" s="12">
        <f t="shared" si="156"/>
        <v>42443.392164351855</v>
      </c>
      <c r="U1988">
        <f t="shared" si="158"/>
        <v>1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8295</v>
      </c>
      <c r="O1989" s="21">
        <f t="shared" si="159"/>
        <v>42.472727272727276</v>
      </c>
      <c r="P1989" s="5">
        <f t="shared" si="160"/>
        <v>1.1986301369863013E-2</v>
      </c>
      <c r="Q1989" t="s">
        <v>8339</v>
      </c>
      <c r="R1989" t="s">
        <v>8351</v>
      </c>
      <c r="S1989" s="12">
        <f t="shared" si="157"/>
        <v>42034.639768518522</v>
      </c>
      <c r="T1989" s="12">
        <f t="shared" si="156"/>
        <v>42064.639768518522</v>
      </c>
      <c r="U1989">
        <f t="shared" si="158"/>
        <v>1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8295</v>
      </c>
      <c r="O1990" s="21">
        <f t="shared" si="159"/>
        <v>0.41666666666666669</v>
      </c>
      <c r="P1990" s="5">
        <f t="shared" si="160"/>
        <v>0.04</v>
      </c>
      <c r="Q1990" t="s">
        <v>8339</v>
      </c>
      <c r="R1990" t="s">
        <v>8351</v>
      </c>
      <c r="S1990" s="12">
        <f t="shared" si="157"/>
        <v>42206.763217592597</v>
      </c>
      <c r="T1990" s="12">
        <f t="shared" si="156"/>
        <v>42236.763217592597</v>
      </c>
      <c r="U1990">
        <f t="shared" si="158"/>
        <v>1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8295</v>
      </c>
      <c r="O1991" s="21">
        <f t="shared" si="159"/>
        <v>1</v>
      </c>
      <c r="P1991" s="5">
        <f t="shared" si="160"/>
        <v>0.02</v>
      </c>
      <c r="Q1991" t="s">
        <v>8339</v>
      </c>
      <c r="R1991" t="s">
        <v>8351</v>
      </c>
      <c r="S1991" s="12">
        <f t="shared" si="157"/>
        <v>42685.680648148147</v>
      </c>
      <c r="T1991" s="12">
        <f t="shared" si="156"/>
        <v>42715.680648148147</v>
      </c>
      <c r="U1991">
        <f t="shared" si="158"/>
        <v>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8295</v>
      </c>
      <c r="O1992" s="21">
        <f t="shared" si="159"/>
        <v>16.966666666666665</v>
      </c>
      <c r="P1992" s="5">
        <f t="shared" si="160"/>
        <v>9.823182711198428E-3</v>
      </c>
      <c r="Q1992" t="s">
        <v>8339</v>
      </c>
      <c r="R1992" t="s">
        <v>8351</v>
      </c>
      <c r="S1992" s="12">
        <f t="shared" si="157"/>
        <v>42398.195972222224</v>
      </c>
      <c r="T1992" s="12">
        <f t="shared" si="156"/>
        <v>42413.195972222224</v>
      </c>
      <c r="U1992">
        <f t="shared" si="158"/>
        <v>1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8295</v>
      </c>
      <c r="O1993" s="21">
        <f t="shared" si="159"/>
        <v>7.0000000000000009</v>
      </c>
      <c r="P1993" s="5">
        <f t="shared" si="160"/>
        <v>2.1428571428571429E-2</v>
      </c>
      <c r="Q1993" t="s">
        <v>8339</v>
      </c>
      <c r="R1993" t="s">
        <v>8351</v>
      </c>
      <c r="S1993" s="12">
        <f t="shared" si="157"/>
        <v>42167.89335648148</v>
      </c>
      <c r="T1993" s="12">
        <f t="shared" si="156"/>
        <v>42188.89335648148</v>
      </c>
      <c r="U1993">
        <f t="shared" si="158"/>
        <v>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8295</v>
      </c>
      <c r="O1994" s="21">
        <f t="shared" si="159"/>
        <v>0.13333333333333333</v>
      </c>
      <c r="P1994" s="5">
        <f t="shared" si="160"/>
        <v>1</v>
      </c>
      <c r="Q1994" t="s">
        <v>8339</v>
      </c>
      <c r="R1994" t="s">
        <v>8351</v>
      </c>
      <c r="S1994" s="12">
        <f t="shared" si="157"/>
        <v>42023.143414351856</v>
      </c>
      <c r="T1994" s="12">
        <f t="shared" si="156"/>
        <v>42053.143414351856</v>
      </c>
      <c r="U1994">
        <f t="shared" si="158"/>
        <v>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8295</v>
      </c>
      <c r="O1995" s="21">
        <f t="shared" si="159"/>
        <v>0</v>
      </c>
      <c r="P1995" s="5">
        <f t="shared" si="160"/>
        <v>0</v>
      </c>
      <c r="Q1995" t="s">
        <v>8339</v>
      </c>
      <c r="R1995" t="s">
        <v>8351</v>
      </c>
      <c r="S1995" s="12">
        <f t="shared" si="157"/>
        <v>42329.58839120371</v>
      </c>
      <c r="T1995" s="12">
        <f t="shared" si="156"/>
        <v>42359.58839120371</v>
      </c>
      <c r="U1995">
        <f t="shared" si="158"/>
        <v>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8295</v>
      </c>
      <c r="O1996" s="21">
        <f t="shared" si="159"/>
        <v>0</v>
      </c>
      <c r="P1996" s="5">
        <f t="shared" si="160"/>
        <v>0</v>
      </c>
      <c r="Q1996" t="s">
        <v>8339</v>
      </c>
      <c r="R1996" t="s">
        <v>8351</v>
      </c>
      <c r="S1996" s="12">
        <f t="shared" si="157"/>
        <v>42651.006273148145</v>
      </c>
      <c r="T1996" s="12">
        <f t="shared" si="156"/>
        <v>42711.047939814816</v>
      </c>
      <c r="U1996">
        <f t="shared" si="158"/>
        <v>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8295</v>
      </c>
      <c r="O1997" s="21">
        <f t="shared" si="159"/>
        <v>7.8</v>
      </c>
      <c r="P1997" s="5">
        <f t="shared" si="160"/>
        <v>3.8461538461538464E-2</v>
      </c>
      <c r="Q1997" t="s">
        <v>8339</v>
      </c>
      <c r="R1997" t="s">
        <v>8351</v>
      </c>
      <c r="S1997" s="12">
        <f t="shared" si="157"/>
        <v>42181.902037037042</v>
      </c>
      <c r="T1997" s="12">
        <f t="shared" ref="T1997:T2060" si="161">(((I1997/60)/60)/24)+DATE(1970,1,1)</f>
        <v>42201.902037037042</v>
      </c>
      <c r="U1997">
        <f t="shared" si="158"/>
        <v>1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8295</v>
      </c>
      <c r="O1998" s="21">
        <f t="shared" si="159"/>
        <v>0</v>
      </c>
      <c r="P1998" s="5">
        <f t="shared" si="160"/>
        <v>0</v>
      </c>
      <c r="Q1998" t="s">
        <v>8339</v>
      </c>
      <c r="R1998" t="s">
        <v>8351</v>
      </c>
      <c r="S1998" s="12">
        <f t="shared" si="157"/>
        <v>41800.819571759261</v>
      </c>
      <c r="T1998" s="12">
        <f t="shared" si="161"/>
        <v>41830.819571759261</v>
      </c>
      <c r="U1998">
        <f t="shared" si="158"/>
        <v>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8295</v>
      </c>
      <c r="O1999" s="21">
        <f t="shared" si="159"/>
        <v>0</v>
      </c>
      <c r="P1999" s="5">
        <f t="shared" si="160"/>
        <v>0</v>
      </c>
      <c r="Q1999" t="s">
        <v>8339</v>
      </c>
      <c r="R1999" t="s">
        <v>8351</v>
      </c>
      <c r="S1999" s="12">
        <f t="shared" si="157"/>
        <v>41847.930694444447</v>
      </c>
      <c r="T1999" s="12">
        <f t="shared" si="161"/>
        <v>41877.930694444447</v>
      </c>
      <c r="U1999">
        <f t="shared" si="158"/>
        <v>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8295</v>
      </c>
      <c r="O2000" s="21">
        <f t="shared" si="159"/>
        <v>26.200000000000003</v>
      </c>
      <c r="P2000" s="5">
        <f t="shared" si="160"/>
        <v>4.5801526717557254E-3</v>
      </c>
      <c r="Q2000" t="s">
        <v>8339</v>
      </c>
      <c r="R2000" t="s">
        <v>8351</v>
      </c>
      <c r="S2000" s="12">
        <f t="shared" si="157"/>
        <v>41807.118495370371</v>
      </c>
      <c r="T2000" s="12">
        <f t="shared" si="161"/>
        <v>41852.118495370371</v>
      </c>
      <c r="U2000">
        <f t="shared" si="158"/>
        <v>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8295</v>
      </c>
      <c r="O2001" s="21">
        <f t="shared" si="159"/>
        <v>0.76129032258064511</v>
      </c>
      <c r="P2001" s="5">
        <f t="shared" si="160"/>
        <v>2.9661016949152543E-2</v>
      </c>
      <c r="Q2001" t="s">
        <v>8339</v>
      </c>
      <c r="R2001" t="s">
        <v>8351</v>
      </c>
      <c r="S2001" s="12">
        <f t="shared" si="157"/>
        <v>41926.482731481483</v>
      </c>
      <c r="T2001" s="12">
        <f t="shared" si="161"/>
        <v>41956.524398148147</v>
      </c>
      <c r="U2001">
        <f t="shared" si="158"/>
        <v>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8295</v>
      </c>
      <c r="O2002" s="21">
        <f t="shared" si="159"/>
        <v>12.5</v>
      </c>
      <c r="P2002" s="5">
        <f t="shared" si="160"/>
        <v>0.04</v>
      </c>
      <c r="Q2002" t="s">
        <v>8339</v>
      </c>
      <c r="R2002" t="s">
        <v>8351</v>
      </c>
      <c r="S2002" s="12">
        <f t="shared" si="157"/>
        <v>42345.951539351852</v>
      </c>
      <c r="T2002" s="12">
        <f t="shared" si="161"/>
        <v>42375.951539351852</v>
      </c>
      <c r="U2002">
        <f t="shared" si="158"/>
        <v>1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8294</v>
      </c>
      <c r="O2003" s="21">
        <f t="shared" si="159"/>
        <v>382.12909090909091</v>
      </c>
      <c r="P2003" s="5">
        <f t="shared" si="160"/>
        <v>7.7888957087324127E-3</v>
      </c>
      <c r="Q2003" t="s">
        <v>8320</v>
      </c>
      <c r="R2003" t="s">
        <v>8350</v>
      </c>
      <c r="S2003" s="12">
        <f t="shared" si="157"/>
        <v>42136.209675925929</v>
      </c>
      <c r="T2003" s="12">
        <f t="shared" si="161"/>
        <v>42167.833333333328</v>
      </c>
      <c r="U2003">
        <f t="shared" si="158"/>
        <v>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8294</v>
      </c>
      <c r="O2004" s="21">
        <f t="shared" si="159"/>
        <v>216.79422000000002</v>
      </c>
      <c r="P2004" s="5">
        <f t="shared" si="160"/>
        <v>1.2684840029406688E-2</v>
      </c>
      <c r="Q2004" t="s">
        <v>8320</v>
      </c>
      <c r="R2004" t="s">
        <v>8350</v>
      </c>
      <c r="S2004" s="12">
        <f t="shared" si="157"/>
        <v>42728.71230324074</v>
      </c>
      <c r="T2004" s="12">
        <f t="shared" si="161"/>
        <v>42758.71230324074</v>
      </c>
      <c r="U2004">
        <f t="shared" si="158"/>
        <v>1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8294</v>
      </c>
      <c r="O2005" s="21">
        <f t="shared" si="159"/>
        <v>312</v>
      </c>
      <c r="P2005" s="5">
        <f t="shared" si="160"/>
        <v>1.0897435897435897E-2</v>
      </c>
      <c r="Q2005" t="s">
        <v>8320</v>
      </c>
      <c r="R2005" t="s">
        <v>8350</v>
      </c>
      <c r="S2005" s="12">
        <f t="shared" si="157"/>
        <v>40347.125601851854</v>
      </c>
      <c r="T2005" s="12">
        <f t="shared" si="161"/>
        <v>40361.958333333336</v>
      </c>
      <c r="U2005">
        <f t="shared" si="158"/>
        <v>1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8294</v>
      </c>
      <c r="O2006" s="21">
        <f t="shared" si="159"/>
        <v>234.42048</v>
      </c>
      <c r="P2006" s="5">
        <f t="shared" si="160"/>
        <v>3.020213933526627E-3</v>
      </c>
      <c r="Q2006" t="s">
        <v>8320</v>
      </c>
      <c r="R2006" t="s">
        <v>8350</v>
      </c>
      <c r="S2006" s="12">
        <f t="shared" si="157"/>
        <v>41800.604895833334</v>
      </c>
      <c r="T2006" s="12">
        <f t="shared" si="161"/>
        <v>41830.604895833334</v>
      </c>
      <c r="U2006">
        <f t="shared" si="158"/>
        <v>1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8294</v>
      </c>
      <c r="O2007" s="21">
        <f t="shared" si="159"/>
        <v>123.68010000000001</v>
      </c>
      <c r="P2007" s="5">
        <f t="shared" si="160"/>
        <v>5.1476888090053827E-3</v>
      </c>
      <c r="Q2007" t="s">
        <v>8320</v>
      </c>
      <c r="R2007" t="s">
        <v>8350</v>
      </c>
      <c r="S2007" s="12">
        <f t="shared" si="157"/>
        <v>41535.812708333331</v>
      </c>
      <c r="T2007" s="12">
        <f t="shared" si="161"/>
        <v>41563.165972222225</v>
      </c>
      <c r="U2007">
        <f t="shared" si="158"/>
        <v>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8294</v>
      </c>
      <c r="O2008" s="21">
        <f t="shared" si="159"/>
        <v>247.84</v>
      </c>
      <c r="P2008" s="5">
        <f t="shared" si="160"/>
        <v>2.4451258876694642E-3</v>
      </c>
      <c r="Q2008" t="s">
        <v>8320</v>
      </c>
      <c r="R2008" t="s">
        <v>8350</v>
      </c>
      <c r="S2008" s="12">
        <f t="shared" si="157"/>
        <v>41941.500520833331</v>
      </c>
      <c r="T2008" s="12">
        <f t="shared" si="161"/>
        <v>41976.542187500003</v>
      </c>
      <c r="U2008">
        <f t="shared" si="158"/>
        <v>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8294</v>
      </c>
      <c r="O2009" s="21">
        <f t="shared" si="159"/>
        <v>115.7092</v>
      </c>
      <c r="P2009" s="5">
        <f t="shared" si="160"/>
        <v>1.1840026549315007E-2</v>
      </c>
      <c r="Q2009" t="s">
        <v>8320</v>
      </c>
      <c r="R2009" t="s">
        <v>8350</v>
      </c>
      <c r="S2009" s="12">
        <f t="shared" si="157"/>
        <v>40347.837800925925</v>
      </c>
      <c r="T2009" s="12">
        <f t="shared" si="161"/>
        <v>40414.166666666664</v>
      </c>
      <c r="U2009">
        <f t="shared" si="158"/>
        <v>1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8294</v>
      </c>
      <c r="O2010" s="21">
        <f t="shared" si="159"/>
        <v>117.07484768810599</v>
      </c>
      <c r="P2010" s="5">
        <f t="shared" si="160"/>
        <v>2.2294725394235999E-2</v>
      </c>
      <c r="Q2010" t="s">
        <v>8320</v>
      </c>
      <c r="R2010" t="s">
        <v>8350</v>
      </c>
      <c r="S2010" s="12">
        <f t="shared" si="157"/>
        <v>40761.604421296295</v>
      </c>
      <c r="T2010" s="12">
        <f t="shared" si="161"/>
        <v>40805.604421296295</v>
      </c>
      <c r="U2010">
        <f t="shared" si="158"/>
        <v>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8294</v>
      </c>
      <c r="O2011" s="21">
        <f t="shared" si="159"/>
        <v>305.15800000000002</v>
      </c>
      <c r="P2011" s="5">
        <f t="shared" si="160"/>
        <v>2.6084847849310849E-3</v>
      </c>
      <c r="Q2011" t="s">
        <v>8320</v>
      </c>
      <c r="R2011" t="s">
        <v>8350</v>
      </c>
      <c r="S2011" s="12">
        <f t="shared" si="157"/>
        <v>42661.323414351849</v>
      </c>
      <c r="T2011" s="12">
        <f t="shared" si="161"/>
        <v>42697.365081018521</v>
      </c>
      <c r="U2011">
        <f t="shared" si="158"/>
        <v>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8294</v>
      </c>
      <c r="O2012" s="21">
        <f t="shared" si="159"/>
        <v>320.05299999999994</v>
      </c>
      <c r="P2012" s="5">
        <f t="shared" si="160"/>
        <v>1.8090753718915307E-2</v>
      </c>
      <c r="Q2012" t="s">
        <v>8320</v>
      </c>
      <c r="R2012" t="s">
        <v>8350</v>
      </c>
      <c r="S2012" s="12">
        <f t="shared" si="157"/>
        <v>42570.996423611112</v>
      </c>
      <c r="T2012" s="12">
        <f t="shared" si="161"/>
        <v>42600.996423611112</v>
      </c>
      <c r="U2012">
        <f t="shared" si="158"/>
        <v>1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8294</v>
      </c>
      <c r="O2013" s="21">
        <f t="shared" si="159"/>
        <v>819.56399999999996</v>
      </c>
      <c r="P2013" s="5">
        <f t="shared" si="160"/>
        <v>2.3695525913778547E-3</v>
      </c>
      <c r="Q2013" t="s">
        <v>8320</v>
      </c>
      <c r="R2013" t="s">
        <v>8350</v>
      </c>
      <c r="S2013" s="12">
        <f t="shared" si="157"/>
        <v>42347.358483796299</v>
      </c>
      <c r="T2013" s="12">
        <f t="shared" si="161"/>
        <v>42380.958333333328</v>
      </c>
      <c r="U2013">
        <f t="shared" si="158"/>
        <v>1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8294</v>
      </c>
      <c r="O2014" s="21">
        <f t="shared" si="159"/>
        <v>234.90000000000003</v>
      </c>
      <c r="P2014" s="5">
        <f t="shared" si="160"/>
        <v>1.5581098339719029E-2</v>
      </c>
      <c r="Q2014" t="s">
        <v>8320</v>
      </c>
      <c r="R2014" t="s">
        <v>8350</v>
      </c>
      <c r="S2014" s="12">
        <f t="shared" si="157"/>
        <v>42010.822233796294</v>
      </c>
      <c r="T2014" s="12">
        <f t="shared" si="161"/>
        <v>42040.822233796294</v>
      </c>
      <c r="U2014">
        <f t="shared" si="158"/>
        <v>1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8294</v>
      </c>
      <c r="O2015" s="21">
        <f t="shared" si="159"/>
        <v>494.91374999999999</v>
      </c>
      <c r="P2015" s="5">
        <f t="shared" si="160"/>
        <v>5.7611048389744676E-3</v>
      </c>
      <c r="Q2015" t="s">
        <v>8320</v>
      </c>
      <c r="R2015" t="s">
        <v>8350</v>
      </c>
      <c r="S2015" s="12">
        <f t="shared" ref="S2015:S2078" si="162">(((J2015/60)/60)/24)+DATE(1970,1,1)</f>
        <v>42499.960810185185</v>
      </c>
      <c r="T2015" s="12">
        <f t="shared" si="161"/>
        <v>42559.960810185185</v>
      </c>
      <c r="U2015">
        <f t="shared" si="158"/>
        <v>1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8294</v>
      </c>
      <c r="O2016" s="21">
        <f t="shared" si="159"/>
        <v>7813.7822333333334</v>
      </c>
      <c r="P2016" s="5">
        <f t="shared" si="160"/>
        <v>1.1286467598723754E-2</v>
      </c>
      <c r="Q2016" t="s">
        <v>8320</v>
      </c>
      <c r="R2016" t="s">
        <v>8350</v>
      </c>
      <c r="S2016" s="12">
        <f t="shared" si="162"/>
        <v>41324.214571759258</v>
      </c>
      <c r="T2016" s="12">
        <f t="shared" si="161"/>
        <v>41358.172905092593</v>
      </c>
      <c r="U2016">
        <f t="shared" si="158"/>
        <v>1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8294</v>
      </c>
      <c r="O2017" s="21">
        <f t="shared" si="159"/>
        <v>113.00013888888888</v>
      </c>
      <c r="P2017" s="5">
        <f t="shared" si="160"/>
        <v>1.9911479951474985E-2</v>
      </c>
      <c r="Q2017" t="s">
        <v>8320</v>
      </c>
      <c r="R2017" t="s">
        <v>8350</v>
      </c>
      <c r="S2017" s="12">
        <f t="shared" si="162"/>
        <v>40765.876886574071</v>
      </c>
      <c r="T2017" s="12">
        <f t="shared" si="161"/>
        <v>40795.876886574071</v>
      </c>
      <c r="U2017">
        <f t="shared" si="158"/>
        <v>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8294</v>
      </c>
      <c r="O2018" s="21">
        <f t="shared" si="159"/>
        <v>921.54219999999998</v>
      </c>
      <c r="P2018" s="5">
        <f t="shared" si="160"/>
        <v>5.1978086299249238E-3</v>
      </c>
      <c r="Q2018" t="s">
        <v>8320</v>
      </c>
      <c r="R2018" t="s">
        <v>8350</v>
      </c>
      <c r="S2018" s="12">
        <f t="shared" si="162"/>
        <v>41312.88077546296</v>
      </c>
      <c r="T2018" s="12">
        <f t="shared" si="161"/>
        <v>41342.88077546296</v>
      </c>
      <c r="U2018">
        <f t="shared" si="158"/>
        <v>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8294</v>
      </c>
      <c r="O2019" s="21">
        <f t="shared" si="159"/>
        <v>125.10239999999999</v>
      </c>
      <c r="P2019" s="5">
        <f t="shared" si="160"/>
        <v>1.3620841806392205E-2</v>
      </c>
      <c r="Q2019" t="s">
        <v>8320</v>
      </c>
      <c r="R2019" t="s">
        <v>8350</v>
      </c>
      <c r="S2019" s="12">
        <f t="shared" si="162"/>
        <v>40961.057349537034</v>
      </c>
      <c r="T2019" s="12">
        <f t="shared" si="161"/>
        <v>40992.166666666664</v>
      </c>
      <c r="U2019">
        <f t="shared" si="158"/>
        <v>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8294</v>
      </c>
      <c r="O2020" s="21">
        <f t="shared" si="159"/>
        <v>102.24343076923077</v>
      </c>
      <c r="P2020" s="5">
        <f t="shared" si="160"/>
        <v>6.7711704028229468E-3</v>
      </c>
      <c r="Q2020" t="s">
        <v>8320</v>
      </c>
      <c r="R2020" t="s">
        <v>8350</v>
      </c>
      <c r="S2020" s="12">
        <f t="shared" si="162"/>
        <v>42199.365844907406</v>
      </c>
      <c r="T2020" s="12">
        <f t="shared" si="161"/>
        <v>42229.365844907406</v>
      </c>
      <c r="U2020">
        <f t="shared" si="158"/>
        <v>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8294</v>
      </c>
      <c r="O2021" s="21">
        <f t="shared" si="159"/>
        <v>484.90975000000003</v>
      </c>
      <c r="P2021" s="5">
        <f t="shared" si="160"/>
        <v>9.1769654043871059E-3</v>
      </c>
      <c r="Q2021" t="s">
        <v>8320</v>
      </c>
      <c r="R2021" t="s">
        <v>8350</v>
      </c>
      <c r="S2021" s="12">
        <f t="shared" si="162"/>
        <v>42605.70857638889</v>
      </c>
      <c r="T2021" s="12">
        <f t="shared" si="161"/>
        <v>42635.70857638889</v>
      </c>
      <c r="U2021">
        <f t="shared" si="158"/>
        <v>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8294</v>
      </c>
      <c r="O2022" s="21">
        <f t="shared" si="159"/>
        <v>192.33333333333334</v>
      </c>
      <c r="P2022" s="5">
        <f t="shared" si="160"/>
        <v>4.2287694974003469E-2</v>
      </c>
      <c r="Q2022" t="s">
        <v>8320</v>
      </c>
      <c r="R2022" t="s">
        <v>8350</v>
      </c>
      <c r="S2022" s="12">
        <f t="shared" si="162"/>
        <v>41737.097499999996</v>
      </c>
      <c r="T2022" s="12">
        <f t="shared" si="161"/>
        <v>41773.961111111108</v>
      </c>
      <c r="U2022">
        <f t="shared" si="158"/>
        <v>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8294</v>
      </c>
      <c r="O2023" s="21">
        <f t="shared" si="159"/>
        <v>281.10000000000002</v>
      </c>
      <c r="P2023" s="5">
        <f t="shared" si="160"/>
        <v>6.7591604411241547E-3</v>
      </c>
      <c r="Q2023" t="s">
        <v>8320</v>
      </c>
      <c r="R2023" t="s">
        <v>8350</v>
      </c>
      <c r="S2023" s="12">
        <f t="shared" si="162"/>
        <v>41861.070567129631</v>
      </c>
      <c r="T2023" s="12">
        <f t="shared" si="161"/>
        <v>41906.070567129631</v>
      </c>
      <c r="U2023">
        <f t="shared" si="158"/>
        <v>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8294</v>
      </c>
      <c r="O2024" s="21">
        <f t="shared" si="159"/>
        <v>125.13700000000001</v>
      </c>
      <c r="P2024" s="5">
        <f t="shared" si="160"/>
        <v>2.5971535197423625E-3</v>
      </c>
      <c r="Q2024" t="s">
        <v>8320</v>
      </c>
      <c r="R2024" t="s">
        <v>8350</v>
      </c>
      <c r="S2024" s="12">
        <f t="shared" si="162"/>
        <v>42502.569120370375</v>
      </c>
      <c r="T2024" s="12">
        <f t="shared" si="161"/>
        <v>42532.569120370375</v>
      </c>
      <c r="U2024">
        <f t="shared" si="158"/>
        <v>1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8294</v>
      </c>
      <c r="O2025" s="21">
        <f t="shared" si="159"/>
        <v>161.459</v>
      </c>
      <c r="P2025" s="5">
        <f t="shared" si="160"/>
        <v>2.1863135532859735E-3</v>
      </c>
      <c r="Q2025" t="s">
        <v>8320</v>
      </c>
      <c r="R2025" t="s">
        <v>8350</v>
      </c>
      <c r="S2025" s="12">
        <f t="shared" si="162"/>
        <v>42136.420752314814</v>
      </c>
      <c r="T2025" s="12">
        <f t="shared" si="161"/>
        <v>42166.420752314814</v>
      </c>
      <c r="U2025">
        <f t="shared" si="158"/>
        <v>1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8294</v>
      </c>
      <c r="O2026" s="21">
        <f t="shared" si="159"/>
        <v>585.35</v>
      </c>
      <c r="P2026" s="5">
        <f t="shared" si="160"/>
        <v>4.4844964551123256E-3</v>
      </c>
      <c r="Q2026" t="s">
        <v>8320</v>
      </c>
      <c r="R2026" t="s">
        <v>8350</v>
      </c>
      <c r="S2026" s="12">
        <f t="shared" si="162"/>
        <v>41099.966944444444</v>
      </c>
      <c r="T2026" s="12">
        <f t="shared" si="161"/>
        <v>41134.125</v>
      </c>
      <c r="U2026">
        <f t="shared" si="158"/>
        <v>1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8294</v>
      </c>
      <c r="O2027" s="21">
        <f t="shared" si="159"/>
        <v>201.14999999999998</v>
      </c>
      <c r="P2027" s="5">
        <f t="shared" si="160"/>
        <v>4.5302013422818792E-3</v>
      </c>
      <c r="Q2027" t="s">
        <v>8320</v>
      </c>
      <c r="R2027" t="s">
        <v>8350</v>
      </c>
      <c r="S2027" s="12">
        <f t="shared" si="162"/>
        <v>42136.184560185182</v>
      </c>
      <c r="T2027" s="12">
        <f t="shared" si="161"/>
        <v>42166.184560185182</v>
      </c>
      <c r="U2027">
        <f t="shared" si="158"/>
        <v>1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8294</v>
      </c>
      <c r="O2028" s="21">
        <f t="shared" si="159"/>
        <v>133.48307999999997</v>
      </c>
      <c r="P2028" s="5">
        <f t="shared" si="160"/>
        <v>1.3604720538363365E-2</v>
      </c>
      <c r="Q2028" t="s">
        <v>8320</v>
      </c>
      <c r="R2028" t="s">
        <v>8350</v>
      </c>
      <c r="S2028" s="12">
        <f t="shared" si="162"/>
        <v>41704.735937500001</v>
      </c>
      <c r="T2028" s="12">
        <f t="shared" si="161"/>
        <v>41750.165972222225</v>
      </c>
      <c r="U2028">
        <f t="shared" si="158"/>
        <v>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8294</v>
      </c>
      <c r="O2029" s="21">
        <f t="shared" si="159"/>
        <v>120.24900000000001</v>
      </c>
      <c r="P2029" s="5">
        <f t="shared" si="160"/>
        <v>4.4823657577193988E-3</v>
      </c>
      <c r="Q2029" t="s">
        <v>8320</v>
      </c>
      <c r="R2029" t="s">
        <v>8350</v>
      </c>
      <c r="S2029" s="12">
        <f t="shared" si="162"/>
        <v>42048.813877314817</v>
      </c>
      <c r="T2029" s="12">
        <f t="shared" si="161"/>
        <v>42093.772210648152</v>
      </c>
      <c r="U2029">
        <f t="shared" si="158"/>
        <v>1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8294</v>
      </c>
      <c r="O2030" s="21">
        <f t="shared" si="159"/>
        <v>126.16666666666667</v>
      </c>
      <c r="P2030" s="5">
        <f t="shared" si="160"/>
        <v>2.0871862615587846E-2</v>
      </c>
      <c r="Q2030" t="s">
        <v>8320</v>
      </c>
      <c r="R2030" t="s">
        <v>8350</v>
      </c>
      <c r="S2030" s="12">
        <f t="shared" si="162"/>
        <v>40215.919050925928</v>
      </c>
      <c r="T2030" s="12">
        <f t="shared" si="161"/>
        <v>40252.913194444445</v>
      </c>
      <c r="U2030">
        <f t="shared" si="158"/>
        <v>1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8294</v>
      </c>
      <c r="O2031" s="21">
        <f t="shared" si="159"/>
        <v>361.2</v>
      </c>
      <c r="P2031" s="5">
        <f t="shared" si="160"/>
        <v>1.0409745293466223E-2</v>
      </c>
      <c r="Q2031" t="s">
        <v>8320</v>
      </c>
      <c r="R2031" t="s">
        <v>8350</v>
      </c>
      <c r="S2031" s="12">
        <f t="shared" si="162"/>
        <v>41848.021770833337</v>
      </c>
      <c r="T2031" s="12">
        <f t="shared" si="161"/>
        <v>41878.021770833337</v>
      </c>
      <c r="U2031">
        <f t="shared" si="158"/>
        <v>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8294</v>
      </c>
      <c r="O2032" s="21">
        <f t="shared" si="159"/>
        <v>226.239013671875</v>
      </c>
      <c r="P2032" s="5">
        <f t="shared" si="160"/>
        <v>8.4306795802196015E-3</v>
      </c>
      <c r="Q2032" t="s">
        <v>8320</v>
      </c>
      <c r="R2032" t="s">
        <v>8350</v>
      </c>
      <c r="S2032" s="12">
        <f t="shared" si="162"/>
        <v>41212.996481481481</v>
      </c>
      <c r="T2032" s="12">
        <f t="shared" si="161"/>
        <v>41242.996481481481</v>
      </c>
      <c r="U2032">
        <f t="shared" si="158"/>
        <v>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8294</v>
      </c>
      <c r="O2033" s="21">
        <f t="shared" si="159"/>
        <v>120.35</v>
      </c>
      <c r="P2033" s="5">
        <f t="shared" si="160"/>
        <v>8.4420440382218537E-3</v>
      </c>
      <c r="Q2033" t="s">
        <v>8320</v>
      </c>
      <c r="R2033" t="s">
        <v>8350</v>
      </c>
      <c r="S2033" s="12">
        <f t="shared" si="162"/>
        <v>41975.329317129625</v>
      </c>
      <c r="T2033" s="12">
        <f t="shared" si="161"/>
        <v>42013.041666666672</v>
      </c>
      <c r="U2033">
        <f t="shared" si="158"/>
        <v>1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8294</v>
      </c>
      <c r="O2034" s="21">
        <f t="shared" si="159"/>
        <v>304.18799999999999</v>
      </c>
      <c r="P2034" s="5">
        <f t="shared" si="160"/>
        <v>6.982523965442424E-3</v>
      </c>
      <c r="Q2034" t="s">
        <v>8320</v>
      </c>
      <c r="R2034" t="s">
        <v>8350</v>
      </c>
      <c r="S2034" s="12">
        <f t="shared" si="162"/>
        <v>42689.565671296295</v>
      </c>
      <c r="T2034" s="12">
        <f t="shared" si="161"/>
        <v>42719.208333333328</v>
      </c>
      <c r="U2034">
        <f t="shared" si="158"/>
        <v>1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8294</v>
      </c>
      <c r="O2035" s="21">
        <f t="shared" si="159"/>
        <v>178.67599999999999</v>
      </c>
      <c r="P2035" s="5">
        <f t="shared" si="160"/>
        <v>3.5371286574581925E-3</v>
      </c>
      <c r="Q2035" t="s">
        <v>8320</v>
      </c>
      <c r="R2035" t="s">
        <v>8350</v>
      </c>
      <c r="S2035" s="12">
        <f t="shared" si="162"/>
        <v>41725.082384259258</v>
      </c>
      <c r="T2035" s="12">
        <f t="shared" si="161"/>
        <v>41755.082384259258</v>
      </c>
      <c r="U2035">
        <f t="shared" si="158"/>
        <v>1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8294</v>
      </c>
      <c r="O2036" s="21">
        <f t="shared" si="159"/>
        <v>386.81998717948721</v>
      </c>
      <c r="P2036" s="5">
        <f t="shared" si="160"/>
        <v>1.6836825212443115E-3</v>
      </c>
      <c r="Q2036" t="s">
        <v>8320</v>
      </c>
      <c r="R2036" t="s">
        <v>8350</v>
      </c>
      <c r="S2036" s="12">
        <f t="shared" si="162"/>
        <v>42076.130011574074</v>
      </c>
      <c r="T2036" s="12">
        <f t="shared" si="161"/>
        <v>42131.290277777778</v>
      </c>
      <c r="U2036">
        <f t="shared" si="158"/>
        <v>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8294</v>
      </c>
      <c r="O2037" s="21">
        <f t="shared" si="159"/>
        <v>211.03642500000004</v>
      </c>
      <c r="P2037" s="5">
        <f t="shared" si="160"/>
        <v>3.8145073771032652E-3</v>
      </c>
      <c r="Q2037" t="s">
        <v>8320</v>
      </c>
      <c r="R2037" t="s">
        <v>8350</v>
      </c>
      <c r="S2037" s="12">
        <f t="shared" si="162"/>
        <v>42311.625081018516</v>
      </c>
      <c r="T2037" s="12">
        <f t="shared" si="161"/>
        <v>42357.041666666672</v>
      </c>
      <c r="U2037">
        <f t="shared" si="158"/>
        <v>1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8294</v>
      </c>
      <c r="O2038" s="21">
        <f t="shared" si="159"/>
        <v>131.66833333333335</v>
      </c>
      <c r="P2038" s="5">
        <f t="shared" si="160"/>
        <v>2.146808268249769E-2</v>
      </c>
      <c r="Q2038" t="s">
        <v>8320</v>
      </c>
      <c r="R2038" t="s">
        <v>8350</v>
      </c>
      <c r="S2038" s="12">
        <f t="shared" si="162"/>
        <v>41738.864803240744</v>
      </c>
      <c r="T2038" s="12">
        <f t="shared" si="161"/>
        <v>41768.864803240744</v>
      </c>
      <c r="U2038">
        <f t="shared" si="158"/>
        <v>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8294</v>
      </c>
      <c r="O2039" s="21">
        <f t="shared" si="159"/>
        <v>300.47639999999996</v>
      </c>
      <c r="P2039" s="5">
        <f t="shared" si="160"/>
        <v>1.4277327603765221E-2</v>
      </c>
      <c r="Q2039" t="s">
        <v>8320</v>
      </c>
      <c r="R2039" t="s">
        <v>8350</v>
      </c>
      <c r="S2039" s="12">
        <f t="shared" si="162"/>
        <v>41578.210104166668</v>
      </c>
      <c r="T2039" s="12">
        <f t="shared" si="161"/>
        <v>41638.251770833333</v>
      </c>
      <c r="U2039">
        <f t="shared" si="158"/>
        <v>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8294</v>
      </c>
      <c r="O2040" s="21">
        <f t="shared" si="159"/>
        <v>420.51249999999999</v>
      </c>
      <c r="P2040" s="5">
        <f t="shared" si="160"/>
        <v>6.0640290122172353E-3</v>
      </c>
      <c r="Q2040" t="s">
        <v>8320</v>
      </c>
      <c r="R2040" t="s">
        <v>8350</v>
      </c>
      <c r="S2040" s="12">
        <f t="shared" si="162"/>
        <v>41424.27107638889</v>
      </c>
      <c r="T2040" s="12">
        <f t="shared" si="161"/>
        <v>41456.75</v>
      </c>
      <c r="U2040">
        <f t="shared" si="158"/>
        <v>1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8294</v>
      </c>
      <c r="O2041" s="21">
        <f t="shared" si="159"/>
        <v>136.21680000000001</v>
      </c>
      <c r="P2041" s="5">
        <f t="shared" si="160"/>
        <v>2.2258634764581167E-3</v>
      </c>
      <c r="Q2041" t="s">
        <v>8320</v>
      </c>
      <c r="R2041" t="s">
        <v>8350</v>
      </c>
      <c r="S2041" s="12">
        <f t="shared" si="162"/>
        <v>42675.438946759255</v>
      </c>
      <c r="T2041" s="12">
        <f t="shared" si="161"/>
        <v>42705.207638888889</v>
      </c>
      <c r="U2041">
        <f t="shared" si="158"/>
        <v>1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8294</v>
      </c>
      <c r="O2042" s="21">
        <f t="shared" si="159"/>
        <v>248.17133333333334</v>
      </c>
      <c r="P2042" s="5">
        <f t="shared" si="160"/>
        <v>3.6399584158256254E-2</v>
      </c>
      <c r="Q2042" t="s">
        <v>8320</v>
      </c>
      <c r="R2042" t="s">
        <v>8350</v>
      </c>
      <c r="S2042" s="12">
        <f t="shared" si="162"/>
        <v>41578.927118055559</v>
      </c>
      <c r="T2042" s="12">
        <f t="shared" si="161"/>
        <v>41593.968784722223</v>
      </c>
      <c r="U2042">
        <f t="shared" si="158"/>
        <v>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8294</v>
      </c>
      <c r="O2043" s="21">
        <f t="shared" si="159"/>
        <v>181.86315789473684</v>
      </c>
      <c r="P2043" s="5">
        <f t="shared" si="160"/>
        <v>6.9456502865080745E-3</v>
      </c>
      <c r="Q2043" t="s">
        <v>8320</v>
      </c>
      <c r="R2043" t="s">
        <v>8350</v>
      </c>
      <c r="S2043" s="12">
        <f t="shared" si="162"/>
        <v>42654.525775462964</v>
      </c>
      <c r="T2043" s="12">
        <f t="shared" si="161"/>
        <v>42684.567442129628</v>
      </c>
      <c r="U2043">
        <f t="shared" si="158"/>
        <v>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8294</v>
      </c>
      <c r="O2044" s="21">
        <f t="shared" si="159"/>
        <v>123.53</v>
      </c>
      <c r="P2044" s="5">
        <f t="shared" si="160"/>
        <v>1.1333279365336355E-2</v>
      </c>
      <c r="Q2044" t="s">
        <v>8320</v>
      </c>
      <c r="R2044" t="s">
        <v>8350</v>
      </c>
      <c r="S2044" s="12">
        <f t="shared" si="162"/>
        <v>42331.708032407405</v>
      </c>
      <c r="T2044" s="12">
        <f t="shared" si="161"/>
        <v>42391.708032407405</v>
      </c>
      <c r="U2044">
        <f t="shared" si="158"/>
        <v>1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8294</v>
      </c>
      <c r="O2045" s="21">
        <f t="shared" si="159"/>
        <v>506.20938628158842</v>
      </c>
      <c r="P2045" s="5">
        <f t="shared" si="160"/>
        <v>2.752817001854229E-2</v>
      </c>
      <c r="Q2045" t="s">
        <v>8320</v>
      </c>
      <c r="R2045" t="s">
        <v>8350</v>
      </c>
      <c r="S2045" s="12">
        <f t="shared" si="162"/>
        <v>42661.176817129628</v>
      </c>
      <c r="T2045" s="12">
        <f t="shared" si="161"/>
        <v>42715.207638888889</v>
      </c>
      <c r="U2045">
        <f t="shared" si="158"/>
        <v>1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8294</v>
      </c>
      <c r="O2046" s="21">
        <f t="shared" si="159"/>
        <v>108.21333333333334</v>
      </c>
      <c r="P2046" s="5">
        <f t="shared" si="160"/>
        <v>1.1089206505667817E-2</v>
      </c>
      <c r="Q2046" t="s">
        <v>8320</v>
      </c>
      <c r="R2046" t="s">
        <v>8350</v>
      </c>
      <c r="S2046" s="12">
        <f t="shared" si="162"/>
        <v>42138.684189814812</v>
      </c>
      <c r="T2046" s="12">
        <f t="shared" si="161"/>
        <v>42168.684189814812</v>
      </c>
      <c r="U2046">
        <f t="shared" si="158"/>
        <v>1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8294</v>
      </c>
      <c r="O2047" s="21">
        <f t="shared" si="159"/>
        <v>819.18387755102037</v>
      </c>
      <c r="P2047" s="5">
        <f t="shared" si="160"/>
        <v>6.5520661305266239E-3</v>
      </c>
      <c r="Q2047" t="s">
        <v>8320</v>
      </c>
      <c r="R2047" t="s">
        <v>8350</v>
      </c>
      <c r="S2047" s="12">
        <f t="shared" si="162"/>
        <v>41069.088506944441</v>
      </c>
      <c r="T2047" s="12">
        <f t="shared" si="161"/>
        <v>41099.088506944441</v>
      </c>
      <c r="U2047">
        <f t="shared" si="158"/>
        <v>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8294</v>
      </c>
      <c r="O2048" s="21">
        <f t="shared" si="159"/>
        <v>121.10000000000001</v>
      </c>
      <c r="P2048" s="5">
        <f t="shared" si="160"/>
        <v>1.7919075144508672E-2</v>
      </c>
      <c r="Q2048" t="s">
        <v>8320</v>
      </c>
      <c r="R2048" t="s">
        <v>8350</v>
      </c>
      <c r="S2048" s="12">
        <f t="shared" si="162"/>
        <v>41387.171805555554</v>
      </c>
      <c r="T2048" s="12">
        <f t="shared" si="161"/>
        <v>41417.171805555554</v>
      </c>
      <c r="U2048">
        <f t="shared" si="158"/>
        <v>1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8294</v>
      </c>
      <c r="O2049" s="21">
        <f t="shared" si="159"/>
        <v>102.99897959183673</v>
      </c>
      <c r="P2049" s="5">
        <f t="shared" si="160"/>
        <v>4.388789268766285E-3</v>
      </c>
      <c r="Q2049" t="s">
        <v>8320</v>
      </c>
      <c r="R2049" t="s">
        <v>8350</v>
      </c>
      <c r="S2049" s="12">
        <f t="shared" si="162"/>
        <v>42081.903587962966</v>
      </c>
      <c r="T2049" s="12">
        <f t="shared" si="161"/>
        <v>42111</v>
      </c>
      <c r="U2049">
        <f t="shared" si="158"/>
        <v>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8294</v>
      </c>
      <c r="O2050" s="21">
        <f t="shared" si="159"/>
        <v>148.33229411764705</v>
      </c>
      <c r="P2050" s="5">
        <f t="shared" si="160"/>
        <v>1.0889699557710054E-2</v>
      </c>
      <c r="Q2050" t="s">
        <v>8320</v>
      </c>
      <c r="R2050" t="s">
        <v>8350</v>
      </c>
      <c r="S2050" s="12">
        <f t="shared" si="162"/>
        <v>41387.651516203703</v>
      </c>
      <c r="T2050" s="12">
        <f t="shared" si="161"/>
        <v>41417.651516203703</v>
      </c>
      <c r="U2050">
        <f t="shared" ref="U2050:U2113" si="163">COUNT(E2050="SUCCESSFUL","FAILED","cancelled","live")</f>
        <v>1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8294</v>
      </c>
      <c r="O2051" s="21">
        <f t="shared" ref="O2051:O2114" si="164">IFERROR( E2051/D2051 * 100,0)</f>
        <v>120.19070000000001</v>
      </c>
      <c r="P2051" s="5">
        <f t="shared" ref="P2051:P2114" si="165">IFERROR(L2051/E2051,0)</f>
        <v>1.2347045154075982E-2</v>
      </c>
      <c r="Q2051" t="s">
        <v>8320</v>
      </c>
      <c r="R2051" t="s">
        <v>8350</v>
      </c>
      <c r="S2051" s="12">
        <f t="shared" si="162"/>
        <v>41575.527349537035</v>
      </c>
      <c r="T2051" s="12">
        <f t="shared" si="161"/>
        <v>41610.957638888889</v>
      </c>
      <c r="U2051">
        <f t="shared" si="163"/>
        <v>1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8294</v>
      </c>
      <c r="O2052" s="21">
        <f t="shared" si="164"/>
        <v>473.27000000000004</v>
      </c>
      <c r="P2052" s="5">
        <f t="shared" si="165"/>
        <v>3.5920299194962704E-3</v>
      </c>
      <c r="Q2052" t="s">
        <v>8320</v>
      </c>
      <c r="R2052" t="s">
        <v>8350</v>
      </c>
      <c r="S2052" s="12">
        <f t="shared" si="162"/>
        <v>42115.071504629625</v>
      </c>
      <c r="T2052" s="12">
        <f t="shared" si="161"/>
        <v>42155.071504629625</v>
      </c>
      <c r="U2052">
        <f t="shared" si="163"/>
        <v>1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8294</v>
      </c>
      <c r="O2053" s="21">
        <f t="shared" si="164"/>
        <v>130.36250000000001</v>
      </c>
      <c r="P2053" s="5">
        <f t="shared" si="165"/>
        <v>2.3204525841403777E-2</v>
      </c>
      <c r="Q2053" t="s">
        <v>8320</v>
      </c>
      <c r="R2053" t="s">
        <v>8350</v>
      </c>
      <c r="S2053" s="12">
        <f t="shared" si="162"/>
        <v>41604.022418981483</v>
      </c>
      <c r="T2053" s="12">
        <f t="shared" si="161"/>
        <v>41634.022418981483</v>
      </c>
      <c r="U2053">
        <f t="shared" si="163"/>
        <v>1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8294</v>
      </c>
      <c r="O2054" s="21">
        <f t="shared" si="164"/>
        <v>353.048</v>
      </c>
      <c r="P2054" s="5">
        <f t="shared" si="165"/>
        <v>3.0647390723074481E-3</v>
      </c>
      <c r="Q2054" t="s">
        <v>8320</v>
      </c>
      <c r="R2054" t="s">
        <v>8350</v>
      </c>
      <c r="S2054" s="12">
        <f t="shared" si="162"/>
        <v>42375.08394675926</v>
      </c>
      <c r="T2054" s="12">
        <f t="shared" si="161"/>
        <v>42420.08394675926</v>
      </c>
      <c r="U2054">
        <f t="shared" si="163"/>
        <v>1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8294</v>
      </c>
      <c r="O2055" s="21">
        <f t="shared" si="164"/>
        <v>101.02</v>
      </c>
      <c r="P2055" s="5">
        <f t="shared" si="165"/>
        <v>2.3955652346070087E-2</v>
      </c>
      <c r="Q2055" t="s">
        <v>8320</v>
      </c>
      <c r="R2055" t="s">
        <v>8350</v>
      </c>
      <c r="S2055" s="12">
        <f t="shared" si="162"/>
        <v>42303.617488425924</v>
      </c>
      <c r="T2055" s="12">
        <f t="shared" si="161"/>
        <v>42333.659155092595</v>
      </c>
      <c r="U2055">
        <f t="shared" si="163"/>
        <v>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8294</v>
      </c>
      <c r="O2056" s="21">
        <f t="shared" si="164"/>
        <v>113.59142857142857</v>
      </c>
      <c r="P2056" s="5">
        <f t="shared" si="165"/>
        <v>1.5619890836833765E-2</v>
      </c>
      <c r="Q2056" t="s">
        <v>8320</v>
      </c>
      <c r="R2056" t="s">
        <v>8350</v>
      </c>
      <c r="S2056" s="12">
        <f t="shared" si="162"/>
        <v>41731.520949074074</v>
      </c>
      <c r="T2056" s="12">
        <f t="shared" si="161"/>
        <v>41761.520949074074</v>
      </c>
      <c r="U2056">
        <f t="shared" si="163"/>
        <v>1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8294</v>
      </c>
      <c r="O2057" s="21">
        <f t="shared" si="164"/>
        <v>167.41666666666666</v>
      </c>
      <c r="P2057" s="5">
        <f t="shared" si="165"/>
        <v>1.0054753608760578E-2</v>
      </c>
      <c r="Q2057" t="s">
        <v>8320</v>
      </c>
      <c r="R2057" t="s">
        <v>8350</v>
      </c>
      <c r="S2057" s="12">
        <f t="shared" si="162"/>
        <v>41946.674108796295</v>
      </c>
      <c r="T2057" s="12">
        <f t="shared" si="161"/>
        <v>41976.166666666672</v>
      </c>
      <c r="U2057">
        <f t="shared" si="163"/>
        <v>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8294</v>
      </c>
      <c r="O2058" s="21">
        <f t="shared" si="164"/>
        <v>153.452</v>
      </c>
      <c r="P2058" s="5">
        <f t="shared" si="165"/>
        <v>7.2204989182285016E-3</v>
      </c>
      <c r="Q2058" t="s">
        <v>8320</v>
      </c>
      <c r="R2058" t="s">
        <v>8350</v>
      </c>
      <c r="S2058" s="12">
        <f t="shared" si="162"/>
        <v>41351.76090277778</v>
      </c>
      <c r="T2058" s="12">
        <f t="shared" si="161"/>
        <v>41381.76090277778</v>
      </c>
      <c r="U2058">
        <f t="shared" si="163"/>
        <v>1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8294</v>
      </c>
      <c r="O2059" s="21">
        <f t="shared" si="164"/>
        <v>202.23220000000001</v>
      </c>
      <c r="P2059" s="5">
        <f t="shared" si="165"/>
        <v>2.1954960683808016E-2</v>
      </c>
      <c r="Q2059" t="s">
        <v>8320</v>
      </c>
      <c r="R2059" t="s">
        <v>8350</v>
      </c>
      <c r="S2059" s="12">
        <f t="shared" si="162"/>
        <v>42396.494583333333</v>
      </c>
      <c r="T2059" s="12">
        <f t="shared" si="161"/>
        <v>42426.494583333333</v>
      </c>
      <c r="U2059">
        <f t="shared" si="163"/>
        <v>1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8294</v>
      </c>
      <c r="O2060" s="21">
        <f t="shared" si="164"/>
        <v>168.28125</v>
      </c>
      <c r="P2060" s="5">
        <f t="shared" si="165"/>
        <v>9.5171773444753943E-2</v>
      </c>
      <c r="Q2060" t="s">
        <v>8320</v>
      </c>
      <c r="R2060" t="s">
        <v>8350</v>
      </c>
      <c r="S2060" s="12">
        <f t="shared" si="162"/>
        <v>42026.370717592596</v>
      </c>
      <c r="T2060" s="12">
        <f t="shared" si="161"/>
        <v>42065.833333333328</v>
      </c>
      <c r="U2060">
        <f t="shared" si="163"/>
        <v>1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8294</v>
      </c>
      <c r="O2061" s="21">
        <f t="shared" si="164"/>
        <v>143.45666666666668</v>
      </c>
      <c r="P2061" s="5">
        <f t="shared" si="165"/>
        <v>8.7134326277389217E-3</v>
      </c>
      <c r="Q2061" t="s">
        <v>8320</v>
      </c>
      <c r="R2061" t="s">
        <v>8350</v>
      </c>
      <c r="S2061" s="12">
        <f t="shared" si="162"/>
        <v>42361.602476851855</v>
      </c>
      <c r="T2061" s="12">
        <f t="shared" ref="T2061:T2124" si="166">(((I2061/60)/60)/24)+DATE(1970,1,1)</f>
        <v>42400.915972222225</v>
      </c>
      <c r="U2061">
        <f t="shared" si="163"/>
        <v>1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8294</v>
      </c>
      <c r="O2062" s="21">
        <f t="shared" si="164"/>
        <v>196.4</v>
      </c>
      <c r="P2062" s="5">
        <f t="shared" si="165"/>
        <v>2.7780040733197557E-2</v>
      </c>
      <c r="Q2062" t="s">
        <v>8320</v>
      </c>
      <c r="R2062" t="s">
        <v>8350</v>
      </c>
      <c r="S2062" s="12">
        <f t="shared" si="162"/>
        <v>41783.642939814818</v>
      </c>
      <c r="T2062" s="12">
        <f t="shared" si="166"/>
        <v>41843.642939814818</v>
      </c>
      <c r="U2062">
        <f t="shared" si="163"/>
        <v>1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8294</v>
      </c>
      <c r="O2063" s="21">
        <f t="shared" si="164"/>
        <v>107.91999999999999</v>
      </c>
      <c r="P2063" s="5">
        <f t="shared" si="165"/>
        <v>6.4862861378799114E-3</v>
      </c>
      <c r="Q2063" t="s">
        <v>8320</v>
      </c>
      <c r="R2063" t="s">
        <v>8350</v>
      </c>
      <c r="S2063" s="12">
        <f t="shared" si="162"/>
        <v>42705.764513888891</v>
      </c>
      <c r="T2063" s="12">
        <f t="shared" si="166"/>
        <v>42735.764513888891</v>
      </c>
      <c r="U2063">
        <f t="shared" si="163"/>
        <v>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8294</v>
      </c>
      <c r="O2064" s="21">
        <f t="shared" si="164"/>
        <v>114.97699999999999</v>
      </c>
      <c r="P2064" s="5">
        <f t="shared" si="165"/>
        <v>1.7655705054054288E-3</v>
      </c>
      <c r="Q2064" t="s">
        <v>8320</v>
      </c>
      <c r="R2064" t="s">
        <v>8350</v>
      </c>
      <c r="S2064" s="12">
        <f t="shared" si="162"/>
        <v>42423.3830787037</v>
      </c>
      <c r="T2064" s="12">
        <f t="shared" si="166"/>
        <v>42453.341412037036</v>
      </c>
      <c r="U2064">
        <f t="shared" si="163"/>
        <v>1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8294</v>
      </c>
      <c r="O2065" s="21">
        <f t="shared" si="164"/>
        <v>148.04999999999998</v>
      </c>
      <c r="P2065" s="5">
        <f t="shared" si="165"/>
        <v>8.2742316784869974E-3</v>
      </c>
      <c r="Q2065" t="s">
        <v>8320</v>
      </c>
      <c r="R2065" t="s">
        <v>8350</v>
      </c>
      <c r="S2065" s="12">
        <f t="shared" si="162"/>
        <v>42472.73265046296</v>
      </c>
      <c r="T2065" s="12">
        <f t="shared" si="166"/>
        <v>42505.73265046296</v>
      </c>
      <c r="U2065">
        <f t="shared" si="163"/>
        <v>1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8294</v>
      </c>
      <c r="O2066" s="21">
        <f t="shared" si="164"/>
        <v>191.16676082790633</v>
      </c>
      <c r="P2066" s="5">
        <f t="shared" si="165"/>
        <v>1.1605795844985306E-2</v>
      </c>
      <c r="Q2066" t="s">
        <v>8320</v>
      </c>
      <c r="R2066" t="s">
        <v>8350</v>
      </c>
      <c r="S2066" s="12">
        <f t="shared" si="162"/>
        <v>41389.364849537036</v>
      </c>
      <c r="T2066" s="12">
        <f t="shared" si="166"/>
        <v>41425.5</v>
      </c>
      <c r="U2066">
        <f t="shared" si="163"/>
        <v>1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8294</v>
      </c>
      <c r="O2067" s="21">
        <f t="shared" si="164"/>
        <v>199.215125</v>
      </c>
      <c r="P2067" s="5">
        <f t="shared" si="165"/>
        <v>1.9526629817891588E-2</v>
      </c>
      <c r="Q2067" t="s">
        <v>8320</v>
      </c>
      <c r="R2067" t="s">
        <v>8350</v>
      </c>
      <c r="S2067" s="12">
        <f t="shared" si="162"/>
        <v>41603.333668981482</v>
      </c>
      <c r="T2067" s="12">
        <f t="shared" si="166"/>
        <v>41633.333668981482</v>
      </c>
      <c r="U2067">
        <f t="shared" si="163"/>
        <v>1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8294</v>
      </c>
      <c r="O2068" s="21">
        <f t="shared" si="164"/>
        <v>218.6</v>
      </c>
      <c r="P2068" s="5">
        <f t="shared" si="165"/>
        <v>1.4867337602927721E-2</v>
      </c>
      <c r="Q2068" t="s">
        <v>8320</v>
      </c>
      <c r="R2068" t="s">
        <v>8350</v>
      </c>
      <c r="S2068" s="12">
        <f t="shared" si="162"/>
        <v>41844.771793981483</v>
      </c>
      <c r="T2068" s="12">
        <f t="shared" si="166"/>
        <v>41874.771793981483</v>
      </c>
      <c r="U2068">
        <f t="shared" si="163"/>
        <v>1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8294</v>
      </c>
      <c r="O2069" s="21">
        <f t="shared" si="164"/>
        <v>126.86868686868686</v>
      </c>
      <c r="P2069" s="5">
        <f t="shared" si="165"/>
        <v>1.5923566878980892E-2</v>
      </c>
      <c r="Q2069" t="s">
        <v>8320</v>
      </c>
      <c r="R2069" t="s">
        <v>8350</v>
      </c>
      <c r="S2069" s="12">
        <f t="shared" si="162"/>
        <v>42115.853888888887</v>
      </c>
      <c r="T2069" s="12">
        <f t="shared" si="166"/>
        <v>42148.853888888887</v>
      </c>
      <c r="U2069">
        <f t="shared" si="163"/>
        <v>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8294</v>
      </c>
      <c r="O2070" s="21">
        <f t="shared" si="164"/>
        <v>105.22388000000001</v>
      </c>
      <c r="P2070" s="5">
        <f t="shared" si="165"/>
        <v>2.889078030576329E-3</v>
      </c>
      <c r="Q2070" t="s">
        <v>8320</v>
      </c>
      <c r="R2070" t="s">
        <v>8350</v>
      </c>
      <c r="S2070" s="12">
        <f t="shared" si="162"/>
        <v>42633.841608796298</v>
      </c>
      <c r="T2070" s="12">
        <f t="shared" si="166"/>
        <v>42663.841608796298</v>
      </c>
      <c r="U2070">
        <f t="shared" si="163"/>
        <v>1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8294</v>
      </c>
      <c r="O2071" s="21">
        <f t="shared" si="164"/>
        <v>128.40666000000002</v>
      </c>
      <c r="P2071" s="5">
        <f t="shared" si="165"/>
        <v>4.0963607339370087E-3</v>
      </c>
      <c r="Q2071" t="s">
        <v>8320</v>
      </c>
      <c r="R2071" t="s">
        <v>8350</v>
      </c>
      <c r="S2071" s="12">
        <f t="shared" si="162"/>
        <v>42340.972118055557</v>
      </c>
      <c r="T2071" s="12">
        <f t="shared" si="166"/>
        <v>42371.972118055557</v>
      </c>
      <c r="U2071">
        <f t="shared" si="163"/>
        <v>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8294</v>
      </c>
      <c r="O2072" s="21">
        <f t="shared" si="164"/>
        <v>317.3272</v>
      </c>
      <c r="P2072" s="5">
        <f t="shared" si="165"/>
        <v>3.857217408403692E-3</v>
      </c>
      <c r="Q2072" t="s">
        <v>8320</v>
      </c>
      <c r="R2072" t="s">
        <v>8350</v>
      </c>
      <c r="S2072" s="12">
        <f t="shared" si="162"/>
        <v>42519.6565162037</v>
      </c>
      <c r="T2072" s="12">
        <f t="shared" si="166"/>
        <v>42549.6565162037</v>
      </c>
      <c r="U2072">
        <f t="shared" si="163"/>
        <v>1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8294</v>
      </c>
      <c r="O2073" s="21">
        <f t="shared" si="164"/>
        <v>280.73</v>
      </c>
      <c r="P2073" s="5">
        <f t="shared" si="165"/>
        <v>4.9513767677127488E-3</v>
      </c>
      <c r="Q2073" t="s">
        <v>8320</v>
      </c>
      <c r="R2073" t="s">
        <v>8350</v>
      </c>
      <c r="S2073" s="12">
        <f t="shared" si="162"/>
        <v>42600.278749999998</v>
      </c>
      <c r="T2073" s="12">
        <f t="shared" si="166"/>
        <v>42645.278749999998</v>
      </c>
      <c r="U2073">
        <f t="shared" si="163"/>
        <v>1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8294</v>
      </c>
      <c r="O2074" s="21">
        <f t="shared" si="164"/>
        <v>110.73146853146854</v>
      </c>
      <c r="P2074" s="5">
        <f t="shared" si="165"/>
        <v>4.4206989756608948E-3</v>
      </c>
      <c r="Q2074" t="s">
        <v>8320</v>
      </c>
      <c r="R2074" t="s">
        <v>8350</v>
      </c>
      <c r="S2074" s="12">
        <f t="shared" si="162"/>
        <v>42467.581388888888</v>
      </c>
      <c r="T2074" s="12">
        <f t="shared" si="166"/>
        <v>42497.581388888888</v>
      </c>
      <c r="U2074">
        <f t="shared" si="163"/>
        <v>1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8294</v>
      </c>
      <c r="O2075" s="21">
        <f t="shared" si="164"/>
        <v>152.60429999999999</v>
      </c>
      <c r="P2075" s="5">
        <f t="shared" si="165"/>
        <v>3.0798607902922789E-3</v>
      </c>
      <c r="Q2075" t="s">
        <v>8320</v>
      </c>
      <c r="R2075" t="s">
        <v>8350</v>
      </c>
      <c r="S2075" s="12">
        <f t="shared" si="162"/>
        <v>42087.668032407411</v>
      </c>
      <c r="T2075" s="12">
        <f t="shared" si="166"/>
        <v>42132.668032407411</v>
      </c>
      <c r="U2075">
        <f t="shared" si="163"/>
        <v>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8294</v>
      </c>
      <c r="O2076" s="21">
        <f t="shared" si="164"/>
        <v>102.49999999999999</v>
      </c>
      <c r="P2076" s="5">
        <f t="shared" si="165"/>
        <v>4.8780487804878049E-3</v>
      </c>
      <c r="Q2076" t="s">
        <v>8320</v>
      </c>
      <c r="R2076" t="s">
        <v>8350</v>
      </c>
      <c r="S2076" s="12">
        <f t="shared" si="162"/>
        <v>42466.826180555552</v>
      </c>
      <c r="T2076" s="12">
        <f t="shared" si="166"/>
        <v>42496.826180555552</v>
      </c>
      <c r="U2076">
        <f t="shared" si="163"/>
        <v>1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8294</v>
      </c>
      <c r="O2077" s="21">
        <f t="shared" si="164"/>
        <v>1678.3738373837384</v>
      </c>
      <c r="P2077" s="5">
        <f t="shared" si="165"/>
        <v>4.886170112608345E-2</v>
      </c>
      <c r="Q2077" t="s">
        <v>8320</v>
      </c>
      <c r="R2077" t="s">
        <v>8350</v>
      </c>
      <c r="S2077" s="12">
        <f t="shared" si="162"/>
        <v>41450.681574074071</v>
      </c>
      <c r="T2077" s="12">
        <f t="shared" si="166"/>
        <v>41480.681574074071</v>
      </c>
      <c r="U2077">
        <f t="shared" si="163"/>
        <v>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8294</v>
      </c>
      <c r="O2078" s="21">
        <f t="shared" si="164"/>
        <v>543.349156424581</v>
      </c>
      <c r="P2078" s="5">
        <f t="shared" si="165"/>
        <v>8.5945332702155909E-3</v>
      </c>
      <c r="Q2078" t="s">
        <v>8320</v>
      </c>
      <c r="R2078" t="s">
        <v>8350</v>
      </c>
      <c r="S2078" s="12">
        <f t="shared" si="162"/>
        <v>41803.880659722221</v>
      </c>
      <c r="T2078" s="12">
        <f t="shared" si="166"/>
        <v>41843.880659722221</v>
      </c>
      <c r="U2078">
        <f t="shared" si="163"/>
        <v>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8294</v>
      </c>
      <c r="O2079" s="21">
        <f t="shared" si="164"/>
        <v>115.50800000000001</v>
      </c>
      <c r="P2079" s="5">
        <f t="shared" si="165"/>
        <v>3.2551857879973682E-3</v>
      </c>
      <c r="Q2079" t="s">
        <v>8320</v>
      </c>
      <c r="R2079" t="s">
        <v>8350</v>
      </c>
      <c r="S2079" s="12">
        <f t="shared" ref="S2079:S2119" si="167">(((J2079/60)/60)/24)+DATE(1970,1,1)</f>
        <v>42103.042546296296</v>
      </c>
      <c r="T2079" s="12">
        <f t="shared" si="166"/>
        <v>42160.875</v>
      </c>
      <c r="U2079">
        <f t="shared" si="163"/>
        <v>1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8294</v>
      </c>
      <c r="O2080" s="21">
        <f t="shared" si="164"/>
        <v>131.20499999999998</v>
      </c>
      <c r="P2080" s="5">
        <f t="shared" si="165"/>
        <v>1.8291985823710986E-3</v>
      </c>
      <c r="Q2080" t="s">
        <v>8320</v>
      </c>
      <c r="R2080" t="s">
        <v>8350</v>
      </c>
      <c r="S2080" s="12">
        <f t="shared" si="167"/>
        <v>42692.771493055552</v>
      </c>
      <c r="T2080" s="12">
        <f t="shared" si="166"/>
        <v>42722.771493055552</v>
      </c>
      <c r="U2080">
        <f t="shared" si="163"/>
        <v>1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8294</v>
      </c>
      <c r="O2081" s="21">
        <f t="shared" si="164"/>
        <v>288.17</v>
      </c>
      <c r="P2081" s="5">
        <f t="shared" si="165"/>
        <v>2.1063955304160737E-2</v>
      </c>
      <c r="Q2081" t="s">
        <v>8320</v>
      </c>
      <c r="R2081" t="s">
        <v>8350</v>
      </c>
      <c r="S2081" s="12">
        <f t="shared" si="167"/>
        <v>42150.71056712963</v>
      </c>
      <c r="T2081" s="12">
        <f t="shared" si="166"/>
        <v>42180.791666666672</v>
      </c>
      <c r="U2081">
        <f t="shared" si="163"/>
        <v>1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8294</v>
      </c>
      <c r="O2082" s="21">
        <f t="shared" si="164"/>
        <v>507.8</v>
      </c>
      <c r="P2082" s="5">
        <f t="shared" si="165"/>
        <v>9.8463962189838522E-3</v>
      </c>
      <c r="Q2082" t="s">
        <v>8320</v>
      </c>
      <c r="R2082" t="s">
        <v>8350</v>
      </c>
      <c r="S2082" s="12">
        <f t="shared" si="167"/>
        <v>42289.957175925927</v>
      </c>
      <c r="T2082" s="12">
        <f t="shared" si="166"/>
        <v>42319.998842592591</v>
      </c>
      <c r="U2082">
        <f t="shared" si="163"/>
        <v>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8278</v>
      </c>
      <c r="O2083" s="21">
        <f t="shared" si="164"/>
        <v>114.57142857142857</v>
      </c>
      <c r="P2083" s="5">
        <f t="shared" si="165"/>
        <v>1.3715710723192019E-2</v>
      </c>
      <c r="Q2083" t="s">
        <v>8326</v>
      </c>
      <c r="R2083" t="s">
        <v>8330</v>
      </c>
      <c r="S2083" s="12">
        <f t="shared" si="167"/>
        <v>41004.156886574077</v>
      </c>
      <c r="T2083" s="12">
        <f t="shared" si="166"/>
        <v>41045.207638888889</v>
      </c>
      <c r="U2083">
        <f t="shared" si="163"/>
        <v>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8278</v>
      </c>
      <c r="O2084" s="21">
        <f t="shared" si="164"/>
        <v>110.73333333333333</v>
      </c>
      <c r="P2084" s="5">
        <f t="shared" si="165"/>
        <v>2.2877784467188442E-2</v>
      </c>
      <c r="Q2084" t="s">
        <v>8326</v>
      </c>
      <c r="R2084" t="s">
        <v>8330</v>
      </c>
      <c r="S2084" s="12">
        <f t="shared" si="167"/>
        <v>40811.120324074072</v>
      </c>
      <c r="T2084" s="12">
        <f t="shared" si="166"/>
        <v>40871.161990740737</v>
      </c>
      <c r="U2084">
        <f t="shared" si="163"/>
        <v>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8278</v>
      </c>
      <c r="O2085" s="21">
        <f t="shared" si="164"/>
        <v>113.33333333333333</v>
      </c>
      <c r="P2085" s="5">
        <f t="shared" si="165"/>
        <v>2.9411764705882353E-2</v>
      </c>
      <c r="Q2085" t="s">
        <v>8326</v>
      </c>
      <c r="R2085" t="s">
        <v>8330</v>
      </c>
      <c r="S2085" s="12">
        <f t="shared" si="167"/>
        <v>41034.72216435185</v>
      </c>
      <c r="T2085" s="12">
        <f t="shared" si="166"/>
        <v>41064.72216435185</v>
      </c>
      <c r="U2085">
        <f t="shared" si="163"/>
        <v>1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8278</v>
      </c>
      <c r="O2086" s="21">
        <f t="shared" si="164"/>
        <v>108.33333333333333</v>
      </c>
      <c r="P2086" s="5">
        <f t="shared" si="165"/>
        <v>1.4153846153846154E-2</v>
      </c>
      <c r="Q2086" t="s">
        <v>8326</v>
      </c>
      <c r="R2086" t="s">
        <v>8330</v>
      </c>
      <c r="S2086" s="12">
        <f t="shared" si="167"/>
        <v>41731.833124999997</v>
      </c>
      <c r="T2086" s="12">
        <f t="shared" si="166"/>
        <v>41763.290972222225</v>
      </c>
      <c r="U2086">
        <f t="shared" si="163"/>
        <v>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8278</v>
      </c>
      <c r="O2087" s="21">
        <f t="shared" si="164"/>
        <v>123.53333333333335</v>
      </c>
      <c r="P2087" s="5">
        <f t="shared" si="165"/>
        <v>1.119805720453319E-2</v>
      </c>
      <c r="Q2087" t="s">
        <v>8326</v>
      </c>
      <c r="R2087" t="s">
        <v>8330</v>
      </c>
      <c r="S2087" s="12">
        <f t="shared" si="167"/>
        <v>41075.835497685184</v>
      </c>
      <c r="T2087" s="12">
        <f t="shared" si="166"/>
        <v>41105.835497685184</v>
      </c>
      <c r="U2087">
        <f t="shared" si="163"/>
        <v>1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8278</v>
      </c>
      <c r="O2088" s="21">
        <f t="shared" si="164"/>
        <v>100.69999999999999</v>
      </c>
      <c r="P2088" s="5">
        <f t="shared" si="165"/>
        <v>8.6891757696127107E-3</v>
      </c>
      <c r="Q2088" t="s">
        <v>8326</v>
      </c>
      <c r="R2088" t="s">
        <v>8330</v>
      </c>
      <c r="S2088" s="12">
        <f t="shared" si="167"/>
        <v>40860.67050925926</v>
      </c>
      <c r="T2088" s="12">
        <f t="shared" si="166"/>
        <v>40891.207638888889</v>
      </c>
      <c r="U2088">
        <f t="shared" si="163"/>
        <v>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8278</v>
      </c>
      <c r="O2089" s="21">
        <f t="shared" si="164"/>
        <v>103.53333333333335</v>
      </c>
      <c r="P2089" s="5">
        <f t="shared" si="165"/>
        <v>1.6097875080489377E-2</v>
      </c>
      <c r="Q2089" t="s">
        <v>8326</v>
      </c>
      <c r="R2089" t="s">
        <v>8330</v>
      </c>
      <c r="S2089" s="12">
        <f t="shared" si="167"/>
        <v>40764.204375000001</v>
      </c>
      <c r="T2089" s="12">
        <f t="shared" si="166"/>
        <v>40794.204375000001</v>
      </c>
      <c r="U2089">
        <f t="shared" si="163"/>
        <v>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8278</v>
      </c>
      <c r="O2090" s="21">
        <f t="shared" si="164"/>
        <v>115.51066666666668</v>
      </c>
      <c r="P2090" s="5">
        <f t="shared" si="165"/>
        <v>2.1643022866575091E-2</v>
      </c>
      <c r="Q2090" t="s">
        <v>8326</v>
      </c>
      <c r="R2090" t="s">
        <v>8330</v>
      </c>
      <c r="S2090" s="12">
        <f t="shared" si="167"/>
        <v>40395.714722222219</v>
      </c>
      <c r="T2090" s="12">
        <f t="shared" si="166"/>
        <v>40432.165972222225</v>
      </c>
      <c r="U2090">
        <f t="shared" si="163"/>
        <v>1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8278</v>
      </c>
      <c r="O2091" s="21">
        <f t="shared" si="164"/>
        <v>120.4004</v>
      </c>
      <c r="P2091" s="5">
        <f t="shared" si="165"/>
        <v>2.0597938212829858E-2</v>
      </c>
      <c r="Q2091" t="s">
        <v>8326</v>
      </c>
      <c r="R2091" t="s">
        <v>8330</v>
      </c>
      <c r="S2091" s="12">
        <f t="shared" si="167"/>
        <v>41453.076319444444</v>
      </c>
      <c r="T2091" s="12">
        <f t="shared" si="166"/>
        <v>41488.076319444444</v>
      </c>
      <c r="U2091">
        <f t="shared" si="163"/>
        <v>1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8278</v>
      </c>
      <c r="O2092" s="21">
        <f t="shared" si="164"/>
        <v>115.040375</v>
      </c>
      <c r="P2092" s="5">
        <f t="shared" si="165"/>
        <v>1.7385200630648155E-2</v>
      </c>
      <c r="Q2092" t="s">
        <v>8326</v>
      </c>
      <c r="R2092" t="s">
        <v>8330</v>
      </c>
      <c r="S2092" s="12">
        <f t="shared" si="167"/>
        <v>41299.381423611114</v>
      </c>
      <c r="T2092" s="12">
        <f t="shared" si="166"/>
        <v>41329.381423611114</v>
      </c>
      <c r="U2092">
        <f t="shared" si="163"/>
        <v>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8278</v>
      </c>
      <c r="O2093" s="21">
        <f t="shared" si="164"/>
        <v>120.46777777777777</v>
      </c>
      <c r="P2093" s="5">
        <f t="shared" si="165"/>
        <v>1.134466570129403E-2</v>
      </c>
      <c r="Q2093" t="s">
        <v>8326</v>
      </c>
      <c r="R2093" t="s">
        <v>8330</v>
      </c>
      <c r="S2093" s="12">
        <f t="shared" si="167"/>
        <v>40555.322662037033</v>
      </c>
      <c r="T2093" s="12">
        <f t="shared" si="166"/>
        <v>40603.833333333336</v>
      </c>
      <c r="U2093">
        <f t="shared" si="163"/>
        <v>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8278</v>
      </c>
      <c r="O2094" s="21">
        <f t="shared" si="164"/>
        <v>101.28333333333333</v>
      </c>
      <c r="P2094" s="5">
        <f t="shared" si="165"/>
        <v>9.0505183478690136E-3</v>
      </c>
      <c r="Q2094" t="s">
        <v>8326</v>
      </c>
      <c r="R2094" t="s">
        <v>8330</v>
      </c>
      <c r="S2094" s="12">
        <f t="shared" si="167"/>
        <v>40763.707546296297</v>
      </c>
      <c r="T2094" s="12">
        <f t="shared" si="166"/>
        <v>40823.707546296297</v>
      </c>
      <c r="U2094">
        <f t="shared" si="163"/>
        <v>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8278</v>
      </c>
      <c r="O2095" s="21">
        <f t="shared" si="164"/>
        <v>102.46666666666667</v>
      </c>
      <c r="P2095" s="5">
        <f t="shared" si="165"/>
        <v>1.4964216005204945E-2</v>
      </c>
      <c r="Q2095" t="s">
        <v>8326</v>
      </c>
      <c r="R2095" t="s">
        <v>8330</v>
      </c>
      <c r="S2095" s="12">
        <f t="shared" si="167"/>
        <v>41205.854537037041</v>
      </c>
      <c r="T2095" s="12">
        <f t="shared" si="166"/>
        <v>41265.896203703705</v>
      </c>
      <c r="U2095">
        <f t="shared" si="163"/>
        <v>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8278</v>
      </c>
      <c r="O2096" s="21">
        <f t="shared" si="164"/>
        <v>120.54285714285714</v>
      </c>
      <c r="P2096" s="5">
        <f t="shared" si="165"/>
        <v>1.7065655368570753E-2</v>
      </c>
      <c r="Q2096" t="s">
        <v>8326</v>
      </c>
      <c r="R2096" t="s">
        <v>8330</v>
      </c>
      <c r="S2096" s="12">
        <f t="shared" si="167"/>
        <v>40939.02002314815</v>
      </c>
      <c r="T2096" s="12">
        <f t="shared" si="166"/>
        <v>40973.125</v>
      </c>
      <c r="U2096">
        <f t="shared" si="163"/>
        <v>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8278</v>
      </c>
      <c r="O2097" s="21">
        <f t="shared" si="164"/>
        <v>100</v>
      </c>
      <c r="P2097" s="5">
        <f t="shared" si="165"/>
        <v>8.8000000000000005E-3</v>
      </c>
      <c r="Q2097" t="s">
        <v>8326</v>
      </c>
      <c r="R2097" t="s">
        <v>8330</v>
      </c>
      <c r="S2097" s="12">
        <f t="shared" si="167"/>
        <v>40758.733483796292</v>
      </c>
      <c r="T2097" s="12">
        <f t="shared" si="166"/>
        <v>40818.733483796292</v>
      </c>
      <c r="U2097">
        <f t="shared" si="163"/>
        <v>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8278</v>
      </c>
      <c r="O2098" s="21">
        <f t="shared" si="164"/>
        <v>101.66666666666666</v>
      </c>
      <c r="P2098" s="5">
        <f t="shared" si="165"/>
        <v>2.2950819672131147E-2</v>
      </c>
      <c r="Q2098" t="s">
        <v>8326</v>
      </c>
      <c r="R2098" t="s">
        <v>8330</v>
      </c>
      <c r="S2098" s="12">
        <f t="shared" si="167"/>
        <v>41192.758506944447</v>
      </c>
      <c r="T2098" s="12">
        <f t="shared" si="166"/>
        <v>41208.165972222225</v>
      </c>
      <c r="U2098">
        <f t="shared" si="163"/>
        <v>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8278</v>
      </c>
      <c r="O2099" s="21">
        <f t="shared" si="164"/>
        <v>100</v>
      </c>
      <c r="P2099" s="5">
        <f t="shared" si="165"/>
        <v>1.2666666666666666E-2</v>
      </c>
      <c r="Q2099" t="s">
        <v>8326</v>
      </c>
      <c r="R2099" t="s">
        <v>8330</v>
      </c>
      <c r="S2099" s="12">
        <f t="shared" si="167"/>
        <v>40818.58489583333</v>
      </c>
      <c r="T2099" s="12">
        <f t="shared" si="166"/>
        <v>40878.626562500001</v>
      </c>
      <c r="U2099">
        <f t="shared" si="163"/>
        <v>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8278</v>
      </c>
      <c r="O2100" s="21">
        <f t="shared" si="164"/>
        <v>100.33333333333334</v>
      </c>
      <c r="P2100" s="5">
        <f t="shared" si="165"/>
        <v>5.3156146179401996E-3</v>
      </c>
      <c r="Q2100" t="s">
        <v>8326</v>
      </c>
      <c r="R2100" t="s">
        <v>8330</v>
      </c>
      <c r="S2100" s="12">
        <f t="shared" si="167"/>
        <v>40946.11383101852</v>
      </c>
      <c r="T2100" s="12">
        <f t="shared" si="166"/>
        <v>40976.11383101852</v>
      </c>
      <c r="U2100">
        <f t="shared" si="163"/>
        <v>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8278</v>
      </c>
      <c r="O2101" s="21">
        <f t="shared" si="164"/>
        <v>132.36666666666667</v>
      </c>
      <c r="P2101" s="5">
        <f t="shared" si="165"/>
        <v>1.5865021405187609E-2</v>
      </c>
      <c r="Q2101" t="s">
        <v>8326</v>
      </c>
      <c r="R2101" t="s">
        <v>8330</v>
      </c>
      <c r="S2101" s="12">
        <f t="shared" si="167"/>
        <v>42173.746342592596</v>
      </c>
      <c r="T2101" s="12">
        <f t="shared" si="166"/>
        <v>42187.152777777781</v>
      </c>
      <c r="U2101">
        <f t="shared" si="163"/>
        <v>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8278</v>
      </c>
      <c r="O2102" s="21">
        <f t="shared" si="164"/>
        <v>136.66666666666666</v>
      </c>
      <c r="P2102" s="5">
        <f t="shared" si="165"/>
        <v>3.2926829268292684E-2</v>
      </c>
      <c r="Q2102" t="s">
        <v>8326</v>
      </c>
      <c r="R2102" t="s">
        <v>8330</v>
      </c>
      <c r="S2102" s="12">
        <f t="shared" si="167"/>
        <v>41074.834965277776</v>
      </c>
      <c r="T2102" s="12">
        <f t="shared" si="166"/>
        <v>41090.165972222225</v>
      </c>
      <c r="U2102">
        <f t="shared" si="163"/>
        <v>1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8278</v>
      </c>
      <c r="O2103" s="21">
        <f t="shared" si="164"/>
        <v>113.25</v>
      </c>
      <c r="P2103" s="5">
        <f t="shared" si="165"/>
        <v>1.9426048565121413E-2</v>
      </c>
      <c r="Q2103" t="s">
        <v>8326</v>
      </c>
      <c r="R2103" t="s">
        <v>8330</v>
      </c>
      <c r="S2103" s="12">
        <f t="shared" si="167"/>
        <v>40892.149467592593</v>
      </c>
      <c r="T2103" s="12">
        <f t="shared" si="166"/>
        <v>40952.149467592593</v>
      </c>
      <c r="U2103">
        <f t="shared" si="163"/>
        <v>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8278</v>
      </c>
      <c r="O2104" s="21">
        <f t="shared" si="164"/>
        <v>136</v>
      </c>
      <c r="P2104" s="5">
        <f t="shared" si="165"/>
        <v>2.7941176470588237E-2</v>
      </c>
      <c r="Q2104" t="s">
        <v>8326</v>
      </c>
      <c r="R2104" t="s">
        <v>8330</v>
      </c>
      <c r="S2104" s="12">
        <f t="shared" si="167"/>
        <v>40638.868611111109</v>
      </c>
      <c r="T2104" s="12">
        <f t="shared" si="166"/>
        <v>40668.868611111109</v>
      </c>
      <c r="U2104">
        <f t="shared" si="163"/>
        <v>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8278</v>
      </c>
      <c r="O2105" s="21">
        <f t="shared" si="164"/>
        <v>146.12318374694613</v>
      </c>
      <c r="P2105" s="5">
        <f t="shared" si="165"/>
        <v>1.0119676170362548E-2</v>
      </c>
      <c r="Q2105" t="s">
        <v>8326</v>
      </c>
      <c r="R2105" t="s">
        <v>8330</v>
      </c>
      <c r="S2105" s="12">
        <f t="shared" si="167"/>
        <v>41192.754942129628</v>
      </c>
      <c r="T2105" s="12">
        <f t="shared" si="166"/>
        <v>41222.7966087963</v>
      </c>
      <c r="U2105">
        <f t="shared" si="163"/>
        <v>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8278</v>
      </c>
      <c r="O2106" s="21">
        <f t="shared" si="164"/>
        <v>129.5</v>
      </c>
      <c r="P2106" s="5">
        <f t="shared" si="165"/>
        <v>3.5714285714285712E-2</v>
      </c>
      <c r="Q2106" t="s">
        <v>8326</v>
      </c>
      <c r="R2106" t="s">
        <v>8330</v>
      </c>
      <c r="S2106" s="12">
        <f t="shared" si="167"/>
        <v>41394.074467592596</v>
      </c>
      <c r="T2106" s="12">
        <f t="shared" si="166"/>
        <v>41425</v>
      </c>
      <c r="U2106">
        <f t="shared" si="163"/>
        <v>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8278</v>
      </c>
      <c r="O2107" s="21">
        <f t="shared" si="164"/>
        <v>254</v>
      </c>
      <c r="P2107" s="5">
        <f t="shared" si="165"/>
        <v>1.9488188976377954E-2</v>
      </c>
      <c r="Q2107" t="s">
        <v>8326</v>
      </c>
      <c r="R2107" t="s">
        <v>8330</v>
      </c>
      <c r="S2107" s="12">
        <f t="shared" si="167"/>
        <v>41951.788807870369</v>
      </c>
      <c r="T2107" s="12">
        <f t="shared" si="166"/>
        <v>41964.166666666672</v>
      </c>
      <c r="U2107">
        <f t="shared" si="163"/>
        <v>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8278</v>
      </c>
      <c r="O2108" s="21">
        <f t="shared" si="164"/>
        <v>107.04545454545456</v>
      </c>
      <c r="P2108" s="5">
        <f t="shared" si="165"/>
        <v>1.8683651804670912E-2</v>
      </c>
      <c r="Q2108" t="s">
        <v>8326</v>
      </c>
      <c r="R2108" t="s">
        <v>8330</v>
      </c>
      <c r="S2108" s="12">
        <f t="shared" si="167"/>
        <v>41270.21497685185</v>
      </c>
      <c r="T2108" s="12">
        <f t="shared" si="166"/>
        <v>41300.21497685185</v>
      </c>
      <c r="U2108">
        <f t="shared" si="163"/>
        <v>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8278</v>
      </c>
      <c r="O2109" s="21">
        <f t="shared" si="164"/>
        <v>107.73299999999999</v>
      </c>
      <c r="P2109" s="5">
        <f t="shared" si="165"/>
        <v>2.691840011881225E-2</v>
      </c>
      <c r="Q2109" t="s">
        <v>8326</v>
      </c>
      <c r="R2109" t="s">
        <v>8330</v>
      </c>
      <c r="S2109" s="12">
        <f t="shared" si="167"/>
        <v>41934.71056712963</v>
      </c>
      <c r="T2109" s="12">
        <f t="shared" si="166"/>
        <v>41955.752233796295</v>
      </c>
      <c r="U2109">
        <f t="shared" si="163"/>
        <v>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8278</v>
      </c>
      <c r="O2110" s="21">
        <f t="shared" si="164"/>
        <v>107.31250000000001</v>
      </c>
      <c r="P2110" s="5">
        <f t="shared" si="165"/>
        <v>1.1124053581828771E-2</v>
      </c>
      <c r="Q2110" t="s">
        <v>8326</v>
      </c>
      <c r="R2110" t="s">
        <v>8330</v>
      </c>
      <c r="S2110" s="12">
        <f t="shared" si="167"/>
        <v>41135.175694444442</v>
      </c>
      <c r="T2110" s="12">
        <f t="shared" si="166"/>
        <v>41162.163194444445</v>
      </c>
      <c r="U2110">
        <f t="shared" si="163"/>
        <v>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8278</v>
      </c>
      <c r="O2111" s="21">
        <f t="shared" si="164"/>
        <v>106.52500000000001</v>
      </c>
      <c r="P2111" s="5">
        <f t="shared" si="165"/>
        <v>9.3874677305796767E-3</v>
      </c>
      <c r="Q2111" t="s">
        <v>8326</v>
      </c>
      <c r="R2111" t="s">
        <v>8330</v>
      </c>
      <c r="S2111" s="12">
        <f t="shared" si="167"/>
        <v>42160.708530092597</v>
      </c>
      <c r="T2111" s="12">
        <f t="shared" si="166"/>
        <v>42190.708530092597</v>
      </c>
      <c r="U2111">
        <f t="shared" si="163"/>
        <v>1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8278</v>
      </c>
      <c r="O2112" s="21">
        <f t="shared" si="164"/>
        <v>100.35000000000001</v>
      </c>
      <c r="P2112" s="5">
        <f t="shared" si="165"/>
        <v>1.8933731938216243E-2</v>
      </c>
      <c r="Q2112" t="s">
        <v>8326</v>
      </c>
      <c r="R2112" t="s">
        <v>8330</v>
      </c>
      <c r="S2112" s="12">
        <f t="shared" si="167"/>
        <v>41759.670937499999</v>
      </c>
      <c r="T2112" s="12">
        <f t="shared" si="166"/>
        <v>41787.207638888889</v>
      </c>
      <c r="U2112">
        <f t="shared" si="163"/>
        <v>1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8278</v>
      </c>
      <c r="O2113" s="21">
        <f t="shared" si="164"/>
        <v>106.5</v>
      </c>
      <c r="P2113" s="5">
        <f t="shared" si="165"/>
        <v>1.8309859154929577E-2</v>
      </c>
      <c r="Q2113" t="s">
        <v>8326</v>
      </c>
      <c r="R2113" t="s">
        <v>8330</v>
      </c>
      <c r="S2113" s="12">
        <f t="shared" si="167"/>
        <v>40703.197048611109</v>
      </c>
      <c r="T2113" s="12">
        <f t="shared" si="166"/>
        <v>40770.041666666664</v>
      </c>
      <c r="U2113">
        <f t="shared" si="163"/>
        <v>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8278</v>
      </c>
      <c r="O2114" s="21">
        <f t="shared" si="164"/>
        <v>100</v>
      </c>
      <c r="P2114" s="5">
        <f t="shared" si="165"/>
        <v>3.6666666666666667E-2</v>
      </c>
      <c r="Q2114" t="s">
        <v>8326</v>
      </c>
      <c r="R2114" t="s">
        <v>8330</v>
      </c>
      <c r="S2114" s="12">
        <f t="shared" si="167"/>
        <v>41365.928159722222</v>
      </c>
      <c r="T2114" s="12">
        <f t="shared" si="166"/>
        <v>41379.928159722222</v>
      </c>
      <c r="U2114">
        <f t="shared" ref="U2114:U2177" si="168">COUNT(E2114="SUCCESSFUL","FAILED","cancelled","live")</f>
        <v>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8278</v>
      </c>
      <c r="O2115" s="21">
        <f t="shared" ref="O2115:O2178" si="169">IFERROR( E2115/D2115 * 100,0)</f>
        <v>104.85714285714285</v>
      </c>
      <c r="P2115" s="5">
        <f t="shared" ref="P2115:P2178" si="170">IFERROR(L2115/E2115,0)</f>
        <v>1.4577656675749319E-2</v>
      </c>
      <c r="Q2115" t="s">
        <v>8326</v>
      </c>
      <c r="R2115" t="s">
        <v>8330</v>
      </c>
      <c r="S2115" s="12">
        <f t="shared" si="167"/>
        <v>41870.86546296296</v>
      </c>
      <c r="T2115" s="12">
        <f t="shared" si="166"/>
        <v>41905.86546296296</v>
      </c>
      <c r="U2115">
        <f t="shared" si="168"/>
        <v>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8278</v>
      </c>
      <c r="O2116" s="21">
        <f t="shared" si="169"/>
        <v>104.69999999999999</v>
      </c>
      <c r="P2116" s="5">
        <f t="shared" si="170"/>
        <v>2.8080229226361032E-2</v>
      </c>
      <c r="Q2116" t="s">
        <v>8326</v>
      </c>
      <c r="R2116" t="s">
        <v>8330</v>
      </c>
      <c r="S2116" s="12">
        <f t="shared" si="167"/>
        <v>40458.815625000003</v>
      </c>
      <c r="T2116" s="12">
        <f t="shared" si="166"/>
        <v>40521.207638888889</v>
      </c>
      <c r="U2116">
        <f t="shared" si="168"/>
        <v>1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8278</v>
      </c>
      <c r="O2117" s="21">
        <f t="shared" si="169"/>
        <v>225.66666666666669</v>
      </c>
      <c r="P2117" s="5">
        <f t="shared" si="170"/>
        <v>1.0635155096011817E-2</v>
      </c>
      <c r="Q2117" t="s">
        <v>8326</v>
      </c>
      <c r="R2117" t="s">
        <v>8330</v>
      </c>
      <c r="S2117" s="12">
        <f t="shared" si="167"/>
        <v>40564.081030092595</v>
      </c>
      <c r="T2117" s="12">
        <f t="shared" si="166"/>
        <v>40594.081030092595</v>
      </c>
      <c r="U2117">
        <f t="shared" si="168"/>
        <v>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8278</v>
      </c>
      <c r="O2118" s="21">
        <f t="shared" si="169"/>
        <v>100.90416666666667</v>
      </c>
      <c r="P2118" s="5">
        <f t="shared" si="170"/>
        <v>1.899492092331833E-3</v>
      </c>
      <c r="Q2118" t="s">
        <v>8326</v>
      </c>
      <c r="R2118" t="s">
        <v>8330</v>
      </c>
      <c r="S2118" s="12">
        <f t="shared" si="167"/>
        <v>41136.777812500004</v>
      </c>
      <c r="T2118" s="12">
        <f t="shared" si="166"/>
        <v>41184.777812500004</v>
      </c>
      <c r="U2118">
        <f t="shared" si="168"/>
        <v>1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8278</v>
      </c>
      <c r="O2119" s="21">
        <f t="shared" si="169"/>
        <v>147.75</v>
      </c>
      <c r="P2119" s="5">
        <f t="shared" si="170"/>
        <v>1.9740552735476594E-2</v>
      </c>
      <c r="Q2119" t="s">
        <v>8326</v>
      </c>
      <c r="R2119" t="s">
        <v>8330</v>
      </c>
      <c r="S2119" s="12">
        <f t="shared" si="167"/>
        <v>42290.059594907405</v>
      </c>
      <c r="T2119" s="12">
        <f t="shared" si="166"/>
        <v>42304.207638888889</v>
      </c>
      <c r="U2119">
        <f t="shared" si="168"/>
        <v>1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8278</v>
      </c>
      <c r="O2120" s="21">
        <f t="shared" si="169"/>
        <v>134.61099999999999</v>
      </c>
      <c r="P2120" s="5">
        <f t="shared" si="170"/>
        <v>1.2628982772581737E-2</v>
      </c>
      <c r="Q2120" t="s">
        <v>8326</v>
      </c>
      <c r="R2120" t="s">
        <v>8330</v>
      </c>
      <c r="S2120" s="12">
        <f>(((J2120/60)/60)/24)+DATE(1970,1,1)</f>
        <v>40718.839537037034</v>
      </c>
      <c r="T2120" s="12">
        <f t="shared" si="166"/>
        <v>40748.839537037034</v>
      </c>
      <c r="U2120">
        <f t="shared" si="168"/>
        <v>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8278</v>
      </c>
      <c r="O2121" s="21">
        <f t="shared" si="169"/>
        <v>100.75</v>
      </c>
      <c r="P2121" s="5">
        <f t="shared" si="170"/>
        <v>1.0918114143920596E-2</v>
      </c>
      <c r="Q2121" t="s">
        <v>8326</v>
      </c>
      <c r="R2121" t="s">
        <v>8330</v>
      </c>
      <c r="S2121" s="12">
        <f t="shared" ref="S2121:S2184" si="171">(((J2121/60)/60)/24)+DATE(1970,1,1)</f>
        <v>41107.130150462966</v>
      </c>
      <c r="T2121" s="12">
        <f t="shared" si="166"/>
        <v>41137.130150462966</v>
      </c>
      <c r="U2121">
        <f t="shared" si="168"/>
        <v>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8278</v>
      </c>
      <c r="O2122" s="21">
        <f t="shared" si="169"/>
        <v>100.880375</v>
      </c>
      <c r="P2122" s="5">
        <f t="shared" si="170"/>
        <v>8.549730311767775E-3</v>
      </c>
      <c r="Q2122" t="s">
        <v>8326</v>
      </c>
      <c r="R2122" t="s">
        <v>8330</v>
      </c>
      <c r="S2122" s="12">
        <f t="shared" si="171"/>
        <v>41591.964537037034</v>
      </c>
      <c r="T2122" s="12">
        <f t="shared" si="166"/>
        <v>41640.964537037034</v>
      </c>
      <c r="U2122">
        <f t="shared" si="168"/>
        <v>1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8281</v>
      </c>
      <c r="O2123" s="21">
        <f t="shared" si="169"/>
        <v>0.56800000000000006</v>
      </c>
      <c r="P2123" s="5">
        <f t="shared" si="170"/>
        <v>3.5211267605633804E-2</v>
      </c>
      <c r="Q2123" t="s">
        <v>8334</v>
      </c>
      <c r="R2123" t="s">
        <v>8335</v>
      </c>
      <c r="S2123" s="12">
        <f t="shared" si="171"/>
        <v>42716.7424537037</v>
      </c>
      <c r="T2123" s="12">
        <f t="shared" si="166"/>
        <v>42746.7424537037</v>
      </c>
      <c r="U2123">
        <f t="shared" si="168"/>
        <v>1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8281</v>
      </c>
      <c r="O2124" s="21">
        <f t="shared" si="169"/>
        <v>0.38750000000000001</v>
      </c>
      <c r="P2124" s="5">
        <f t="shared" si="170"/>
        <v>9.6774193548387101E-3</v>
      </c>
      <c r="Q2124" t="s">
        <v>8334</v>
      </c>
      <c r="R2124" t="s">
        <v>8335</v>
      </c>
      <c r="S2124" s="12">
        <f t="shared" si="171"/>
        <v>42712.300567129627</v>
      </c>
      <c r="T2124" s="12">
        <f t="shared" si="166"/>
        <v>42742.300567129627</v>
      </c>
      <c r="U2124">
        <f t="shared" si="168"/>
        <v>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8281</v>
      </c>
      <c r="O2125" s="21">
        <f t="shared" si="169"/>
        <v>10</v>
      </c>
      <c r="P2125" s="5">
        <f t="shared" si="170"/>
        <v>0.1</v>
      </c>
      <c r="Q2125" t="s">
        <v>8334</v>
      </c>
      <c r="R2125" t="s">
        <v>8335</v>
      </c>
      <c r="S2125" s="12">
        <f t="shared" si="171"/>
        <v>40198.424849537041</v>
      </c>
      <c r="T2125" s="12">
        <f t="shared" ref="T2125:T2169" si="172">(((I2125/60)/60)/24)+DATE(1970,1,1)</f>
        <v>40252.290972222225</v>
      </c>
      <c r="U2125">
        <f t="shared" si="168"/>
        <v>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8281</v>
      </c>
      <c r="O2126" s="21">
        <f t="shared" si="169"/>
        <v>10.454545454545453</v>
      </c>
      <c r="P2126" s="5">
        <f t="shared" si="170"/>
        <v>4.3478260869565216E-2</v>
      </c>
      <c r="Q2126" t="s">
        <v>8334</v>
      </c>
      <c r="R2126" t="s">
        <v>8335</v>
      </c>
      <c r="S2126" s="12">
        <f t="shared" si="171"/>
        <v>40464.028182870366</v>
      </c>
      <c r="T2126" s="12">
        <f t="shared" si="172"/>
        <v>40512.208333333336</v>
      </c>
      <c r="U2126">
        <f t="shared" si="168"/>
        <v>1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8281</v>
      </c>
      <c r="O2127" s="21">
        <f t="shared" si="169"/>
        <v>1.4200000000000002</v>
      </c>
      <c r="P2127" s="5">
        <f t="shared" si="170"/>
        <v>3.1690140845070422E-2</v>
      </c>
      <c r="Q2127" t="s">
        <v>8334</v>
      </c>
      <c r="R2127" t="s">
        <v>8335</v>
      </c>
      <c r="S2127" s="12">
        <f t="shared" si="171"/>
        <v>42191.023530092592</v>
      </c>
      <c r="T2127" s="12">
        <f t="shared" si="172"/>
        <v>42221.023530092592</v>
      </c>
      <c r="U2127">
        <f t="shared" si="168"/>
        <v>1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8281</v>
      </c>
      <c r="O2128" s="21">
        <f t="shared" si="169"/>
        <v>0.05</v>
      </c>
      <c r="P2128" s="5">
        <f t="shared" si="170"/>
        <v>0.2</v>
      </c>
      <c r="Q2128" t="s">
        <v>8334</v>
      </c>
      <c r="R2128" t="s">
        <v>8335</v>
      </c>
      <c r="S2128" s="12">
        <f t="shared" si="171"/>
        <v>41951.973229166666</v>
      </c>
      <c r="T2128" s="12">
        <f t="shared" si="172"/>
        <v>41981.973229166666</v>
      </c>
      <c r="U2128">
        <f t="shared" si="168"/>
        <v>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8281</v>
      </c>
      <c r="O2129" s="21">
        <f t="shared" si="169"/>
        <v>28.842857142857142</v>
      </c>
      <c r="P2129" s="5">
        <f t="shared" si="170"/>
        <v>2.9222387320455671E-2</v>
      </c>
      <c r="Q2129" t="s">
        <v>8334</v>
      </c>
      <c r="R2129" t="s">
        <v>8335</v>
      </c>
      <c r="S2129" s="12">
        <f t="shared" si="171"/>
        <v>42045.50535879629</v>
      </c>
      <c r="T2129" s="12">
        <f t="shared" si="172"/>
        <v>42075.463692129633</v>
      </c>
      <c r="U2129">
        <f t="shared" si="168"/>
        <v>1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8281</v>
      </c>
      <c r="O2130" s="21">
        <f t="shared" si="169"/>
        <v>0.16666666666666669</v>
      </c>
      <c r="P2130" s="5">
        <f t="shared" si="170"/>
        <v>0.04</v>
      </c>
      <c r="Q2130" t="s">
        <v>8334</v>
      </c>
      <c r="R2130" t="s">
        <v>8335</v>
      </c>
      <c r="S2130" s="12">
        <f t="shared" si="171"/>
        <v>41843.772789351853</v>
      </c>
      <c r="T2130" s="12">
        <f t="shared" si="172"/>
        <v>41903.772789351853</v>
      </c>
      <c r="U2130">
        <f t="shared" si="168"/>
        <v>1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8281</v>
      </c>
      <c r="O2131" s="21">
        <f t="shared" si="169"/>
        <v>11.799999999999999</v>
      </c>
      <c r="P2131" s="5">
        <f t="shared" si="170"/>
        <v>5.0847457627118647E-2</v>
      </c>
      <c r="Q2131" t="s">
        <v>8334</v>
      </c>
      <c r="R2131" t="s">
        <v>8335</v>
      </c>
      <c r="S2131" s="12">
        <f t="shared" si="171"/>
        <v>42409.024305555555</v>
      </c>
      <c r="T2131" s="12">
        <f t="shared" si="172"/>
        <v>42439.024305555555</v>
      </c>
      <c r="U2131">
        <f t="shared" si="168"/>
        <v>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8281</v>
      </c>
      <c r="O2132" s="21">
        <f t="shared" si="169"/>
        <v>0.20238095238095236</v>
      </c>
      <c r="P2132" s="5">
        <f t="shared" si="170"/>
        <v>4.7058823529411764E-2</v>
      </c>
      <c r="Q2132" t="s">
        <v>8334</v>
      </c>
      <c r="R2132" t="s">
        <v>8335</v>
      </c>
      <c r="S2132" s="12">
        <f t="shared" si="171"/>
        <v>41832.086377314816</v>
      </c>
      <c r="T2132" s="12">
        <f t="shared" si="172"/>
        <v>41867.086377314816</v>
      </c>
      <c r="U2132">
        <f t="shared" si="168"/>
        <v>1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8281</v>
      </c>
      <c r="O2133" s="21">
        <f t="shared" si="169"/>
        <v>5</v>
      </c>
      <c r="P2133" s="5">
        <f t="shared" si="170"/>
        <v>0.12</v>
      </c>
      <c r="Q2133" t="s">
        <v>8334</v>
      </c>
      <c r="R2133" t="s">
        <v>8335</v>
      </c>
      <c r="S2133" s="12">
        <f t="shared" si="171"/>
        <v>42167.207071759258</v>
      </c>
      <c r="T2133" s="12">
        <f t="shared" si="172"/>
        <v>42197.207071759258</v>
      </c>
      <c r="U2133">
        <f t="shared" si="168"/>
        <v>1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8281</v>
      </c>
      <c r="O2134" s="21">
        <f t="shared" si="169"/>
        <v>2.1129899999999995</v>
      </c>
      <c r="P2134" s="5">
        <f t="shared" si="170"/>
        <v>4.6853037638606911E-2</v>
      </c>
      <c r="Q2134" t="s">
        <v>8334</v>
      </c>
      <c r="R2134" t="s">
        <v>8335</v>
      </c>
      <c r="S2134" s="12">
        <f t="shared" si="171"/>
        <v>41643.487175925926</v>
      </c>
      <c r="T2134" s="12">
        <f t="shared" si="172"/>
        <v>41673.487175925926</v>
      </c>
      <c r="U2134">
        <f t="shared" si="168"/>
        <v>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8281</v>
      </c>
      <c r="O2135" s="21">
        <f t="shared" si="169"/>
        <v>1.6</v>
      </c>
      <c r="P2135" s="5">
        <f t="shared" si="170"/>
        <v>0.1875</v>
      </c>
      <c r="Q2135" t="s">
        <v>8334</v>
      </c>
      <c r="R2135" t="s">
        <v>8335</v>
      </c>
      <c r="S2135" s="12">
        <f t="shared" si="171"/>
        <v>40619.097210648149</v>
      </c>
      <c r="T2135" s="12">
        <f t="shared" si="172"/>
        <v>40657.290972222225</v>
      </c>
      <c r="U2135">
        <f t="shared" si="168"/>
        <v>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8281</v>
      </c>
      <c r="O2136" s="21">
        <f t="shared" si="169"/>
        <v>1.7333333333333332</v>
      </c>
      <c r="P2136" s="5">
        <f t="shared" si="170"/>
        <v>2.8846153846153848E-2</v>
      </c>
      <c r="Q2136" t="s">
        <v>8334</v>
      </c>
      <c r="R2136" t="s">
        <v>8335</v>
      </c>
      <c r="S2136" s="12">
        <f t="shared" si="171"/>
        <v>41361.886469907404</v>
      </c>
      <c r="T2136" s="12">
        <f t="shared" si="172"/>
        <v>41391.886469907404</v>
      </c>
      <c r="U2136">
        <f t="shared" si="168"/>
        <v>1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8281</v>
      </c>
      <c r="O2137" s="21">
        <f t="shared" si="169"/>
        <v>9.56</v>
      </c>
      <c r="P2137" s="5">
        <f t="shared" si="170"/>
        <v>4.6025104602510462E-2</v>
      </c>
      <c r="Q2137" t="s">
        <v>8334</v>
      </c>
      <c r="R2137" t="s">
        <v>8335</v>
      </c>
      <c r="S2137" s="12">
        <f t="shared" si="171"/>
        <v>41156.963344907403</v>
      </c>
      <c r="T2137" s="12">
        <f t="shared" si="172"/>
        <v>41186.963344907403</v>
      </c>
      <c r="U2137">
        <f t="shared" si="168"/>
        <v>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8281</v>
      </c>
      <c r="O2138" s="21">
        <f t="shared" si="169"/>
        <v>5.9612499999999999E-2</v>
      </c>
      <c r="P2138" s="5">
        <f t="shared" si="170"/>
        <v>8.3875026210945697E-2</v>
      </c>
      <c r="Q2138" t="s">
        <v>8334</v>
      </c>
      <c r="R2138" t="s">
        <v>8335</v>
      </c>
      <c r="S2138" s="12">
        <f t="shared" si="171"/>
        <v>41536.509097222224</v>
      </c>
      <c r="T2138" s="12">
        <f t="shared" si="172"/>
        <v>41566.509097222224</v>
      </c>
      <c r="U2138">
        <f t="shared" si="168"/>
        <v>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8281</v>
      </c>
      <c r="O2139" s="21">
        <f t="shared" si="169"/>
        <v>28.405999999999999</v>
      </c>
      <c r="P2139" s="5">
        <f t="shared" si="170"/>
        <v>3.759769062874041E-2</v>
      </c>
      <c r="Q2139" t="s">
        <v>8334</v>
      </c>
      <c r="R2139" t="s">
        <v>8335</v>
      </c>
      <c r="S2139" s="12">
        <f t="shared" si="171"/>
        <v>41948.771168981482</v>
      </c>
      <c r="T2139" s="12">
        <f t="shared" si="172"/>
        <v>41978.771168981482</v>
      </c>
      <c r="U2139">
        <f t="shared" si="168"/>
        <v>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8281</v>
      </c>
      <c r="O2140" s="21">
        <f t="shared" si="169"/>
        <v>12.8</v>
      </c>
      <c r="P2140" s="5">
        <f t="shared" si="170"/>
        <v>9.375E-2</v>
      </c>
      <c r="Q2140" t="s">
        <v>8334</v>
      </c>
      <c r="R2140" t="s">
        <v>8335</v>
      </c>
      <c r="S2140" s="12">
        <f t="shared" si="171"/>
        <v>41557.013182870374</v>
      </c>
      <c r="T2140" s="12">
        <f t="shared" si="172"/>
        <v>41587.054849537039</v>
      </c>
      <c r="U2140">
        <f t="shared" si="168"/>
        <v>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8281</v>
      </c>
      <c r="O2141" s="21">
        <f t="shared" si="169"/>
        <v>5.42</v>
      </c>
      <c r="P2141" s="5">
        <f t="shared" si="170"/>
        <v>3.4440344403444033E-2</v>
      </c>
      <c r="Q2141" t="s">
        <v>8334</v>
      </c>
      <c r="R2141" t="s">
        <v>8335</v>
      </c>
      <c r="S2141" s="12">
        <f t="shared" si="171"/>
        <v>42647.750092592592</v>
      </c>
      <c r="T2141" s="12">
        <f t="shared" si="172"/>
        <v>42677.750092592592</v>
      </c>
      <c r="U2141">
        <f t="shared" si="168"/>
        <v>1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8281</v>
      </c>
      <c r="O2142" s="21">
        <f t="shared" si="169"/>
        <v>0.11199999999999999</v>
      </c>
      <c r="P2142" s="5">
        <f t="shared" si="170"/>
        <v>1.9642857142857142E-2</v>
      </c>
      <c r="Q2142" t="s">
        <v>8334</v>
      </c>
      <c r="R2142" t="s">
        <v>8335</v>
      </c>
      <c r="S2142" s="12">
        <f t="shared" si="171"/>
        <v>41255.833611111113</v>
      </c>
      <c r="T2142" s="12">
        <f t="shared" si="172"/>
        <v>41285.833611111113</v>
      </c>
      <c r="U2142">
        <f t="shared" si="168"/>
        <v>1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8281</v>
      </c>
      <c r="O2143" s="21">
        <f t="shared" si="169"/>
        <v>0</v>
      </c>
      <c r="P2143" s="5">
        <f t="shared" si="170"/>
        <v>0</v>
      </c>
      <c r="Q2143" t="s">
        <v>8334</v>
      </c>
      <c r="R2143" t="s">
        <v>8335</v>
      </c>
      <c r="S2143" s="12">
        <f t="shared" si="171"/>
        <v>41927.235636574071</v>
      </c>
      <c r="T2143" s="12">
        <f t="shared" si="172"/>
        <v>41957.277303240742</v>
      </c>
      <c r="U2143">
        <f t="shared" si="168"/>
        <v>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8281</v>
      </c>
      <c r="O2144" s="21">
        <f t="shared" si="169"/>
        <v>5.7238095238095239</v>
      </c>
      <c r="P2144" s="5">
        <f t="shared" si="170"/>
        <v>1.9966722129783693E-2</v>
      </c>
      <c r="Q2144" t="s">
        <v>8334</v>
      </c>
      <c r="R2144" t="s">
        <v>8335</v>
      </c>
      <c r="S2144" s="12">
        <f t="shared" si="171"/>
        <v>42340.701504629629</v>
      </c>
      <c r="T2144" s="12">
        <f t="shared" si="172"/>
        <v>42368.701504629629</v>
      </c>
      <c r="U2144">
        <f t="shared" si="168"/>
        <v>1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8281</v>
      </c>
      <c r="O2145" s="21">
        <f t="shared" si="169"/>
        <v>11.25</v>
      </c>
      <c r="P2145" s="5">
        <f t="shared" si="170"/>
        <v>2.2222222222222223E-2</v>
      </c>
      <c r="Q2145" t="s">
        <v>8334</v>
      </c>
      <c r="R2145" t="s">
        <v>8335</v>
      </c>
      <c r="S2145" s="12">
        <f t="shared" si="171"/>
        <v>40332.886712962965</v>
      </c>
      <c r="T2145" s="12">
        <f t="shared" si="172"/>
        <v>40380.791666666664</v>
      </c>
      <c r="U2145">
        <f t="shared" si="168"/>
        <v>1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8281</v>
      </c>
      <c r="O2146" s="21">
        <f t="shared" si="169"/>
        <v>1.7098591549295776</v>
      </c>
      <c r="P2146" s="5">
        <f t="shared" si="170"/>
        <v>3.9538714991762765E-2</v>
      </c>
      <c r="Q2146" t="s">
        <v>8334</v>
      </c>
      <c r="R2146" t="s">
        <v>8335</v>
      </c>
      <c r="S2146" s="12">
        <f t="shared" si="171"/>
        <v>41499.546759259261</v>
      </c>
      <c r="T2146" s="12">
        <f t="shared" si="172"/>
        <v>41531.546759259261</v>
      </c>
      <c r="U2146">
        <f t="shared" si="168"/>
        <v>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8281</v>
      </c>
      <c r="O2147" s="21">
        <f t="shared" si="169"/>
        <v>30.433333333333334</v>
      </c>
      <c r="P2147" s="5">
        <f t="shared" si="170"/>
        <v>1.9496166484118293E-2</v>
      </c>
      <c r="Q2147" t="s">
        <v>8334</v>
      </c>
      <c r="R2147" t="s">
        <v>8335</v>
      </c>
      <c r="S2147" s="12">
        <f t="shared" si="171"/>
        <v>41575.237430555557</v>
      </c>
      <c r="T2147" s="12">
        <f t="shared" si="172"/>
        <v>41605.279097222221</v>
      </c>
      <c r="U2147">
        <f t="shared" si="168"/>
        <v>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8281</v>
      </c>
      <c r="O2148" s="21">
        <f t="shared" si="169"/>
        <v>0.02</v>
      </c>
      <c r="P2148" s="5">
        <f t="shared" si="170"/>
        <v>1</v>
      </c>
      <c r="Q2148" t="s">
        <v>8334</v>
      </c>
      <c r="R2148" t="s">
        <v>8335</v>
      </c>
      <c r="S2148" s="12">
        <f t="shared" si="171"/>
        <v>42397.679513888885</v>
      </c>
      <c r="T2148" s="12">
        <f t="shared" si="172"/>
        <v>42411.679513888885</v>
      </c>
      <c r="U2148">
        <f t="shared" si="168"/>
        <v>1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8281</v>
      </c>
      <c r="O2149" s="21">
        <f t="shared" si="169"/>
        <v>0.69641025641025645</v>
      </c>
      <c r="P2149" s="5">
        <f t="shared" si="170"/>
        <v>2.0250368188512519E-2</v>
      </c>
      <c r="Q2149" t="s">
        <v>8334</v>
      </c>
      <c r="R2149" t="s">
        <v>8335</v>
      </c>
      <c r="S2149" s="12">
        <f t="shared" si="171"/>
        <v>41927.295694444445</v>
      </c>
      <c r="T2149" s="12">
        <f t="shared" si="172"/>
        <v>41959.337361111116</v>
      </c>
      <c r="U2149">
        <f t="shared" si="168"/>
        <v>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8281</v>
      </c>
      <c r="O2150" s="21">
        <f t="shared" si="169"/>
        <v>2</v>
      </c>
      <c r="P2150" s="5">
        <f t="shared" si="170"/>
        <v>1</v>
      </c>
      <c r="Q2150" t="s">
        <v>8334</v>
      </c>
      <c r="R2150" t="s">
        <v>8335</v>
      </c>
      <c r="S2150" s="12">
        <f t="shared" si="171"/>
        <v>42066.733587962968</v>
      </c>
      <c r="T2150" s="12">
        <f t="shared" si="172"/>
        <v>42096.691921296297</v>
      </c>
      <c r="U2150">
        <f t="shared" si="168"/>
        <v>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8281</v>
      </c>
      <c r="O2151" s="21">
        <f t="shared" si="169"/>
        <v>0</v>
      </c>
      <c r="P2151" s="5">
        <f t="shared" si="170"/>
        <v>0</v>
      </c>
      <c r="Q2151" t="s">
        <v>8334</v>
      </c>
      <c r="R2151" t="s">
        <v>8335</v>
      </c>
      <c r="S2151" s="12">
        <f t="shared" si="171"/>
        <v>40355.024953703702</v>
      </c>
      <c r="T2151" s="12">
        <f t="shared" si="172"/>
        <v>40390</v>
      </c>
      <c r="U2151">
        <f t="shared" si="168"/>
        <v>1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8281</v>
      </c>
      <c r="O2152" s="21">
        <f t="shared" si="169"/>
        <v>0.80999999999999994</v>
      </c>
      <c r="P2152" s="5">
        <f t="shared" si="170"/>
        <v>9.876543209876543E-3</v>
      </c>
      <c r="Q2152" t="s">
        <v>8334</v>
      </c>
      <c r="R2152" t="s">
        <v>8335</v>
      </c>
      <c r="S2152" s="12">
        <f t="shared" si="171"/>
        <v>42534.284710648149</v>
      </c>
      <c r="T2152" s="12">
        <f t="shared" si="172"/>
        <v>42564.284710648149</v>
      </c>
      <c r="U2152">
        <f t="shared" si="168"/>
        <v>1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8281</v>
      </c>
      <c r="O2153" s="21">
        <f t="shared" si="169"/>
        <v>0.26222222222222225</v>
      </c>
      <c r="P2153" s="5">
        <f t="shared" si="170"/>
        <v>5.0847457627118647E-2</v>
      </c>
      <c r="Q2153" t="s">
        <v>8334</v>
      </c>
      <c r="R2153" t="s">
        <v>8335</v>
      </c>
      <c r="S2153" s="12">
        <f t="shared" si="171"/>
        <v>42520.847384259265</v>
      </c>
      <c r="T2153" s="12">
        <f t="shared" si="172"/>
        <v>42550.847384259265</v>
      </c>
      <c r="U2153">
        <f t="shared" si="168"/>
        <v>1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8281</v>
      </c>
      <c r="O2154" s="21">
        <f t="shared" si="169"/>
        <v>0.16666666666666669</v>
      </c>
      <c r="P2154" s="5">
        <f t="shared" si="170"/>
        <v>0.08</v>
      </c>
      <c r="Q2154" t="s">
        <v>8334</v>
      </c>
      <c r="R2154" t="s">
        <v>8335</v>
      </c>
      <c r="S2154" s="12">
        <f t="shared" si="171"/>
        <v>41683.832280092596</v>
      </c>
      <c r="T2154" s="12">
        <f t="shared" si="172"/>
        <v>41713.790613425925</v>
      </c>
      <c r="U2154">
        <f t="shared" si="168"/>
        <v>1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8281</v>
      </c>
      <c r="O2155" s="21">
        <f t="shared" si="169"/>
        <v>9.124454880912446E-3</v>
      </c>
      <c r="P2155" s="5">
        <f t="shared" si="170"/>
        <v>0.11764705882352941</v>
      </c>
      <c r="Q2155" t="s">
        <v>8334</v>
      </c>
      <c r="R2155" t="s">
        <v>8335</v>
      </c>
      <c r="S2155" s="12">
        <f t="shared" si="171"/>
        <v>41974.911087962959</v>
      </c>
      <c r="T2155" s="12">
        <f t="shared" si="172"/>
        <v>42014.332638888889</v>
      </c>
      <c r="U2155">
        <f t="shared" si="168"/>
        <v>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8281</v>
      </c>
      <c r="O2156" s="21">
        <f t="shared" si="169"/>
        <v>0.8</v>
      </c>
      <c r="P2156" s="5">
        <f t="shared" si="170"/>
        <v>1</v>
      </c>
      <c r="Q2156" t="s">
        <v>8334</v>
      </c>
      <c r="R2156" t="s">
        <v>8335</v>
      </c>
      <c r="S2156" s="12">
        <f t="shared" si="171"/>
        <v>41647.632256944446</v>
      </c>
      <c r="T2156" s="12">
        <f t="shared" si="172"/>
        <v>41667.632256944446</v>
      </c>
      <c r="U2156">
        <f t="shared" si="168"/>
        <v>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8281</v>
      </c>
      <c r="O2157" s="21">
        <f t="shared" si="169"/>
        <v>2.2999999999999998</v>
      </c>
      <c r="P2157" s="5">
        <f t="shared" si="170"/>
        <v>4.3478260869565216E-2</v>
      </c>
      <c r="Q2157" t="s">
        <v>8334</v>
      </c>
      <c r="R2157" t="s">
        <v>8335</v>
      </c>
      <c r="S2157" s="12">
        <f t="shared" si="171"/>
        <v>42430.747511574074</v>
      </c>
      <c r="T2157" s="12">
        <f t="shared" si="172"/>
        <v>42460.70584490741</v>
      </c>
      <c r="U2157">
        <f t="shared" si="168"/>
        <v>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8281</v>
      </c>
      <c r="O2158" s="21">
        <f t="shared" si="169"/>
        <v>2.6660714285714282</v>
      </c>
      <c r="P2158" s="5">
        <f t="shared" si="170"/>
        <v>5.5592766242464835E-2</v>
      </c>
      <c r="Q2158" t="s">
        <v>8334</v>
      </c>
      <c r="R2158" t="s">
        <v>8335</v>
      </c>
      <c r="S2158" s="12">
        <f t="shared" si="171"/>
        <v>41488.85423611111</v>
      </c>
      <c r="T2158" s="12">
        <f t="shared" si="172"/>
        <v>41533.85423611111</v>
      </c>
      <c r="U2158">
        <f t="shared" si="168"/>
        <v>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8281</v>
      </c>
      <c r="O2159" s="21">
        <f t="shared" si="169"/>
        <v>28.192</v>
      </c>
      <c r="P2159" s="5">
        <f t="shared" si="170"/>
        <v>2.6958002270147559E-3</v>
      </c>
      <c r="Q2159" t="s">
        <v>8334</v>
      </c>
      <c r="R2159" t="s">
        <v>8335</v>
      </c>
      <c r="S2159" s="12">
        <f t="shared" si="171"/>
        <v>42694.98128472222</v>
      </c>
      <c r="T2159" s="12">
        <f t="shared" si="172"/>
        <v>42727.332638888889</v>
      </c>
      <c r="U2159">
        <f t="shared" si="168"/>
        <v>1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8281</v>
      </c>
      <c r="O2160" s="21">
        <f t="shared" si="169"/>
        <v>6.5900366666666672</v>
      </c>
      <c r="P2160" s="5">
        <f t="shared" si="170"/>
        <v>1.5730817886192842E-2</v>
      </c>
      <c r="Q2160" t="s">
        <v>8334</v>
      </c>
      <c r="R2160" t="s">
        <v>8335</v>
      </c>
      <c r="S2160" s="12">
        <f t="shared" si="171"/>
        <v>41264.853865740741</v>
      </c>
      <c r="T2160" s="12">
        <f t="shared" si="172"/>
        <v>41309.853865740741</v>
      </c>
      <c r="U2160">
        <f t="shared" si="168"/>
        <v>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8281</v>
      </c>
      <c r="O2161" s="21">
        <f t="shared" si="169"/>
        <v>0.72222222222222221</v>
      </c>
      <c r="P2161" s="5">
        <f t="shared" si="170"/>
        <v>7.6923076923076927E-2</v>
      </c>
      <c r="Q2161" t="s">
        <v>8334</v>
      </c>
      <c r="R2161" t="s">
        <v>8335</v>
      </c>
      <c r="S2161" s="12">
        <f t="shared" si="171"/>
        <v>40710.731180555551</v>
      </c>
      <c r="T2161" s="12">
        <f t="shared" si="172"/>
        <v>40740.731180555551</v>
      </c>
      <c r="U2161">
        <f t="shared" si="168"/>
        <v>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8281</v>
      </c>
      <c r="O2162" s="21">
        <f t="shared" si="169"/>
        <v>0.85000000000000009</v>
      </c>
      <c r="P2162" s="5">
        <f t="shared" si="170"/>
        <v>0.18823529411764706</v>
      </c>
      <c r="Q2162" t="s">
        <v>8334</v>
      </c>
      <c r="R2162" t="s">
        <v>8335</v>
      </c>
      <c r="S2162" s="12">
        <f t="shared" si="171"/>
        <v>41018.711863425924</v>
      </c>
      <c r="T2162" s="12">
        <f t="shared" si="172"/>
        <v>41048.711863425924</v>
      </c>
      <c r="U2162">
        <f t="shared" si="168"/>
        <v>1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8275</v>
      </c>
      <c r="O2163" s="21">
        <f t="shared" si="169"/>
        <v>115.75</v>
      </c>
      <c r="P2163" s="5">
        <f t="shared" si="170"/>
        <v>2.8077753779697623E-2</v>
      </c>
      <c r="Q2163" t="s">
        <v>8326</v>
      </c>
      <c r="R2163" t="s">
        <v>8327</v>
      </c>
      <c r="S2163" s="12">
        <f t="shared" si="171"/>
        <v>42240.852534722217</v>
      </c>
      <c r="T2163" s="12">
        <f t="shared" si="172"/>
        <v>42270.852534722217</v>
      </c>
      <c r="U2163">
        <f t="shared" si="168"/>
        <v>1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8275</v>
      </c>
      <c r="O2164" s="21">
        <f t="shared" si="169"/>
        <v>112.26666666666667</v>
      </c>
      <c r="P2164" s="5">
        <f t="shared" si="170"/>
        <v>1.1480601741884403E-2</v>
      </c>
      <c r="Q2164" t="s">
        <v>8326</v>
      </c>
      <c r="R2164" t="s">
        <v>8327</v>
      </c>
      <c r="S2164" s="12">
        <f t="shared" si="171"/>
        <v>41813.766099537039</v>
      </c>
      <c r="T2164" s="12">
        <f t="shared" si="172"/>
        <v>41844.766099537039</v>
      </c>
      <c r="U2164">
        <f t="shared" si="168"/>
        <v>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8275</v>
      </c>
      <c r="O2165" s="21">
        <f t="shared" si="169"/>
        <v>132.20000000000002</v>
      </c>
      <c r="P2165" s="5">
        <f t="shared" si="170"/>
        <v>1.3313161875945537E-2</v>
      </c>
      <c r="Q2165" t="s">
        <v>8326</v>
      </c>
      <c r="R2165" t="s">
        <v>8327</v>
      </c>
      <c r="S2165" s="12">
        <f t="shared" si="171"/>
        <v>42111.899537037039</v>
      </c>
      <c r="T2165" s="12">
        <f t="shared" si="172"/>
        <v>42163.159722222219</v>
      </c>
      <c r="U2165">
        <f t="shared" si="168"/>
        <v>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8275</v>
      </c>
      <c r="O2166" s="21">
        <f t="shared" si="169"/>
        <v>102.63636363636364</v>
      </c>
      <c r="P2166" s="5">
        <f t="shared" si="170"/>
        <v>1.470327723649247E-2</v>
      </c>
      <c r="Q2166" t="s">
        <v>8326</v>
      </c>
      <c r="R2166" t="s">
        <v>8327</v>
      </c>
      <c r="S2166" s="12">
        <f t="shared" si="171"/>
        <v>42515.71775462963</v>
      </c>
      <c r="T2166" s="12">
        <f t="shared" si="172"/>
        <v>42546.165972222225</v>
      </c>
      <c r="U2166">
        <f t="shared" si="168"/>
        <v>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8275</v>
      </c>
      <c r="O2167" s="21">
        <f t="shared" si="169"/>
        <v>138.64000000000001</v>
      </c>
      <c r="P2167" s="5">
        <f t="shared" si="170"/>
        <v>3.3756491633006348E-2</v>
      </c>
      <c r="Q2167" t="s">
        <v>8326</v>
      </c>
      <c r="R2167" t="s">
        <v>8327</v>
      </c>
      <c r="S2167" s="12">
        <f t="shared" si="171"/>
        <v>42438.667071759264</v>
      </c>
      <c r="T2167" s="12">
        <f t="shared" si="172"/>
        <v>42468.625405092593</v>
      </c>
      <c r="U2167">
        <f t="shared" si="168"/>
        <v>1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8275</v>
      </c>
      <c r="O2168" s="21">
        <f t="shared" si="169"/>
        <v>146.6</v>
      </c>
      <c r="P2168" s="5">
        <f t="shared" si="170"/>
        <v>1.0914051841746248E-2</v>
      </c>
      <c r="Q2168" t="s">
        <v>8326</v>
      </c>
      <c r="R2168" t="s">
        <v>8327</v>
      </c>
      <c r="S2168" s="12">
        <f t="shared" si="171"/>
        <v>41933.838171296295</v>
      </c>
      <c r="T2168" s="12">
        <f t="shared" si="172"/>
        <v>41978.879837962959</v>
      </c>
      <c r="U2168">
        <f t="shared" si="168"/>
        <v>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8275</v>
      </c>
      <c r="O2169" s="21">
        <f t="shared" si="169"/>
        <v>120</v>
      </c>
      <c r="P2169" s="5">
        <f t="shared" si="170"/>
        <v>4.4444444444444446E-2</v>
      </c>
      <c r="Q2169" t="s">
        <v>8326</v>
      </c>
      <c r="R2169" t="s">
        <v>8327</v>
      </c>
      <c r="S2169" s="12">
        <f t="shared" si="171"/>
        <v>41153.066400462965</v>
      </c>
      <c r="T2169" s="12">
        <f t="shared" si="172"/>
        <v>41167.066400462965</v>
      </c>
      <c r="U2169">
        <f t="shared" si="168"/>
        <v>1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8275</v>
      </c>
      <c r="O2170" s="21">
        <f t="shared" si="169"/>
        <v>121.5816111111111</v>
      </c>
      <c r="P2170" s="5">
        <f t="shared" si="170"/>
        <v>1.5535975149750808E-2</v>
      </c>
      <c r="Q2170" t="s">
        <v>8326</v>
      </c>
      <c r="R2170" t="s">
        <v>8327</v>
      </c>
      <c r="S2170" s="12">
        <f t="shared" si="171"/>
        <v>42745.600243055553</v>
      </c>
      <c r="T2170" s="12">
        <f>(((I2170/60)/60)/24)+DATE(1970,1,1)</f>
        <v>42776.208333333328</v>
      </c>
      <c r="U2170">
        <f t="shared" si="168"/>
        <v>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8275</v>
      </c>
      <c r="O2171" s="21">
        <f t="shared" si="169"/>
        <v>100</v>
      </c>
      <c r="P2171" s="5">
        <f t="shared" si="170"/>
        <v>4.5751633986928102E-2</v>
      </c>
      <c r="Q2171" t="s">
        <v>8326</v>
      </c>
      <c r="R2171" t="s">
        <v>8327</v>
      </c>
      <c r="S2171" s="12">
        <f t="shared" si="171"/>
        <v>42793.700821759259</v>
      </c>
      <c r="T2171" s="12">
        <f t="shared" ref="T2171:T2234" si="173">(((I2171/60)/60)/24)+DATE(1970,1,1)</f>
        <v>42796.700821759259</v>
      </c>
      <c r="U2171">
        <f t="shared" si="168"/>
        <v>1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8275</v>
      </c>
      <c r="O2172" s="21">
        <f t="shared" si="169"/>
        <v>180.85714285714286</v>
      </c>
      <c r="P2172" s="5">
        <f t="shared" si="170"/>
        <v>3.0015797788309637E-2</v>
      </c>
      <c r="Q2172" t="s">
        <v>8326</v>
      </c>
      <c r="R2172" t="s">
        <v>8327</v>
      </c>
      <c r="S2172" s="12">
        <f t="shared" si="171"/>
        <v>42198.750254629631</v>
      </c>
      <c r="T2172" s="12">
        <f t="shared" si="173"/>
        <v>42238.750254629631</v>
      </c>
      <c r="U2172">
        <f t="shared" si="168"/>
        <v>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8275</v>
      </c>
      <c r="O2173" s="21">
        <f t="shared" si="169"/>
        <v>106.075</v>
      </c>
      <c r="P2173" s="5">
        <f t="shared" si="170"/>
        <v>1.1077068112184774E-2</v>
      </c>
      <c r="Q2173" t="s">
        <v>8326</v>
      </c>
      <c r="R2173" t="s">
        <v>8327</v>
      </c>
      <c r="S2173" s="12">
        <f t="shared" si="171"/>
        <v>42141.95711805555</v>
      </c>
      <c r="T2173" s="12">
        <f t="shared" si="173"/>
        <v>42177.208333333328</v>
      </c>
      <c r="U2173">
        <f t="shared" si="168"/>
        <v>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8275</v>
      </c>
      <c r="O2174" s="21">
        <f t="shared" si="169"/>
        <v>100</v>
      </c>
      <c r="P2174" s="5">
        <f t="shared" si="170"/>
        <v>1.2999999999999999E-2</v>
      </c>
      <c r="Q2174" t="s">
        <v>8326</v>
      </c>
      <c r="R2174" t="s">
        <v>8327</v>
      </c>
      <c r="S2174" s="12">
        <f t="shared" si="171"/>
        <v>42082.580092592587</v>
      </c>
      <c r="T2174" s="12">
        <f t="shared" si="173"/>
        <v>42112.580092592587</v>
      </c>
      <c r="U2174">
        <f t="shared" si="168"/>
        <v>1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8275</v>
      </c>
      <c r="O2175" s="21">
        <f t="shared" si="169"/>
        <v>126.92857142857143</v>
      </c>
      <c r="P2175" s="5">
        <f t="shared" si="170"/>
        <v>1.6882386043894203E-2</v>
      </c>
      <c r="Q2175" t="s">
        <v>8326</v>
      </c>
      <c r="R2175" t="s">
        <v>8327</v>
      </c>
      <c r="S2175" s="12">
        <f t="shared" si="171"/>
        <v>41495.692627314813</v>
      </c>
      <c r="T2175" s="12">
        <f t="shared" si="173"/>
        <v>41527.165972222225</v>
      </c>
      <c r="U2175">
        <f t="shared" si="168"/>
        <v>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8275</v>
      </c>
      <c r="O2176" s="21">
        <f t="shared" si="169"/>
        <v>102.97499999999999</v>
      </c>
      <c r="P2176" s="5">
        <f t="shared" si="170"/>
        <v>1.529497450837582E-2</v>
      </c>
      <c r="Q2176" t="s">
        <v>8326</v>
      </c>
      <c r="R2176" t="s">
        <v>8327</v>
      </c>
      <c r="S2176" s="12">
        <f t="shared" si="171"/>
        <v>42465.542905092589</v>
      </c>
      <c r="T2176" s="12">
        <f t="shared" si="173"/>
        <v>42495.542905092589</v>
      </c>
      <c r="U2176">
        <f t="shared" si="168"/>
        <v>1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8275</v>
      </c>
      <c r="O2177" s="21">
        <f t="shared" si="169"/>
        <v>250</v>
      </c>
      <c r="P2177" s="5">
        <f t="shared" si="170"/>
        <v>1.4857142857142857E-2</v>
      </c>
      <c r="Q2177" t="s">
        <v>8326</v>
      </c>
      <c r="R2177" t="s">
        <v>8327</v>
      </c>
      <c r="S2177" s="12">
        <f t="shared" si="171"/>
        <v>42565.009097222224</v>
      </c>
      <c r="T2177" s="12">
        <f t="shared" si="173"/>
        <v>42572.009097222224</v>
      </c>
      <c r="U2177">
        <f t="shared" si="168"/>
        <v>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8275</v>
      </c>
      <c r="O2178" s="21">
        <f t="shared" si="169"/>
        <v>126.02</v>
      </c>
      <c r="P2178" s="5">
        <f t="shared" si="170"/>
        <v>1.1268052690049199E-2</v>
      </c>
      <c r="Q2178" t="s">
        <v>8326</v>
      </c>
      <c r="R2178" t="s">
        <v>8327</v>
      </c>
      <c r="S2178" s="12">
        <f t="shared" si="171"/>
        <v>42096.633206018523</v>
      </c>
      <c r="T2178" s="12">
        <f t="shared" si="173"/>
        <v>42126.633206018523</v>
      </c>
      <c r="U2178">
        <f t="shared" ref="U2178:U2241" si="174">COUNT(E2178="SUCCESSFUL","FAILED","cancelled","live")</f>
        <v>1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8275</v>
      </c>
      <c r="O2179" s="21">
        <f t="shared" ref="O2179:O2242" si="175">IFERROR( E2179/D2179 * 100,0)</f>
        <v>100.12</v>
      </c>
      <c r="P2179" s="5">
        <f t="shared" ref="P2179:P2242" si="176">IFERROR(L2179/E2179,0)</f>
        <v>1.5181781861765881E-2</v>
      </c>
      <c r="Q2179" t="s">
        <v>8326</v>
      </c>
      <c r="R2179" t="s">
        <v>8327</v>
      </c>
      <c r="S2179" s="12">
        <f t="shared" si="171"/>
        <v>42502.250775462962</v>
      </c>
      <c r="T2179" s="12">
        <f t="shared" si="173"/>
        <v>42527.250775462962</v>
      </c>
      <c r="U2179">
        <f t="shared" si="174"/>
        <v>1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8275</v>
      </c>
      <c r="O2180" s="21">
        <f t="shared" si="175"/>
        <v>138.64000000000001</v>
      </c>
      <c r="P2180" s="5">
        <f t="shared" si="176"/>
        <v>2.4783612233121755E-2</v>
      </c>
      <c r="Q2180" t="s">
        <v>8326</v>
      </c>
      <c r="R2180" t="s">
        <v>8327</v>
      </c>
      <c r="S2180" s="12">
        <f t="shared" si="171"/>
        <v>42723.63653935185</v>
      </c>
      <c r="T2180" s="12">
        <f t="shared" si="173"/>
        <v>42753.63653935185</v>
      </c>
      <c r="U2180">
        <f t="shared" si="174"/>
        <v>1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8275</v>
      </c>
      <c r="O2181" s="21">
        <f t="shared" si="175"/>
        <v>161.4</v>
      </c>
      <c r="P2181" s="5">
        <f t="shared" si="176"/>
        <v>1.3011152416356878E-2</v>
      </c>
      <c r="Q2181" t="s">
        <v>8326</v>
      </c>
      <c r="R2181" t="s">
        <v>8327</v>
      </c>
      <c r="S2181" s="12">
        <f t="shared" si="171"/>
        <v>42075.171203703707</v>
      </c>
      <c r="T2181" s="12">
        <f t="shared" si="173"/>
        <v>42105.171203703707</v>
      </c>
      <c r="U2181">
        <f t="shared" si="174"/>
        <v>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8275</v>
      </c>
      <c r="O2182" s="21">
        <f t="shared" si="175"/>
        <v>107.18419999999999</v>
      </c>
      <c r="P2182" s="5">
        <f t="shared" si="176"/>
        <v>1.4554383948380451E-2</v>
      </c>
      <c r="Q2182" t="s">
        <v>8326</v>
      </c>
      <c r="R2182" t="s">
        <v>8327</v>
      </c>
      <c r="S2182" s="12">
        <f t="shared" si="171"/>
        <v>42279.669768518521</v>
      </c>
      <c r="T2182" s="12">
        <f t="shared" si="173"/>
        <v>42321.711435185185</v>
      </c>
      <c r="U2182">
        <f t="shared" si="174"/>
        <v>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8296</v>
      </c>
      <c r="O2183" s="21">
        <f t="shared" si="175"/>
        <v>153.1</v>
      </c>
      <c r="P2183" s="5">
        <f t="shared" si="176"/>
        <v>1.7308948399738733E-2</v>
      </c>
      <c r="Q2183" t="s">
        <v>8334</v>
      </c>
      <c r="R2183" t="s">
        <v>8352</v>
      </c>
      <c r="S2183" s="12">
        <f t="shared" si="171"/>
        <v>42773.005243055552</v>
      </c>
      <c r="T2183" s="12">
        <f t="shared" si="173"/>
        <v>42787.005243055552</v>
      </c>
      <c r="U2183">
        <f t="shared" si="174"/>
        <v>1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8296</v>
      </c>
      <c r="O2184" s="21">
        <f t="shared" si="175"/>
        <v>524.16666666666663</v>
      </c>
      <c r="P2184" s="5">
        <f t="shared" si="176"/>
        <v>2.2639109697933226E-2</v>
      </c>
      <c r="Q2184" t="s">
        <v>8334</v>
      </c>
      <c r="R2184" t="s">
        <v>8352</v>
      </c>
      <c r="S2184" s="12">
        <f t="shared" si="171"/>
        <v>41879.900752314818</v>
      </c>
      <c r="T2184" s="12">
        <f t="shared" si="173"/>
        <v>41914.900752314818</v>
      </c>
      <c r="U2184">
        <f t="shared" si="174"/>
        <v>1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8296</v>
      </c>
      <c r="O2185" s="21">
        <f t="shared" si="175"/>
        <v>489.27777777777777</v>
      </c>
      <c r="P2185" s="5">
        <f t="shared" si="176"/>
        <v>3.1679345974792779E-2</v>
      </c>
      <c r="Q2185" t="s">
        <v>8334</v>
      </c>
      <c r="R2185" t="s">
        <v>8352</v>
      </c>
      <c r="S2185" s="12">
        <f t="shared" ref="S2185:S2248" si="177">(((J2185/60)/60)/24)+DATE(1970,1,1)</f>
        <v>42745.365474537044</v>
      </c>
      <c r="T2185" s="12">
        <f t="shared" si="173"/>
        <v>42775.208333333328</v>
      </c>
      <c r="U2185">
        <f t="shared" si="174"/>
        <v>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8296</v>
      </c>
      <c r="O2186" s="21">
        <f t="shared" si="175"/>
        <v>284.74</v>
      </c>
      <c r="P2186" s="5">
        <f t="shared" si="176"/>
        <v>9.3418557280325904E-3</v>
      </c>
      <c r="Q2186" t="s">
        <v>8334</v>
      </c>
      <c r="R2186" t="s">
        <v>8352</v>
      </c>
      <c r="S2186" s="12">
        <f t="shared" si="177"/>
        <v>42380.690289351856</v>
      </c>
      <c r="T2186" s="12">
        <f t="shared" si="173"/>
        <v>42394.666666666672</v>
      </c>
      <c r="U2186">
        <f t="shared" si="174"/>
        <v>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8296</v>
      </c>
      <c r="O2187" s="21">
        <f t="shared" si="175"/>
        <v>1856.97</v>
      </c>
      <c r="P2187" s="5">
        <f t="shared" si="176"/>
        <v>6.7098553019165627E-3</v>
      </c>
      <c r="Q2187" t="s">
        <v>8334</v>
      </c>
      <c r="R2187" t="s">
        <v>8352</v>
      </c>
      <c r="S2187" s="12">
        <f t="shared" si="177"/>
        <v>41319.349988425929</v>
      </c>
      <c r="T2187" s="12">
        <f t="shared" si="173"/>
        <v>41359.349988425929</v>
      </c>
      <c r="U2187">
        <f t="shared" si="174"/>
        <v>1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8296</v>
      </c>
      <c r="O2188" s="21">
        <f t="shared" si="175"/>
        <v>109.67499999999998</v>
      </c>
      <c r="P2188" s="5">
        <f t="shared" si="176"/>
        <v>1.7870982448142239E-2</v>
      </c>
      <c r="Q2188" t="s">
        <v>8334</v>
      </c>
      <c r="R2188" t="s">
        <v>8352</v>
      </c>
      <c r="S2188" s="12">
        <f t="shared" si="177"/>
        <v>42583.615081018521</v>
      </c>
      <c r="T2188" s="12">
        <f t="shared" si="173"/>
        <v>42620.083333333328</v>
      </c>
      <c r="U2188">
        <f t="shared" si="174"/>
        <v>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8296</v>
      </c>
      <c r="O2189" s="21">
        <f t="shared" si="175"/>
        <v>1014.6425</v>
      </c>
      <c r="P2189" s="5">
        <f t="shared" si="176"/>
        <v>1.7552980483273667E-2</v>
      </c>
      <c r="Q2189" t="s">
        <v>8334</v>
      </c>
      <c r="R2189" t="s">
        <v>8352</v>
      </c>
      <c r="S2189" s="12">
        <f t="shared" si="177"/>
        <v>42068.209097222221</v>
      </c>
      <c r="T2189" s="12">
        <f t="shared" si="173"/>
        <v>42097.165972222225</v>
      </c>
      <c r="U2189">
        <f t="shared" si="174"/>
        <v>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8296</v>
      </c>
      <c r="O2190" s="21">
        <f t="shared" si="175"/>
        <v>412.17692027666544</v>
      </c>
      <c r="P2190" s="5">
        <f t="shared" si="176"/>
        <v>2.2698167365864431E-2</v>
      </c>
      <c r="Q2190" t="s">
        <v>8334</v>
      </c>
      <c r="R2190" t="s">
        <v>8352</v>
      </c>
      <c r="S2190" s="12">
        <f t="shared" si="177"/>
        <v>42633.586122685185</v>
      </c>
      <c r="T2190" s="12">
        <f t="shared" si="173"/>
        <v>42668.708333333328</v>
      </c>
      <c r="U2190">
        <f t="shared" si="174"/>
        <v>1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8296</v>
      </c>
      <c r="O2191" s="21">
        <f t="shared" si="175"/>
        <v>503.25</v>
      </c>
      <c r="P2191" s="5">
        <f t="shared" si="176"/>
        <v>1.4571948998178506E-2</v>
      </c>
      <c r="Q2191" t="s">
        <v>8334</v>
      </c>
      <c r="R2191" t="s">
        <v>8352</v>
      </c>
      <c r="S2191" s="12">
        <f t="shared" si="177"/>
        <v>42467.788194444445</v>
      </c>
      <c r="T2191" s="12">
        <f t="shared" si="173"/>
        <v>42481.916666666672</v>
      </c>
      <c r="U2191">
        <f t="shared" si="174"/>
        <v>1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8296</v>
      </c>
      <c r="O2192" s="21">
        <f t="shared" si="175"/>
        <v>184.61052631578946</v>
      </c>
      <c r="P2192" s="5">
        <f t="shared" si="176"/>
        <v>1.5309613410879233E-2</v>
      </c>
      <c r="Q2192" t="s">
        <v>8334</v>
      </c>
      <c r="R2192" t="s">
        <v>8352</v>
      </c>
      <c r="S2192" s="12">
        <f t="shared" si="177"/>
        <v>42417.625046296293</v>
      </c>
      <c r="T2192" s="12">
        <f t="shared" si="173"/>
        <v>42452.290972222225</v>
      </c>
      <c r="U2192">
        <f t="shared" si="174"/>
        <v>1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8296</v>
      </c>
      <c r="O2193" s="21">
        <f t="shared" si="175"/>
        <v>119.73333333333333</v>
      </c>
      <c r="P2193" s="5">
        <f t="shared" si="176"/>
        <v>2.7839643652561249E-2</v>
      </c>
      <c r="Q2193" t="s">
        <v>8334</v>
      </c>
      <c r="R2193" t="s">
        <v>8352</v>
      </c>
      <c r="S2193" s="12">
        <f t="shared" si="177"/>
        <v>42768.833645833336</v>
      </c>
      <c r="T2193" s="12">
        <f t="shared" si="173"/>
        <v>42780.833645833336</v>
      </c>
      <c r="U2193">
        <f t="shared" si="174"/>
        <v>1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8296</v>
      </c>
      <c r="O2194" s="21">
        <f t="shared" si="175"/>
        <v>1081.2401666666667</v>
      </c>
      <c r="P2194" s="5">
        <f t="shared" si="176"/>
        <v>2.4955910967051569E-2</v>
      </c>
      <c r="Q2194" t="s">
        <v>8334</v>
      </c>
      <c r="R2194" t="s">
        <v>8352</v>
      </c>
      <c r="S2194" s="12">
        <f t="shared" si="177"/>
        <v>42691.8512037037</v>
      </c>
      <c r="T2194" s="12">
        <f t="shared" si="173"/>
        <v>42719.958333333328</v>
      </c>
      <c r="U2194">
        <f t="shared" si="174"/>
        <v>1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8296</v>
      </c>
      <c r="O2195" s="21">
        <f t="shared" si="175"/>
        <v>452.37333333333333</v>
      </c>
      <c r="P2195" s="5">
        <f t="shared" si="176"/>
        <v>1.3219170007073804E-2</v>
      </c>
      <c r="Q2195" t="s">
        <v>8334</v>
      </c>
      <c r="R2195" t="s">
        <v>8352</v>
      </c>
      <c r="S2195" s="12">
        <f t="shared" si="177"/>
        <v>42664.405925925923</v>
      </c>
      <c r="T2195" s="12">
        <f t="shared" si="173"/>
        <v>42695.207638888889</v>
      </c>
      <c r="U2195">
        <f t="shared" si="174"/>
        <v>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8296</v>
      </c>
      <c r="O2196" s="21">
        <f t="shared" si="175"/>
        <v>537.37</v>
      </c>
      <c r="P2196" s="5">
        <f t="shared" si="176"/>
        <v>1.6338835439269034E-2</v>
      </c>
      <c r="Q2196" t="s">
        <v>8334</v>
      </c>
      <c r="R2196" t="s">
        <v>8352</v>
      </c>
      <c r="S2196" s="12">
        <f t="shared" si="177"/>
        <v>42425.757986111115</v>
      </c>
      <c r="T2196" s="12">
        <f t="shared" si="173"/>
        <v>42455.716319444444</v>
      </c>
      <c r="U2196">
        <f t="shared" si="174"/>
        <v>1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8296</v>
      </c>
      <c r="O2197" s="21">
        <f t="shared" si="175"/>
        <v>120.32608695652173</v>
      </c>
      <c r="P2197" s="5">
        <f t="shared" si="176"/>
        <v>2.077687443541102E-2</v>
      </c>
      <c r="Q2197" t="s">
        <v>8334</v>
      </c>
      <c r="R2197" t="s">
        <v>8352</v>
      </c>
      <c r="S2197" s="12">
        <f t="shared" si="177"/>
        <v>42197.771990740745</v>
      </c>
      <c r="T2197" s="12">
        <f t="shared" si="173"/>
        <v>42227.771990740745</v>
      </c>
      <c r="U2197">
        <f t="shared" si="174"/>
        <v>1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8296</v>
      </c>
      <c r="O2198" s="21">
        <f t="shared" si="175"/>
        <v>113.83571428571429</v>
      </c>
      <c r="P2198" s="5">
        <f t="shared" si="176"/>
        <v>1.4682813578465207E-2</v>
      </c>
      <c r="Q2198" t="s">
        <v>8334</v>
      </c>
      <c r="R2198" t="s">
        <v>8352</v>
      </c>
      <c r="S2198" s="12">
        <f t="shared" si="177"/>
        <v>42675.487291666665</v>
      </c>
      <c r="T2198" s="12">
        <f t="shared" si="173"/>
        <v>42706.291666666672</v>
      </c>
      <c r="U2198">
        <f t="shared" si="174"/>
        <v>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8296</v>
      </c>
      <c r="O2199" s="21">
        <f t="shared" si="175"/>
        <v>951.03109999999992</v>
      </c>
      <c r="P2199" s="5">
        <f t="shared" si="176"/>
        <v>1.5176510351063528E-2</v>
      </c>
      <c r="Q2199" t="s">
        <v>8334</v>
      </c>
      <c r="R2199" t="s">
        <v>8352</v>
      </c>
      <c r="S2199" s="12">
        <f t="shared" si="177"/>
        <v>42033.584016203706</v>
      </c>
      <c r="T2199" s="12">
        <f t="shared" si="173"/>
        <v>42063.584016203706</v>
      </c>
      <c r="U2199">
        <f t="shared" si="174"/>
        <v>1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8296</v>
      </c>
      <c r="O2200" s="21">
        <f t="shared" si="175"/>
        <v>132.89249999999998</v>
      </c>
      <c r="P2200" s="5">
        <f t="shared" si="176"/>
        <v>1.2246740786726114E-2</v>
      </c>
      <c r="Q2200" t="s">
        <v>8334</v>
      </c>
      <c r="R2200" t="s">
        <v>8352</v>
      </c>
      <c r="S2200" s="12">
        <f t="shared" si="177"/>
        <v>42292.513888888891</v>
      </c>
      <c r="T2200" s="12">
        <f t="shared" si="173"/>
        <v>42322.555555555555</v>
      </c>
      <c r="U2200">
        <f t="shared" si="174"/>
        <v>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8296</v>
      </c>
      <c r="O2201" s="21">
        <f t="shared" si="175"/>
        <v>146.97777777777779</v>
      </c>
      <c r="P2201" s="5">
        <f t="shared" si="176"/>
        <v>1.8974901723616572E-2</v>
      </c>
      <c r="Q2201" t="s">
        <v>8334</v>
      </c>
      <c r="R2201" t="s">
        <v>8352</v>
      </c>
      <c r="S2201" s="12">
        <f t="shared" si="177"/>
        <v>42262.416643518518</v>
      </c>
      <c r="T2201" s="12">
        <f t="shared" si="173"/>
        <v>42292.416643518518</v>
      </c>
      <c r="U2201">
        <f t="shared" si="174"/>
        <v>1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8296</v>
      </c>
      <c r="O2202" s="21">
        <f t="shared" si="175"/>
        <v>542.15</v>
      </c>
      <c r="P2202" s="5">
        <f t="shared" si="176"/>
        <v>2.4255279904085585E-2</v>
      </c>
      <c r="Q2202" t="s">
        <v>8334</v>
      </c>
      <c r="R2202" t="s">
        <v>8352</v>
      </c>
      <c r="S2202" s="12">
        <f t="shared" si="177"/>
        <v>42163.625787037032</v>
      </c>
      <c r="T2202" s="12">
        <f t="shared" si="173"/>
        <v>42191.125</v>
      </c>
      <c r="U2202">
        <f t="shared" si="174"/>
        <v>1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8279</v>
      </c>
      <c r="O2203" s="21">
        <f t="shared" si="175"/>
        <v>382.71818181818185</v>
      </c>
      <c r="P2203" s="5">
        <f t="shared" si="176"/>
        <v>6.6509893346635304E-2</v>
      </c>
      <c r="Q2203" t="s">
        <v>8326</v>
      </c>
      <c r="R2203" t="s">
        <v>8331</v>
      </c>
      <c r="S2203" s="12">
        <f t="shared" si="177"/>
        <v>41276.846817129634</v>
      </c>
      <c r="T2203" s="12">
        <f t="shared" si="173"/>
        <v>41290.846817129634</v>
      </c>
      <c r="U2203">
        <f t="shared" si="174"/>
        <v>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8279</v>
      </c>
      <c r="O2204" s="21">
        <f t="shared" si="175"/>
        <v>704.18124999999998</v>
      </c>
      <c r="P2204" s="5">
        <f t="shared" si="176"/>
        <v>2.5597103018576539E-2</v>
      </c>
      <c r="Q2204" t="s">
        <v>8326</v>
      </c>
      <c r="R2204" t="s">
        <v>8331</v>
      </c>
      <c r="S2204" s="12">
        <f t="shared" si="177"/>
        <v>41184.849166666667</v>
      </c>
      <c r="T2204" s="12">
        <f t="shared" si="173"/>
        <v>41214.849166666667</v>
      </c>
      <c r="U2204">
        <f t="shared" si="174"/>
        <v>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8279</v>
      </c>
      <c r="O2205" s="21">
        <f t="shared" si="175"/>
        <v>109.55</v>
      </c>
      <c r="P2205" s="5">
        <f t="shared" si="176"/>
        <v>2.2820629849383843E-2</v>
      </c>
      <c r="Q2205" t="s">
        <v>8326</v>
      </c>
      <c r="R2205" t="s">
        <v>8331</v>
      </c>
      <c r="S2205" s="12">
        <f t="shared" si="177"/>
        <v>42241.85974537037</v>
      </c>
      <c r="T2205" s="12">
        <f t="shared" si="173"/>
        <v>42271.85974537037</v>
      </c>
      <c r="U2205">
        <f t="shared" si="174"/>
        <v>1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8279</v>
      </c>
      <c r="O2206" s="21">
        <f t="shared" si="175"/>
        <v>132.86666666666667</v>
      </c>
      <c r="P2206" s="5">
        <f t="shared" si="176"/>
        <v>3.6628198695434017E-2</v>
      </c>
      <c r="Q2206" t="s">
        <v>8326</v>
      </c>
      <c r="R2206" t="s">
        <v>8331</v>
      </c>
      <c r="S2206" s="12">
        <f t="shared" si="177"/>
        <v>41312.311562499999</v>
      </c>
      <c r="T2206" s="12">
        <f t="shared" si="173"/>
        <v>41342.311562499999</v>
      </c>
      <c r="U2206">
        <f t="shared" si="174"/>
        <v>1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8279</v>
      </c>
      <c r="O2207" s="21">
        <f t="shared" si="175"/>
        <v>152</v>
      </c>
      <c r="P2207" s="5">
        <f t="shared" si="176"/>
        <v>2.368421052631579E-2</v>
      </c>
      <c r="Q2207" t="s">
        <v>8326</v>
      </c>
      <c r="R2207" t="s">
        <v>8331</v>
      </c>
      <c r="S2207" s="12">
        <f t="shared" si="177"/>
        <v>41031.82163194444</v>
      </c>
      <c r="T2207" s="12">
        <f t="shared" si="173"/>
        <v>41061.82163194444</v>
      </c>
      <c r="U2207">
        <f t="shared" si="174"/>
        <v>1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8279</v>
      </c>
      <c r="O2208" s="21">
        <f t="shared" si="175"/>
        <v>102.72727272727273</v>
      </c>
      <c r="P2208" s="5">
        <f t="shared" si="176"/>
        <v>3.0088495575221239E-2</v>
      </c>
      <c r="Q2208" t="s">
        <v>8326</v>
      </c>
      <c r="R2208" t="s">
        <v>8331</v>
      </c>
      <c r="S2208" s="12">
        <f t="shared" si="177"/>
        <v>40997.257222222222</v>
      </c>
      <c r="T2208" s="12">
        <f t="shared" si="173"/>
        <v>41015.257222222222</v>
      </c>
      <c r="U2208">
        <f t="shared" si="174"/>
        <v>1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8279</v>
      </c>
      <c r="O2209" s="21">
        <f t="shared" si="175"/>
        <v>100</v>
      </c>
      <c r="P2209" s="5">
        <f t="shared" si="176"/>
        <v>3.5000000000000001E-3</v>
      </c>
      <c r="Q2209" t="s">
        <v>8326</v>
      </c>
      <c r="R2209" t="s">
        <v>8331</v>
      </c>
      <c r="S2209" s="12">
        <f t="shared" si="177"/>
        <v>41564.194131944445</v>
      </c>
      <c r="T2209" s="12">
        <f t="shared" si="173"/>
        <v>41594.235798611109</v>
      </c>
      <c r="U2209">
        <f t="shared" si="174"/>
        <v>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8279</v>
      </c>
      <c r="O2210" s="21">
        <f t="shared" si="175"/>
        <v>101.6</v>
      </c>
      <c r="P2210" s="5">
        <f t="shared" si="176"/>
        <v>2.3622047244094488E-2</v>
      </c>
      <c r="Q2210" t="s">
        <v>8326</v>
      </c>
      <c r="R2210" t="s">
        <v>8331</v>
      </c>
      <c r="S2210" s="12">
        <f t="shared" si="177"/>
        <v>40946.882245370369</v>
      </c>
      <c r="T2210" s="12">
        <f t="shared" si="173"/>
        <v>41006.166666666664</v>
      </c>
      <c r="U2210">
        <f t="shared" si="174"/>
        <v>1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8279</v>
      </c>
      <c r="O2211" s="21">
        <f t="shared" si="175"/>
        <v>150.80000000000001</v>
      </c>
      <c r="P2211" s="5">
        <f t="shared" si="176"/>
        <v>1.9893899204244031E-2</v>
      </c>
      <c r="Q2211" t="s">
        <v>8326</v>
      </c>
      <c r="R2211" t="s">
        <v>8331</v>
      </c>
      <c r="S2211" s="12">
        <f t="shared" si="177"/>
        <v>41732.479675925926</v>
      </c>
      <c r="T2211" s="12">
        <f t="shared" si="173"/>
        <v>41743.958333333336</v>
      </c>
      <c r="U2211">
        <f t="shared" si="174"/>
        <v>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8279</v>
      </c>
      <c r="O2212" s="21">
        <f t="shared" si="175"/>
        <v>111.425</v>
      </c>
      <c r="P2212" s="5">
        <f t="shared" si="176"/>
        <v>1.6154363921920576E-2</v>
      </c>
      <c r="Q2212" t="s">
        <v>8326</v>
      </c>
      <c r="R2212" t="s">
        <v>8331</v>
      </c>
      <c r="S2212" s="12">
        <f t="shared" si="177"/>
        <v>40956.066087962965</v>
      </c>
      <c r="T2212" s="12">
        <f t="shared" si="173"/>
        <v>41013.73333333333</v>
      </c>
      <c r="U2212">
        <f t="shared" si="174"/>
        <v>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8279</v>
      </c>
      <c r="O2213" s="21">
        <f t="shared" si="175"/>
        <v>195.6</v>
      </c>
      <c r="P2213" s="5">
        <f t="shared" si="176"/>
        <v>2.4539877300613498E-2</v>
      </c>
      <c r="Q2213" t="s">
        <v>8326</v>
      </c>
      <c r="R2213" t="s">
        <v>8331</v>
      </c>
      <c r="S2213" s="12">
        <f t="shared" si="177"/>
        <v>41716.785011574073</v>
      </c>
      <c r="T2213" s="12">
        <f t="shared" si="173"/>
        <v>41739.290972222225</v>
      </c>
      <c r="U2213">
        <f t="shared" si="174"/>
        <v>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8279</v>
      </c>
      <c r="O2214" s="21">
        <f t="shared" si="175"/>
        <v>114.38333333333333</v>
      </c>
      <c r="P2214" s="5">
        <f t="shared" si="176"/>
        <v>1.7922191461460003E-2</v>
      </c>
      <c r="Q2214" t="s">
        <v>8326</v>
      </c>
      <c r="R2214" t="s">
        <v>8331</v>
      </c>
      <c r="S2214" s="12">
        <f t="shared" si="177"/>
        <v>41548.747418981482</v>
      </c>
      <c r="T2214" s="12">
        <f t="shared" si="173"/>
        <v>41582.041666666664</v>
      </c>
      <c r="U2214">
        <f t="shared" si="174"/>
        <v>1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8279</v>
      </c>
      <c r="O2215" s="21">
        <f t="shared" si="175"/>
        <v>200</v>
      </c>
      <c r="P2215" s="5">
        <f t="shared" si="176"/>
        <v>0.1</v>
      </c>
      <c r="Q2215" t="s">
        <v>8326</v>
      </c>
      <c r="R2215" t="s">
        <v>8331</v>
      </c>
      <c r="S2215" s="12">
        <f t="shared" si="177"/>
        <v>42109.826145833329</v>
      </c>
      <c r="T2215" s="12">
        <f t="shared" si="173"/>
        <v>42139.826145833329</v>
      </c>
      <c r="U2215">
        <f t="shared" si="174"/>
        <v>1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8279</v>
      </c>
      <c r="O2216" s="21">
        <f t="shared" si="175"/>
        <v>292.50166666666667</v>
      </c>
      <c r="P2216" s="5">
        <f t="shared" si="176"/>
        <v>1.3675135754212227E-2</v>
      </c>
      <c r="Q2216" t="s">
        <v>8326</v>
      </c>
      <c r="R2216" t="s">
        <v>8331</v>
      </c>
      <c r="S2216" s="12">
        <f t="shared" si="177"/>
        <v>41646.792222222226</v>
      </c>
      <c r="T2216" s="12">
        <f t="shared" si="173"/>
        <v>41676.792222222226</v>
      </c>
      <c r="U2216">
        <f t="shared" si="174"/>
        <v>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8279</v>
      </c>
      <c r="O2217" s="21">
        <f t="shared" si="175"/>
        <v>156.36363636363637</v>
      </c>
      <c r="P2217" s="5">
        <f t="shared" si="176"/>
        <v>3.8372093023255817E-2</v>
      </c>
      <c r="Q2217" t="s">
        <v>8326</v>
      </c>
      <c r="R2217" t="s">
        <v>8331</v>
      </c>
      <c r="S2217" s="12">
        <f t="shared" si="177"/>
        <v>40958.717268518521</v>
      </c>
      <c r="T2217" s="12">
        <f t="shared" si="173"/>
        <v>40981.290972222225</v>
      </c>
      <c r="U2217">
        <f t="shared" si="174"/>
        <v>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8279</v>
      </c>
      <c r="O2218" s="21">
        <f t="shared" si="175"/>
        <v>105.66666666666666</v>
      </c>
      <c r="P2218" s="5">
        <f t="shared" si="176"/>
        <v>4.4164037854889593E-2</v>
      </c>
      <c r="Q2218" t="s">
        <v>8326</v>
      </c>
      <c r="R2218" t="s">
        <v>8331</v>
      </c>
      <c r="S2218" s="12">
        <f t="shared" si="177"/>
        <v>42194.751678240747</v>
      </c>
      <c r="T2218" s="12">
        <f t="shared" si="173"/>
        <v>42208.751678240747</v>
      </c>
      <c r="U2218">
        <f t="shared" si="174"/>
        <v>1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8279</v>
      </c>
      <c r="O2219" s="21">
        <f t="shared" si="175"/>
        <v>101.19047619047619</v>
      </c>
      <c r="P2219" s="5">
        <f t="shared" si="176"/>
        <v>2.1176470588235293E-2</v>
      </c>
      <c r="Q2219" t="s">
        <v>8326</v>
      </c>
      <c r="R2219" t="s">
        <v>8331</v>
      </c>
      <c r="S2219" s="12">
        <f t="shared" si="177"/>
        <v>42299.776770833334</v>
      </c>
      <c r="T2219" s="12">
        <f t="shared" si="173"/>
        <v>42310.333333333328</v>
      </c>
      <c r="U2219">
        <f t="shared" si="174"/>
        <v>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8279</v>
      </c>
      <c r="O2220" s="21">
        <f t="shared" si="175"/>
        <v>122.833</v>
      </c>
      <c r="P2220" s="5">
        <f t="shared" si="176"/>
        <v>3.0936311903153064E-2</v>
      </c>
      <c r="Q2220" t="s">
        <v>8326</v>
      </c>
      <c r="R2220" t="s">
        <v>8331</v>
      </c>
      <c r="S2220" s="12">
        <f t="shared" si="177"/>
        <v>41127.812303240738</v>
      </c>
      <c r="T2220" s="12">
        <f t="shared" si="173"/>
        <v>41150</v>
      </c>
      <c r="U2220">
        <f t="shared" si="174"/>
        <v>1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8279</v>
      </c>
      <c r="O2221" s="21">
        <f t="shared" si="175"/>
        <v>101.49999999999999</v>
      </c>
      <c r="P2221" s="5">
        <f t="shared" si="176"/>
        <v>1.8719211822660099E-2</v>
      </c>
      <c r="Q2221" t="s">
        <v>8326</v>
      </c>
      <c r="R2221" t="s">
        <v>8331</v>
      </c>
      <c r="S2221" s="12">
        <f t="shared" si="177"/>
        <v>42205.718888888892</v>
      </c>
      <c r="T2221" s="12">
        <f t="shared" si="173"/>
        <v>42235.718888888892</v>
      </c>
      <c r="U2221">
        <f t="shared" si="174"/>
        <v>1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8279</v>
      </c>
      <c r="O2222" s="21">
        <f t="shared" si="175"/>
        <v>101.14285714285714</v>
      </c>
      <c r="P2222" s="5">
        <f t="shared" si="176"/>
        <v>1.9491525423728815E-2</v>
      </c>
      <c r="Q2222" t="s">
        <v>8326</v>
      </c>
      <c r="R2222" t="s">
        <v>8331</v>
      </c>
      <c r="S2222" s="12">
        <f t="shared" si="177"/>
        <v>41452.060601851852</v>
      </c>
      <c r="T2222" s="12">
        <f t="shared" si="173"/>
        <v>41482.060601851852</v>
      </c>
      <c r="U2222">
        <f t="shared" si="174"/>
        <v>1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8296</v>
      </c>
      <c r="O2223" s="21">
        <f t="shared" si="175"/>
        <v>108.11999999999999</v>
      </c>
      <c r="P2223" s="5">
        <f t="shared" si="176"/>
        <v>2.6883709458626219E-2</v>
      </c>
      <c r="Q2223" t="s">
        <v>8334</v>
      </c>
      <c r="R2223" t="s">
        <v>8352</v>
      </c>
      <c r="S2223" s="12">
        <f t="shared" si="177"/>
        <v>42452.666770833333</v>
      </c>
      <c r="T2223" s="12">
        <f t="shared" si="173"/>
        <v>42483</v>
      </c>
      <c r="U2223">
        <f t="shared" si="174"/>
        <v>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8296</v>
      </c>
      <c r="O2224" s="21">
        <f t="shared" si="175"/>
        <v>162.6</v>
      </c>
      <c r="P2224" s="5">
        <f t="shared" si="176"/>
        <v>3.6900369003690037E-2</v>
      </c>
      <c r="Q2224" t="s">
        <v>8334</v>
      </c>
      <c r="R2224" t="s">
        <v>8352</v>
      </c>
      <c r="S2224" s="12">
        <f t="shared" si="177"/>
        <v>40906.787581018521</v>
      </c>
      <c r="T2224" s="12">
        <f t="shared" si="173"/>
        <v>40936.787581018521</v>
      </c>
      <c r="U2224">
        <f t="shared" si="174"/>
        <v>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8296</v>
      </c>
      <c r="O2225" s="21">
        <f t="shared" si="175"/>
        <v>105.80000000000001</v>
      </c>
      <c r="P2225" s="5">
        <f t="shared" si="176"/>
        <v>4.8470747903640154E-3</v>
      </c>
      <c r="Q2225" t="s">
        <v>8334</v>
      </c>
      <c r="R2225" t="s">
        <v>8352</v>
      </c>
      <c r="S2225" s="12">
        <f t="shared" si="177"/>
        <v>42152.640833333338</v>
      </c>
      <c r="T2225" s="12">
        <f t="shared" si="173"/>
        <v>42182.640833333338</v>
      </c>
      <c r="U2225">
        <f t="shared" si="174"/>
        <v>1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8296</v>
      </c>
      <c r="O2226" s="21">
        <f t="shared" si="175"/>
        <v>243.15000000000003</v>
      </c>
      <c r="P2226" s="5">
        <f t="shared" si="176"/>
        <v>1.2173555418465968E-2</v>
      </c>
      <c r="Q2226" t="s">
        <v>8334</v>
      </c>
      <c r="R2226" t="s">
        <v>8352</v>
      </c>
      <c r="S2226" s="12">
        <f t="shared" si="177"/>
        <v>42644.667534722219</v>
      </c>
      <c r="T2226" s="12">
        <f t="shared" si="173"/>
        <v>42672.791666666672</v>
      </c>
      <c r="U2226">
        <f t="shared" si="174"/>
        <v>1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8296</v>
      </c>
      <c r="O2227" s="21">
        <f t="shared" si="175"/>
        <v>944.83338095238094</v>
      </c>
      <c r="P2227" s="5">
        <f t="shared" si="176"/>
        <v>6.0680893043323688E-3</v>
      </c>
      <c r="Q2227" t="s">
        <v>8334</v>
      </c>
      <c r="R2227" t="s">
        <v>8352</v>
      </c>
      <c r="S2227" s="12">
        <f t="shared" si="177"/>
        <v>41873.79184027778</v>
      </c>
      <c r="T2227" s="12">
        <f t="shared" si="173"/>
        <v>41903.79184027778</v>
      </c>
      <c r="U2227">
        <f t="shared" si="174"/>
        <v>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8296</v>
      </c>
      <c r="O2228" s="21">
        <f t="shared" si="175"/>
        <v>108.46283333333334</v>
      </c>
      <c r="P2228" s="5">
        <f t="shared" si="176"/>
        <v>1.6441884086253817E-2</v>
      </c>
      <c r="Q2228" t="s">
        <v>8334</v>
      </c>
      <c r="R2228" t="s">
        <v>8352</v>
      </c>
      <c r="S2228" s="12">
        <f t="shared" si="177"/>
        <v>42381.79886574074</v>
      </c>
      <c r="T2228" s="12">
        <f t="shared" si="173"/>
        <v>42412.207638888889</v>
      </c>
      <c r="U2228">
        <f t="shared" si="174"/>
        <v>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8296</v>
      </c>
      <c r="O2229" s="21">
        <f t="shared" si="175"/>
        <v>157.37692307692308</v>
      </c>
      <c r="P2229" s="5">
        <f t="shared" si="176"/>
        <v>1.4712351532332959E-2</v>
      </c>
      <c r="Q2229" t="s">
        <v>8334</v>
      </c>
      <c r="R2229" t="s">
        <v>8352</v>
      </c>
      <c r="S2229" s="12">
        <f t="shared" si="177"/>
        <v>41561.807349537034</v>
      </c>
      <c r="T2229" s="12">
        <f t="shared" si="173"/>
        <v>41591.849016203705</v>
      </c>
      <c r="U2229">
        <f t="shared" si="174"/>
        <v>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8296</v>
      </c>
      <c r="O2230" s="21">
        <f t="shared" si="175"/>
        <v>1174.49</v>
      </c>
      <c r="P2230" s="5">
        <f t="shared" si="176"/>
        <v>1.2260640788767891E-2</v>
      </c>
      <c r="Q2230" t="s">
        <v>8334</v>
      </c>
      <c r="R2230" t="s">
        <v>8352</v>
      </c>
      <c r="S2230" s="12">
        <f t="shared" si="177"/>
        <v>42202.278194444443</v>
      </c>
      <c r="T2230" s="12">
        <f t="shared" si="173"/>
        <v>42232.278194444443</v>
      </c>
      <c r="U2230">
        <f t="shared" si="174"/>
        <v>1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8296</v>
      </c>
      <c r="O2231" s="21">
        <f t="shared" si="175"/>
        <v>171.04755366949576</v>
      </c>
      <c r="P2231" s="5">
        <f t="shared" si="176"/>
        <v>3.9330634916117754E-2</v>
      </c>
      <c r="Q2231" t="s">
        <v>8334</v>
      </c>
      <c r="R2231" t="s">
        <v>8352</v>
      </c>
      <c r="S2231" s="12">
        <f t="shared" si="177"/>
        <v>41484.664247685185</v>
      </c>
      <c r="T2231" s="12">
        <f t="shared" si="173"/>
        <v>41520.166666666664</v>
      </c>
      <c r="U2231">
        <f t="shared" si="174"/>
        <v>1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8296</v>
      </c>
      <c r="O2232" s="21">
        <f t="shared" si="175"/>
        <v>125.95294117647057</v>
      </c>
      <c r="P2232" s="5">
        <f t="shared" si="176"/>
        <v>4.6515972351952178E-2</v>
      </c>
      <c r="Q2232" t="s">
        <v>8334</v>
      </c>
      <c r="R2232" t="s">
        <v>8352</v>
      </c>
      <c r="S2232" s="12">
        <f t="shared" si="177"/>
        <v>41724.881099537037</v>
      </c>
      <c r="T2232" s="12">
        <f t="shared" si="173"/>
        <v>41754.881099537037</v>
      </c>
      <c r="U2232">
        <f t="shared" si="174"/>
        <v>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8296</v>
      </c>
      <c r="O2233" s="21">
        <f t="shared" si="175"/>
        <v>1212.1296000000002</v>
      </c>
      <c r="P2233" s="5">
        <f t="shared" si="176"/>
        <v>3.6728745837078802E-2</v>
      </c>
      <c r="Q2233" t="s">
        <v>8334</v>
      </c>
      <c r="R2233" t="s">
        <v>8352</v>
      </c>
      <c r="S2233" s="12">
        <f t="shared" si="177"/>
        <v>41423.910891203705</v>
      </c>
      <c r="T2233" s="12">
        <f t="shared" si="173"/>
        <v>41450.208333333336</v>
      </c>
      <c r="U2233">
        <f t="shared" si="174"/>
        <v>1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8296</v>
      </c>
      <c r="O2234" s="21">
        <f t="shared" si="175"/>
        <v>495.8</v>
      </c>
      <c r="P2234" s="5">
        <f t="shared" si="176"/>
        <v>3.9854780153287618E-2</v>
      </c>
      <c r="Q2234" t="s">
        <v>8334</v>
      </c>
      <c r="R2234" t="s">
        <v>8352</v>
      </c>
      <c r="S2234" s="12">
        <f t="shared" si="177"/>
        <v>41806.794074074074</v>
      </c>
      <c r="T2234" s="12">
        <f t="shared" si="173"/>
        <v>41839.125</v>
      </c>
      <c r="U2234">
        <f t="shared" si="174"/>
        <v>1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8296</v>
      </c>
      <c r="O2235" s="21">
        <f t="shared" si="175"/>
        <v>332.03999999999996</v>
      </c>
      <c r="P2235" s="5">
        <f t="shared" si="176"/>
        <v>4.7102758703770627E-2</v>
      </c>
      <c r="Q2235" t="s">
        <v>8334</v>
      </c>
      <c r="R2235" t="s">
        <v>8352</v>
      </c>
      <c r="S2235" s="12">
        <f t="shared" si="177"/>
        <v>42331.378923611104</v>
      </c>
      <c r="T2235" s="12">
        <f t="shared" ref="T2235:T2298" si="178">(((I2235/60)/60)/24)+DATE(1970,1,1)</f>
        <v>42352</v>
      </c>
      <c r="U2235">
        <f t="shared" si="174"/>
        <v>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8296</v>
      </c>
      <c r="O2236" s="21">
        <f t="shared" si="175"/>
        <v>1165</v>
      </c>
      <c r="P2236" s="5">
        <f t="shared" si="176"/>
        <v>2.4034334763948499E-2</v>
      </c>
      <c r="Q2236" t="s">
        <v>8334</v>
      </c>
      <c r="R2236" t="s">
        <v>8352</v>
      </c>
      <c r="S2236" s="12">
        <f t="shared" si="177"/>
        <v>42710.824618055558</v>
      </c>
      <c r="T2236" s="12">
        <f t="shared" si="178"/>
        <v>42740.824618055558</v>
      </c>
      <c r="U2236">
        <f t="shared" si="174"/>
        <v>1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8296</v>
      </c>
      <c r="O2237" s="21">
        <f t="shared" si="175"/>
        <v>153.3153846153846</v>
      </c>
      <c r="P2237" s="5">
        <f t="shared" si="176"/>
        <v>7.3754452862375194E-3</v>
      </c>
      <c r="Q2237" t="s">
        <v>8334</v>
      </c>
      <c r="R2237" t="s">
        <v>8352</v>
      </c>
      <c r="S2237" s="12">
        <f t="shared" si="177"/>
        <v>42062.022118055553</v>
      </c>
      <c r="T2237" s="12">
        <f t="shared" si="178"/>
        <v>42091.980451388896</v>
      </c>
      <c r="U2237">
        <f t="shared" si="174"/>
        <v>1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8296</v>
      </c>
      <c r="O2238" s="21">
        <f t="shared" si="175"/>
        <v>537.10714285714289</v>
      </c>
      <c r="P2238" s="5">
        <f t="shared" si="176"/>
        <v>4.5215772325287583E-2</v>
      </c>
      <c r="Q2238" t="s">
        <v>8334</v>
      </c>
      <c r="R2238" t="s">
        <v>8352</v>
      </c>
      <c r="S2238" s="12">
        <f t="shared" si="177"/>
        <v>42371.617164351846</v>
      </c>
      <c r="T2238" s="12">
        <f t="shared" si="178"/>
        <v>42401.617164351846</v>
      </c>
      <c r="U2238">
        <f t="shared" si="174"/>
        <v>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8296</v>
      </c>
      <c r="O2239" s="21">
        <f t="shared" si="175"/>
        <v>352.92777777777775</v>
      </c>
      <c r="P2239" s="5">
        <f t="shared" si="176"/>
        <v>1.5473735576998757E-2</v>
      </c>
      <c r="Q2239" t="s">
        <v>8334</v>
      </c>
      <c r="R2239" t="s">
        <v>8352</v>
      </c>
      <c r="S2239" s="12">
        <f t="shared" si="177"/>
        <v>41915.003275462965</v>
      </c>
      <c r="T2239" s="12">
        <f t="shared" si="178"/>
        <v>41955.332638888889</v>
      </c>
      <c r="U2239">
        <f t="shared" si="174"/>
        <v>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8296</v>
      </c>
      <c r="O2240" s="21">
        <f t="shared" si="175"/>
        <v>137.4</v>
      </c>
      <c r="P2240" s="5">
        <f t="shared" si="176"/>
        <v>1.4374090247452693E-2</v>
      </c>
      <c r="Q2240" t="s">
        <v>8334</v>
      </c>
      <c r="R2240" t="s">
        <v>8352</v>
      </c>
      <c r="S2240" s="12">
        <f t="shared" si="177"/>
        <v>42774.621712962966</v>
      </c>
      <c r="T2240" s="12">
        <f t="shared" si="178"/>
        <v>42804.621712962966</v>
      </c>
      <c r="U2240">
        <f t="shared" si="174"/>
        <v>1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8296</v>
      </c>
      <c r="O2241" s="21">
        <f t="shared" si="175"/>
        <v>128.02668</v>
      </c>
      <c r="P2241" s="5">
        <f t="shared" si="176"/>
        <v>1.3309725754038144E-2</v>
      </c>
      <c r="Q2241" t="s">
        <v>8334</v>
      </c>
      <c r="R2241" t="s">
        <v>8352</v>
      </c>
      <c r="S2241" s="12">
        <f t="shared" si="177"/>
        <v>41572.958495370374</v>
      </c>
      <c r="T2241" s="12">
        <f t="shared" si="178"/>
        <v>41609.168055555558</v>
      </c>
      <c r="U2241">
        <f t="shared" si="174"/>
        <v>1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8296</v>
      </c>
      <c r="O2242" s="21">
        <f t="shared" si="175"/>
        <v>270.68</v>
      </c>
      <c r="P2242" s="5">
        <f t="shared" si="176"/>
        <v>7.0932466380966451E-3</v>
      </c>
      <c r="Q2242" t="s">
        <v>8334</v>
      </c>
      <c r="R2242" t="s">
        <v>8352</v>
      </c>
      <c r="S2242" s="12">
        <f t="shared" si="177"/>
        <v>42452.825740740736</v>
      </c>
      <c r="T2242" s="12">
        <f t="shared" si="178"/>
        <v>42482.825740740736</v>
      </c>
      <c r="U2242">
        <f t="shared" ref="U2242:U2305" si="179">COUNT(E2242="SUCCESSFUL","FAILED","cancelled","live")</f>
        <v>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8296</v>
      </c>
      <c r="O2243" s="21">
        <f t="shared" ref="O2243:O2306" si="180">IFERROR( E2243/D2243 * 100,0)</f>
        <v>806.4</v>
      </c>
      <c r="P2243" s="5">
        <f t="shared" ref="P2243:P2306" si="181">IFERROR(L2243/E2243,0)</f>
        <v>2.0213293650793652E-2</v>
      </c>
      <c r="Q2243" t="s">
        <v>8334</v>
      </c>
      <c r="R2243" t="s">
        <v>8352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1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8296</v>
      </c>
      <c r="O2244" s="21">
        <f t="shared" si="180"/>
        <v>1360.0976000000001</v>
      </c>
      <c r="P2244" s="5">
        <f t="shared" si="181"/>
        <v>1.856484417000662E-2</v>
      </c>
      <c r="Q2244" t="s">
        <v>8334</v>
      </c>
      <c r="R2244" t="s">
        <v>8352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1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8296</v>
      </c>
      <c r="O2245" s="21">
        <f t="shared" si="180"/>
        <v>930250</v>
      </c>
      <c r="P2245" s="5">
        <f t="shared" si="181"/>
        <v>0.21875839828003224</v>
      </c>
      <c r="Q2245" t="s">
        <v>8334</v>
      </c>
      <c r="R2245" t="s">
        <v>8352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8296</v>
      </c>
      <c r="O2246" s="21">
        <f t="shared" si="180"/>
        <v>377.02</v>
      </c>
      <c r="P2246" s="5">
        <f t="shared" si="181"/>
        <v>1.5383799267943345E-2</v>
      </c>
      <c r="Q2246" t="s">
        <v>8334</v>
      </c>
      <c r="R2246" t="s">
        <v>8352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1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8296</v>
      </c>
      <c r="O2247" s="21">
        <f t="shared" si="180"/>
        <v>2647.0250000000001</v>
      </c>
      <c r="P2247" s="5">
        <f t="shared" si="181"/>
        <v>1.8700238947497661E-2</v>
      </c>
      <c r="Q2247" t="s">
        <v>8334</v>
      </c>
      <c r="R2247" t="s">
        <v>8352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8296</v>
      </c>
      <c r="O2248" s="21">
        <f t="shared" si="180"/>
        <v>100.12</v>
      </c>
      <c r="P2248" s="5">
        <f t="shared" si="181"/>
        <v>2.2772672792648822E-2</v>
      </c>
      <c r="Q2248" t="s">
        <v>8334</v>
      </c>
      <c r="R2248" t="s">
        <v>8352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8296</v>
      </c>
      <c r="O2249" s="21">
        <f t="shared" si="180"/>
        <v>104.45405405405405</v>
      </c>
      <c r="P2249" s="5">
        <f t="shared" si="181"/>
        <v>1.9664665700683089E-2</v>
      </c>
      <c r="Q2249" t="s">
        <v>8334</v>
      </c>
      <c r="R2249" t="s">
        <v>8352</v>
      </c>
      <c r="S2249" s="12">
        <f t="shared" ref="S2249:S2312" si="182">(((J2249/60)/60)/24)+DATE(1970,1,1)</f>
        <v>42200.666261574079</v>
      </c>
      <c r="T2249" s="12">
        <f t="shared" si="178"/>
        <v>42214.666261574079</v>
      </c>
      <c r="U2249">
        <f t="shared" si="179"/>
        <v>1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8296</v>
      </c>
      <c r="O2250" s="21">
        <f t="shared" si="180"/>
        <v>107.21428571428571</v>
      </c>
      <c r="P2250" s="5">
        <f t="shared" si="181"/>
        <v>1.7055296469020653E-2</v>
      </c>
      <c r="Q2250" t="s">
        <v>8334</v>
      </c>
      <c r="R2250" t="s">
        <v>8352</v>
      </c>
      <c r="S2250" s="12">
        <f t="shared" si="182"/>
        <v>42688.875902777778</v>
      </c>
      <c r="T2250" s="12">
        <f t="shared" si="178"/>
        <v>42718.875902777778</v>
      </c>
      <c r="U2250">
        <f t="shared" si="179"/>
        <v>1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8296</v>
      </c>
      <c r="O2251" s="21">
        <f t="shared" si="180"/>
        <v>168.77142857142857</v>
      </c>
      <c r="P2251" s="5">
        <f t="shared" si="181"/>
        <v>3.0472320975114271E-2</v>
      </c>
      <c r="Q2251" t="s">
        <v>8334</v>
      </c>
      <c r="R2251" t="s">
        <v>8352</v>
      </c>
      <c r="S2251" s="12">
        <f t="shared" si="182"/>
        <v>41336.703298611108</v>
      </c>
      <c r="T2251" s="12">
        <f t="shared" si="178"/>
        <v>41366.661631944444</v>
      </c>
      <c r="U2251">
        <f t="shared" si="179"/>
        <v>1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8296</v>
      </c>
      <c r="O2252" s="21">
        <f t="shared" si="180"/>
        <v>975.11200000000008</v>
      </c>
      <c r="P2252" s="5">
        <f t="shared" si="181"/>
        <v>2.3422950389288613E-3</v>
      </c>
      <c r="Q2252" t="s">
        <v>8334</v>
      </c>
      <c r="R2252" t="s">
        <v>8352</v>
      </c>
      <c r="S2252" s="12">
        <f t="shared" si="182"/>
        <v>42677.005474537036</v>
      </c>
      <c r="T2252" s="12">
        <f t="shared" si="178"/>
        <v>42707.0471412037</v>
      </c>
      <c r="U2252">
        <f t="shared" si="179"/>
        <v>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8296</v>
      </c>
      <c r="O2253" s="21">
        <f t="shared" si="180"/>
        <v>134.44929411764704</v>
      </c>
      <c r="P2253" s="5">
        <f t="shared" si="181"/>
        <v>4.2001401796784965E-2</v>
      </c>
      <c r="Q2253" t="s">
        <v>8334</v>
      </c>
      <c r="R2253" t="s">
        <v>8352</v>
      </c>
      <c r="S2253" s="12">
        <f t="shared" si="182"/>
        <v>41846.34579861111</v>
      </c>
      <c r="T2253" s="12">
        <f t="shared" si="178"/>
        <v>41867.34579861111</v>
      </c>
      <c r="U2253">
        <f t="shared" si="179"/>
        <v>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8296</v>
      </c>
      <c r="O2254" s="21">
        <f t="shared" si="180"/>
        <v>272.27777777777777</v>
      </c>
      <c r="P2254" s="5">
        <f t="shared" si="181"/>
        <v>1.0161191593552336E-2</v>
      </c>
      <c r="Q2254" t="s">
        <v>8334</v>
      </c>
      <c r="R2254" t="s">
        <v>8352</v>
      </c>
      <c r="S2254" s="12">
        <f t="shared" si="182"/>
        <v>42573.327986111108</v>
      </c>
      <c r="T2254" s="12">
        <f t="shared" si="178"/>
        <v>42588.327986111108</v>
      </c>
      <c r="U2254">
        <f t="shared" si="179"/>
        <v>1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8296</v>
      </c>
      <c r="O2255" s="21">
        <f t="shared" si="180"/>
        <v>112.6875</v>
      </c>
      <c r="P2255" s="5">
        <f t="shared" si="181"/>
        <v>9.3178036605657232E-3</v>
      </c>
      <c r="Q2255" t="s">
        <v>8334</v>
      </c>
      <c r="R2255" t="s">
        <v>8352</v>
      </c>
      <c r="S2255" s="12">
        <f t="shared" si="182"/>
        <v>42296.631331018521</v>
      </c>
      <c r="T2255" s="12">
        <f t="shared" si="178"/>
        <v>42326.672997685186</v>
      </c>
      <c r="U2255">
        <f t="shared" si="179"/>
        <v>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8296</v>
      </c>
      <c r="O2256" s="21">
        <f t="shared" si="180"/>
        <v>459.8</v>
      </c>
      <c r="P2256" s="5">
        <f t="shared" si="181"/>
        <v>8.5689430187037841E-2</v>
      </c>
      <c r="Q2256" t="s">
        <v>8334</v>
      </c>
      <c r="R2256" t="s">
        <v>8352</v>
      </c>
      <c r="S2256" s="12">
        <f t="shared" si="182"/>
        <v>42752.647777777776</v>
      </c>
      <c r="T2256" s="12">
        <f t="shared" si="178"/>
        <v>42759.647777777776</v>
      </c>
      <c r="U2256">
        <f t="shared" si="179"/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8296</v>
      </c>
      <c r="O2257" s="21">
        <f t="shared" si="180"/>
        <v>286.65822784810126</v>
      </c>
      <c r="P2257" s="5">
        <f t="shared" si="181"/>
        <v>2.3933586505343107E-2</v>
      </c>
      <c r="Q2257" t="s">
        <v>8334</v>
      </c>
      <c r="R2257" t="s">
        <v>8352</v>
      </c>
      <c r="S2257" s="12">
        <f t="shared" si="182"/>
        <v>42467.951979166668</v>
      </c>
      <c r="T2257" s="12">
        <f t="shared" si="178"/>
        <v>42497.951979166668</v>
      </c>
      <c r="U2257">
        <f t="shared" si="179"/>
        <v>1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8296</v>
      </c>
      <c r="O2258" s="21">
        <f t="shared" si="180"/>
        <v>222.70833333333334</v>
      </c>
      <c r="P2258" s="5">
        <f t="shared" si="181"/>
        <v>4.6772684752104769E-2</v>
      </c>
      <c r="Q2258" t="s">
        <v>8334</v>
      </c>
      <c r="R2258" t="s">
        <v>8352</v>
      </c>
      <c r="S2258" s="12">
        <f t="shared" si="182"/>
        <v>42682.451921296291</v>
      </c>
      <c r="T2258" s="12">
        <f t="shared" si="178"/>
        <v>42696.451921296291</v>
      </c>
      <c r="U2258">
        <f t="shared" si="179"/>
        <v>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8296</v>
      </c>
      <c r="O2259" s="21">
        <f t="shared" si="180"/>
        <v>636.14</v>
      </c>
      <c r="P2259" s="5">
        <f t="shared" si="181"/>
        <v>1.06265916307731E-2</v>
      </c>
      <c r="Q2259" t="s">
        <v>8334</v>
      </c>
      <c r="R2259" t="s">
        <v>8352</v>
      </c>
      <c r="S2259" s="12">
        <f t="shared" si="182"/>
        <v>42505.936678240745</v>
      </c>
      <c r="T2259" s="12">
        <f t="shared" si="178"/>
        <v>42540.958333333328</v>
      </c>
      <c r="U2259">
        <f t="shared" si="179"/>
        <v>1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8296</v>
      </c>
      <c r="O2260" s="21">
        <f t="shared" si="180"/>
        <v>146.5</v>
      </c>
      <c r="P2260" s="5">
        <f t="shared" si="181"/>
        <v>6.3605336642879304E-2</v>
      </c>
      <c r="Q2260" t="s">
        <v>8334</v>
      </c>
      <c r="R2260" t="s">
        <v>8352</v>
      </c>
      <c r="S2260" s="12">
        <f t="shared" si="182"/>
        <v>42136.75100694444</v>
      </c>
      <c r="T2260" s="12">
        <f t="shared" si="178"/>
        <v>42166.75100694444</v>
      </c>
      <c r="U2260">
        <f t="shared" si="179"/>
        <v>1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8296</v>
      </c>
      <c r="O2261" s="21">
        <f t="shared" si="180"/>
        <v>1867.1</v>
      </c>
      <c r="P2261" s="5">
        <f t="shared" si="181"/>
        <v>1.1033153018049382E-2</v>
      </c>
      <c r="Q2261" t="s">
        <v>8334</v>
      </c>
      <c r="R2261" t="s">
        <v>8352</v>
      </c>
      <c r="S2261" s="12">
        <f t="shared" si="182"/>
        <v>42702.804814814815</v>
      </c>
      <c r="T2261" s="12">
        <f t="shared" si="178"/>
        <v>42712.804814814815</v>
      </c>
      <c r="U2261">
        <f t="shared" si="179"/>
        <v>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8296</v>
      </c>
      <c r="O2262" s="21">
        <f t="shared" si="180"/>
        <v>326.92</v>
      </c>
      <c r="P2262" s="5">
        <f t="shared" si="181"/>
        <v>1.0277743790529793E-2</v>
      </c>
      <c r="Q2262" t="s">
        <v>8334</v>
      </c>
      <c r="R2262" t="s">
        <v>8352</v>
      </c>
      <c r="S2262" s="12">
        <f t="shared" si="182"/>
        <v>41695.016782407409</v>
      </c>
      <c r="T2262" s="12">
        <f t="shared" si="178"/>
        <v>41724.975115740745</v>
      </c>
      <c r="U2262">
        <f t="shared" si="179"/>
        <v>1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8296</v>
      </c>
      <c r="O2263" s="21">
        <f t="shared" si="180"/>
        <v>779.5</v>
      </c>
      <c r="P2263" s="5">
        <f t="shared" si="181"/>
        <v>2.6940346375881975E-2</v>
      </c>
      <c r="Q2263" t="s">
        <v>8334</v>
      </c>
      <c r="R2263" t="s">
        <v>8352</v>
      </c>
      <c r="S2263" s="12">
        <f t="shared" si="182"/>
        <v>42759.724768518514</v>
      </c>
      <c r="T2263" s="12">
        <f t="shared" si="178"/>
        <v>42780.724768518514</v>
      </c>
      <c r="U2263">
        <f t="shared" si="179"/>
        <v>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8296</v>
      </c>
      <c r="O2264" s="21">
        <f t="shared" si="180"/>
        <v>154.15151515151516</v>
      </c>
      <c r="P2264" s="5">
        <f t="shared" si="181"/>
        <v>3.5580892471004523E-2</v>
      </c>
      <c r="Q2264" t="s">
        <v>8334</v>
      </c>
      <c r="R2264" t="s">
        <v>8352</v>
      </c>
      <c r="S2264" s="12">
        <f t="shared" si="182"/>
        <v>41926.585162037038</v>
      </c>
      <c r="T2264" s="12">
        <f t="shared" si="178"/>
        <v>41961</v>
      </c>
      <c r="U2264">
        <f t="shared" si="179"/>
        <v>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8296</v>
      </c>
      <c r="O2265" s="21">
        <f t="shared" si="180"/>
        <v>115.54666666666667</v>
      </c>
      <c r="P2265" s="5">
        <f t="shared" si="181"/>
        <v>6.9236095084237248E-3</v>
      </c>
      <c r="Q2265" t="s">
        <v>8334</v>
      </c>
      <c r="R2265" t="s">
        <v>8352</v>
      </c>
      <c r="S2265" s="12">
        <f t="shared" si="182"/>
        <v>42014.832326388889</v>
      </c>
      <c r="T2265" s="12">
        <f t="shared" si="178"/>
        <v>42035.832326388889</v>
      </c>
      <c r="U2265">
        <f t="shared" si="179"/>
        <v>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8296</v>
      </c>
      <c r="O2266" s="21">
        <f t="shared" si="180"/>
        <v>180.03333333333333</v>
      </c>
      <c r="P2266" s="5">
        <f t="shared" si="181"/>
        <v>4.1196074800962781E-2</v>
      </c>
      <c r="Q2266" t="s">
        <v>8334</v>
      </c>
      <c r="R2266" t="s">
        <v>8352</v>
      </c>
      <c r="S2266" s="12">
        <f t="shared" si="182"/>
        <v>42496.582337962958</v>
      </c>
      <c r="T2266" s="12">
        <f t="shared" si="178"/>
        <v>42513.125</v>
      </c>
      <c r="U2266">
        <f t="shared" si="179"/>
        <v>1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8296</v>
      </c>
      <c r="O2267" s="21">
        <f t="shared" si="180"/>
        <v>298.5</v>
      </c>
      <c r="P2267" s="5">
        <f t="shared" si="181"/>
        <v>2.8475711892797319E-2</v>
      </c>
      <c r="Q2267" t="s">
        <v>8334</v>
      </c>
      <c r="R2267" t="s">
        <v>8352</v>
      </c>
      <c r="S2267" s="12">
        <f t="shared" si="182"/>
        <v>42689.853090277778</v>
      </c>
      <c r="T2267" s="12">
        <f t="shared" si="178"/>
        <v>42696.853090277778</v>
      </c>
      <c r="U2267">
        <f t="shared" si="179"/>
        <v>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8296</v>
      </c>
      <c r="O2268" s="21">
        <f t="shared" si="180"/>
        <v>320.26666666666665</v>
      </c>
      <c r="P2268" s="5">
        <f t="shared" si="181"/>
        <v>4.0383014154870944E-2</v>
      </c>
      <c r="Q2268" t="s">
        <v>8334</v>
      </c>
      <c r="R2268" t="s">
        <v>8352</v>
      </c>
      <c r="S2268" s="12">
        <f t="shared" si="182"/>
        <v>42469.874907407408</v>
      </c>
      <c r="T2268" s="12">
        <f t="shared" si="178"/>
        <v>42487.083333333328</v>
      </c>
      <c r="U2268">
        <f t="shared" si="179"/>
        <v>1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8296</v>
      </c>
      <c r="O2269" s="21">
        <f t="shared" si="180"/>
        <v>380.52499999999998</v>
      </c>
      <c r="P2269" s="5">
        <f t="shared" si="181"/>
        <v>5.3084554234281581E-3</v>
      </c>
      <c r="Q2269" t="s">
        <v>8334</v>
      </c>
      <c r="R2269" t="s">
        <v>8352</v>
      </c>
      <c r="S2269" s="12">
        <f t="shared" si="182"/>
        <v>41968.829826388886</v>
      </c>
      <c r="T2269" s="12">
        <f t="shared" si="178"/>
        <v>41994.041666666672</v>
      </c>
      <c r="U2269">
        <f t="shared" si="179"/>
        <v>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8296</v>
      </c>
      <c r="O2270" s="21">
        <f t="shared" si="180"/>
        <v>102.60000000000001</v>
      </c>
      <c r="P2270" s="5">
        <f t="shared" si="181"/>
        <v>6.7529935950988579E-3</v>
      </c>
      <c r="Q2270" t="s">
        <v>8334</v>
      </c>
      <c r="R2270" t="s">
        <v>8352</v>
      </c>
      <c r="S2270" s="12">
        <f t="shared" si="182"/>
        <v>42776.082349537035</v>
      </c>
      <c r="T2270" s="12">
        <f t="shared" si="178"/>
        <v>42806.082349537035</v>
      </c>
      <c r="U2270">
        <f t="shared" si="179"/>
        <v>1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8296</v>
      </c>
      <c r="O2271" s="21">
        <f t="shared" si="180"/>
        <v>1801.64</v>
      </c>
      <c r="P2271" s="5">
        <f t="shared" si="181"/>
        <v>2.0026198352612063E-2</v>
      </c>
      <c r="Q2271" t="s">
        <v>8334</v>
      </c>
      <c r="R2271" t="s">
        <v>8352</v>
      </c>
      <c r="S2271" s="12">
        <f t="shared" si="182"/>
        <v>42776.704432870371</v>
      </c>
      <c r="T2271" s="12">
        <f t="shared" si="178"/>
        <v>42801.208333333328</v>
      </c>
      <c r="U2271">
        <f t="shared" si="179"/>
        <v>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8296</v>
      </c>
      <c r="O2272" s="21">
        <f t="shared" si="180"/>
        <v>720.24800000000005</v>
      </c>
      <c r="P2272" s="5">
        <f t="shared" si="181"/>
        <v>9.274583199120303E-3</v>
      </c>
      <c r="Q2272" t="s">
        <v>8334</v>
      </c>
      <c r="R2272" t="s">
        <v>8352</v>
      </c>
      <c r="S2272" s="12">
        <f t="shared" si="182"/>
        <v>42725.869363425925</v>
      </c>
      <c r="T2272" s="12">
        <f t="shared" si="178"/>
        <v>42745.915972222225</v>
      </c>
      <c r="U2272">
        <f t="shared" si="179"/>
        <v>1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8296</v>
      </c>
      <c r="O2273" s="21">
        <f t="shared" si="180"/>
        <v>283.09000000000003</v>
      </c>
      <c r="P2273" s="5">
        <f t="shared" si="181"/>
        <v>2.3455438199865768E-2</v>
      </c>
      <c r="Q2273" t="s">
        <v>8334</v>
      </c>
      <c r="R2273" t="s">
        <v>8352</v>
      </c>
      <c r="S2273" s="12">
        <f t="shared" si="182"/>
        <v>42684.000046296293</v>
      </c>
      <c r="T2273" s="12">
        <f t="shared" si="178"/>
        <v>42714.000046296293</v>
      </c>
      <c r="U2273">
        <f t="shared" si="179"/>
        <v>1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8296</v>
      </c>
      <c r="O2274" s="21">
        <f t="shared" si="180"/>
        <v>1356.6000000000001</v>
      </c>
      <c r="P2274" s="5">
        <f t="shared" si="181"/>
        <v>6.9585729028453489E-2</v>
      </c>
      <c r="Q2274" t="s">
        <v>8334</v>
      </c>
      <c r="R2274" t="s">
        <v>8352</v>
      </c>
      <c r="S2274" s="12">
        <f t="shared" si="182"/>
        <v>42315.699490740735</v>
      </c>
      <c r="T2274" s="12">
        <f t="shared" si="178"/>
        <v>42345.699490740735</v>
      </c>
      <c r="U2274">
        <f t="shared" si="179"/>
        <v>1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8296</v>
      </c>
      <c r="O2275" s="21">
        <f t="shared" si="180"/>
        <v>220.35999999999999</v>
      </c>
      <c r="P2275" s="5">
        <f t="shared" si="181"/>
        <v>2.6683608640406607E-2</v>
      </c>
      <c r="Q2275" t="s">
        <v>8334</v>
      </c>
      <c r="R2275" t="s">
        <v>8352</v>
      </c>
      <c r="S2275" s="12">
        <f t="shared" si="182"/>
        <v>42781.549097222218</v>
      </c>
      <c r="T2275" s="12">
        <f t="shared" si="178"/>
        <v>42806.507430555561</v>
      </c>
      <c r="U2275">
        <f t="shared" si="179"/>
        <v>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8296</v>
      </c>
      <c r="O2276" s="21">
        <f t="shared" si="180"/>
        <v>119.6</v>
      </c>
      <c r="P2276" s="5">
        <f t="shared" si="181"/>
        <v>3.311036789297659E-2</v>
      </c>
      <c r="Q2276" t="s">
        <v>8334</v>
      </c>
      <c r="R2276" t="s">
        <v>8352</v>
      </c>
      <c r="S2276" s="12">
        <f t="shared" si="182"/>
        <v>41663.500659722224</v>
      </c>
      <c r="T2276" s="12">
        <f t="shared" si="178"/>
        <v>41693.500659722224</v>
      </c>
      <c r="U2276">
        <f t="shared" si="179"/>
        <v>1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8296</v>
      </c>
      <c r="O2277" s="21">
        <f t="shared" si="180"/>
        <v>407.76923076923077</v>
      </c>
      <c r="P2277" s="5">
        <f t="shared" si="181"/>
        <v>2.9805697038294662E-2</v>
      </c>
      <c r="Q2277" t="s">
        <v>8334</v>
      </c>
      <c r="R2277" t="s">
        <v>8352</v>
      </c>
      <c r="S2277" s="12">
        <f t="shared" si="182"/>
        <v>41965.616655092599</v>
      </c>
      <c r="T2277" s="12">
        <f t="shared" si="178"/>
        <v>41995.616655092599</v>
      </c>
      <c r="U2277">
        <f t="shared" si="179"/>
        <v>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8296</v>
      </c>
      <c r="O2278" s="21">
        <f t="shared" si="180"/>
        <v>105.81826105905425</v>
      </c>
      <c r="P2278" s="5">
        <f t="shared" si="181"/>
        <v>1.5444810543657331E-2</v>
      </c>
      <c r="Q2278" t="s">
        <v>8334</v>
      </c>
      <c r="R2278" t="s">
        <v>8352</v>
      </c>
      <c r="S2278" s="12">
        <f t="shared" si="182"/>
        <v>41614.651493055557</v>
      </c>
      <c r="T2278" s="12">
        <f t="shared" si="178"/>
        <v>41644.651493055557</v>
      </c>
      <c r="U2278">
        <f t="shared" si="179"/>
        <v>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8296</v>
      </c>
      <c r="O2279" s="21">
        <f t="shared" si="180"/>
        <v>141.08235294117648</v>
      </c>
      <c r="P2279" s="5">
        <f t="shared" si="181"/>
        <v>1.7261507671781189E-2</v>
      </c>
      <c r="Q2279" t="s">
        <v>8334</v>
      </c>
      <c r="R2279" t="s">
        <v>8352</v>
      </c>
      <c r="S2279" s="12">
        <f t="shared" si="182"/>
        <v>40936.678506944445</v>
      </c>
      <c r="T2279" s="12">
        <f t="shared" si="178"/>
        <v>40966.678506944445</v>
      </c>
      <c r="U2279">
        <f t="shared" si="179"/>
        <v>1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8296</v>
      </c>
      <c r="O2280" s="21">
        <f t="shared" si="180"/>
        <v>270.7</v>
      </c>
      <c r="P2280" s="5">
        <f t="shared" si="181"/>
        <v>1.8840044329516071E-2</v>
      </c>
      <c r="Q2280" t="s">
        <v>8334</v>
      </c>
      <c r="R2280" t="s">
        <v>8352</v>
      </c>
      <c r="S2280" s="12">
        <f t="shared" si="182"/>
        <v>42338.709108796291</v>
      </c>
      <c r="T2280" s="12">
        <f t="shared" si="178"/>
        <v>42372.957638888889</v>
      </c>
      <c r="U2280">
        <f t="shared" si="179"/>
        <v>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8296</v>
      </c>
      <c r="O2281" s="21">
        <f t="shared" si="180"/>
        <v>153.80000000000001</v>
      </c>
      <c r="P2281" s="5">
        <f t="shared" si="181"/>
        <v>2.0806241872561769E-2</v>
      </c>
      <c r="Q2281" t="s">
        <v>8334</v>
      </c>
      <c r="R2281" t="s">
        <v>8352</v>
      </c>
      <c r="S2281" s="12">
        <f t="shared" si="182"/>
        <v>42020.806701388887</v>
      </c>
      <c r="T2281" s="12">
        <f t="shared" si="178"/>
        <v>42039.166666666672</v>
      </c>
      <c r="U2281">
        <f t="shared" si="179"/>
        <v>1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8296</v>
      </c>
      <c r="O2282" s="21">
        <f t="shared" si="180"/>
        <v>403.57653061224488</v>
      </c>
      <c r="P2282" s="5">
        <f t="shared" si="181"/>
        <v>1.2136382599461449E-2</v>
      </c>
      <c r="Q2282" t="s">
        <v>8334</v>
      </c>
      <c r="R2282" t="s">
        <v>8352</v>
      </c>
      <c r="S2282" s="12">
        <f t="shared" si="182"/>
        <v>42234.624895833331</v>
      </c>
      <c r="T2282" s="12">
        <f t="shared" si="178"/>
        <v>42264.624895833331</v>
      </c>
      <c r="U2282">
        <f t="shared" si="179"/>
        <v>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8275</v>
      </c>
      <c r="O2283" s="21">
        <f t="shared" si="180"/>
        <v>185</v>
      </c>
      <c r="P2283" s="5">
        <f t="shared" si="181"/>
        <v>1.9819819819819819E-2</v>
      </c>
      <c r="Q2283" t="s">
        <v>8326</v>
      </c>
      <c r="R2283" t="s">
        <v>8327</v>
      </c>
      <c r="S2283" s="12">
        <f t="shared" si="182"/>
        <v>40687.285844907405</v>
      </c>
      <c r="T2283" s="12">
        <f t="shared" si="178"/>
        <v>40749.284722222219</v>
      </c>
      <c r="U2283">
        <f t="shared" si="179"/>
        <v>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8275</v>
      </c>
      <c r="O2284" s="21">
        <f t="shared" si="180"/>
        <v>185.33333333333331</v>
      </c>
      <c r="P2284" s="5">
        <f t="shared" si="181"/>
        <v>8.6330935251798559E-3</v>
      </c>
      <c r="Q2284" t="s">
        <v>8326</v>
      </c>
      <c r="R2284" t="s">
        <v>8327</v>
      </c>
      <c r="S2284" s="12">
        <f t="shared" si="182"/>
        <v>42323.17460648148</v>
      </c>
      <c r="T2284" s="12">
        <f t="shared" si="178"/>
        <v>42383.17460648148</v>
      </c>
      <c r="U2284">
        <f t="shared" si="179"/>
        <v>1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8275</v>
      </c>
      <c r="O2285" s="21">
        <f t="shared" si="180"/>
        <v>100.85533333333332</v>
      </c>
      <c r="P2285" s="5">
        <f t="shared" si="181"/>
        <v>1.586430729163224E-2</v>
      </c>
      <c r="Q2285" t="s">
        <v>8326</v>
      </c>
      <c r="R2285" t="s">
        <v>8327</v>
      </c>
      <c r="S2285" s="12">
        <f t="shared" si="182"/>
        <v>40978.125046296293</v>
      </c>
      <c r="T2285" s="12">
        <f t="shared" si="178"/>
        <v>41038.083379629628</v>
      </c>
      <c r="U2285">
        <f t="shared" si="179"/>
        <v>1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8275</v>
      </c>
      <c r="O2286" s="21">
        <f t="shared" si="180"/>
        <v>106.22116666666668</v>
      </c>
      <c r="P2286" s="5">
        <f t="shared" si="181"/>
        <v>9.2574141688646482E-3</v>
      </c>
      <c r="Q2286" t="s">
        <v>8326</v>
      </c>
      <c r="R2286" t="s">
        <v>8327</v>
      </c>
      <c r="S2286" s="12">
        <f t="shared" si="182"/>
        <v>40585.796817129631</v>
      </c>
      <c r="T2286" s="12">
        <f t="shared" si="178"/>
        <v>40614.166666666664</v>
      </c>
      <c r="U2286">
        <f t="shared" si="179"/>
        <v>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8275</v>
      </c>
      <c r="O2287" s="21">
        <f t="shared" si="180"/>
        <v>121.36666666666667</v>
      </c>
      <c r="P2287" s="5">
        <f t="shared" si="181"/>
        <v>2.1697335896731666E-2</v>
      </c>
      <c r="Q2287" t="s">
        <v>8326</v>
      </c>
      <c r="R2287" t="s">
        <v>8327</v>
      </c>
      <c r="S2287" s="12">
        <f t="shared" si="182"/>
        <v>41059.185682870368</v>
      </c>
      <c r="T2287" s="12">
        <f t="shared" si="178"/>
        <v>41089.185682870368</v>
      </c>
      <c r="U2287">
        <f t="shared" si="179"/>
        <v>1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8275</v>
      </c>
      <c r="O2288" s="21">
        <f t="shared" si="180"/>
        <v>100.06666666666666</v>
      </c>
      <c r="P2288" s="5">
        <f t="shared" si="181"/>
        <v>9.3271152564956689E-3</v>
      </c>
      <c r="Q2288" t="s">
        <v>8326</v>
      </c>
      <c r="R2288" t="s">
        <v>8327</v>
      </c>
      <c r="S2288" s="12">
        <f t="shared" si="182"/>
        <v>41494.963587962964</v>
      </c>
      <c r="T2288" s="12">
        <f t="shared" si="178"/>
        <v>41523.165972222225</v>
      </c>
      <c r="U2288">
        <f t="shared" si="179"/>
        <v>1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8275</v>
      </c>
      <c r="O2289" s="21">
        <f t="shared" si="180"/>
        <v>119.97755555555555</v>
      </c>
      <c r="P2289" s="5">
        <f t="shared" si="181"/>
        <v>1.9633301784222606E-2</v>
      </c>
      <c r="Q2289" t="s">
        <v>8326</v>
      </c>
      <c r="R2289" t="s">
        <v>8327</v>
      </c>
      <c r="S2289" s="12">
        <f t="shared" si="182"/>
        <v>41792.667361111111</v>
      </c>
      <c r="T2289" s="12">
        <f t="shared" si="178"/>
        <v>41813.667361111111</v>
      </c>
      <c r="U2289">
        <f t="shared" si="179"/>
        <v>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8275</v>
      </c>
      <c r="O2290" s="21">
        <f t="shared" si="180"/>
        <v>100.1</v>
      </c>
      <c r="P2290" s="5">
        <f t="shared" si="181"/>
        <v>2.4975024975024976E-2</v>
      </c>
      <c r="Q2290" t="s">
        <v>8326</v>
      </c>
      <c r="R2290" t="s">
        <v>8327</v>
      </c>
      <c r="S2290" s="12">
        <f t="shared" si="182"/>
        <v>41067.827418981484</v>
      </c>
      <c r="T2290" s="12">
        <f t="shared" si="178"/>
        <v>41086.75</v>
      </c>
      <c r="U2290">
        <f t="shared" si="179"/>
        <v>1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8275</v>
      </c>
      <c r="O2291" s="21">
        <f t="shared" si="180"/>
        <v>107.4</v>
      </c>
      <c r="P2291" s="5">
        <f t="shared" si="181"/>
        <v>1.5518311607697082E-2</v>
      </c>
      <c r="Q2291" t="s">
        <v>8326</v>
      </c>
      <c r="R2291" t="s">
        <v>8327</v>
      </c>
      <c r="S2291" s="12">
        <f t="shared" si="182"/>
        <v>41571.998379629629</v>
      </c>
      <c r="T2291" s="12">
        <f t="shared" si="178"/>
        <v>41614.973611111112</v>
      </c>
      <c r="U2291">
        <f t="shared" si="179"/>
        <v>1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8275</v>
      </c>
      <c r="O2292" s="21">
        <f t="shared" si="180"/>
        <v>104.06666666666666</v>
      </c>
      <c r="P2292" s="5">
        <f t="shared" si="181"/>
        <v>1.8577834721332478E-2</v>
      </c>
      <c r="Q2292" t="s">
        <v>8326</v>
      </c>
      <c r="R2292" t="s">
        <v>8327</v>
      </c>
      <c r="S2292" s="12">
        <f t="shared" si="182"/>
        <v>40070.253819444442</v>
      </c>
      <c r="T2292" s="12">
        <f t="shared" si="178"/>
        <v>40148.708333333336</v>
      </c>
      <c r="U2292">
        <f t="shared" si="179"/>
        <v>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8275</v>
      </c>
      <c r="O2293" s="21">
        <f t="shared" si="180"/>
        <v>172.8</v>
      </c>
      <c r="P2293" s="5">
        <f t="shared" si="181"/>
        <v>9.9537037037037042E-3</v>
      </c>
      <c r="Q2293" t="s">
        <v>8326</v>
      </c>
      <c r="R2293" t="s">
        <v>8327</v>
      </c>
      <c r="S2293" s="12">
        <f t="shared" si="182"/>
        <v>40987.977060185185</v>
      </c>
      <c r="T2293" s="12">
        <f t="shared" si="178"/>
        <v>41022.166666666664</v>
      </c>
      <c r="U2293">
        <f t="shared" si="179"/>
        <v>1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8275</v>
      </c>
      <c r="O2294" s="21">
        <f t="shared" si="180"/>
        <v>107.2505</v>
      </c>
      <c r="P2294" s="5">
        <f t="shared" si="181"/>
        <v>2.1445121467965182E-2</v>
      </c>
      <c r="Q2294" t="s">
        <v>8326</v>
      </c>
      <c r="R2294" t="s">
        <v>8327</v>
      </c>
      <c r="S2294" s="12">
        <f t="shared" si="182"/>
        <v>40987.697638888887</v>
      </c>
      <c r="T2294" s="12">
        <f t="shared" si="178"/>
        <v>41017.697638888887</v>
      </c>
      <c r="U2294">
        <f t="shared" si="179"/>
        <v>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8275</v>
      </c>
      <c r="O2295" s="21">
        <f t="shared" si="180"/>
        <v>108.23529411764706</v>
      </c>
      <c r="P2295" s="5">
        <f t="shared" si="181"/>
        <v>2.9347826086956522E-2</v>
      </c>
      <c r="Q2295" t="s">
        <v>8326</v>
      </c>
      <c r="R2295" t="s">
        <v>8327</v>
      </c>
      <c r="S2295" s="12">
        <f t="shared" si="182"/>
        <v>41151.708321759259</v>
      </c>
      <c r="T2295" s="12">
        <f t="shared" si="178"/>
        <v>41177.165972222225</v>
      </c>
      <c r="U2295">
        <f t="shared" si="179"/>
        <v>1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8275</v>
      </c>
      <c r="O2296" s="21">
        <f t="shared" si="180"/>
        <v>146.08079999999998</v>
      </c>
      <c r="P2296" s="5">
        <f t="shared" si="181"/>
        <v>1.5333979551042985E-2</v>
      </c>
      <c r="Q2296" t="s">
        <v>8326</v>
      </c>
      <c r="R2296" t="s">
        <v>8327</v>
      </c>
      <c r="S2296" s="12">
        <f t="shared" si="182"/>
        <v>41264.72314814815</v>
      </c>
      <c r="T2296" s="12">
        <f t="shared" si="178"/>
        <v>41294.72314814815</v>
      </c>
      <c r="U2296">
        <f t="shared" si="179"/>
        <v>1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8275</v>
      </c>
      <c r="O2297" s="21">
        <f t="shared" si="180"/>
        <v>125.25</v>
      </c>
      <c r="P2297" s="5">
        <f t="shared" si="181"/>
        <v>2.262142381902861E-2</v>
      </c>
      <c r="Q2297" t="s">
        <v>8326</v>
      </c>
      <c r="R2297" t="s">
        <v>8327</v>
      </c>
      <c r="S2297" s="12">
        <f t="shared" si="182"/>
        <v>41270.954351851848</v>
      </c>
      <c r="T2297" s="12">
        <f t="shared" si="178"/>
        <v>41300.954351851848</v>
      </c>
      <c r="U2297">
        <f t="shared" si="179"/>
        <v>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8275</v>
      </c>
      <c r="O2298" s="21">
        <f t="shared" si="180"/>
        <v>149.07142857142856</v>
      </c>
      <c r="P2298" s="5">
        <f t="shared" si="181"/>
        <v>1.3895543842836608E-2</v>
      </c>
      <c r="Q2298" t="s">
        <v>8326</v>
      </c>
      <c r="R2298" t="s">
        <v>8327</v>
      </c>
      <c r="S2298" s="12">
        <f t="shared" si="182"/>
        <v>40927.731782407405</v>
      </c>
      <c r="T2298" s="12">
        <f t="shared" si="178"/>
        <v>40962.731782407405</v>
      </c>
      <c r="U2298">
        <f t="shared" si="179"/>
        <v>1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8275</v>
      </c>
      <c r="O2299" s="21">
        <f t="shared" si="180"/>
        <v>100.6</v>
      </c>
      <c r="P2299" s="5">
        <f t="shared" si="181"/>
        <v>1.8886679920477135E-2</v>
      </c>
      <c r="Q2299" t="s">
        <v>8326</v>
      </c>
      <c r="R2299" t="s">
        <v>8327</v>
      </c>
      <c r="S2299" s="12">
        <f t="shared" si="182"/>
        <v>40948.042233796295</v>
      </c>
      <c r="T2299" s="12">
        <f t="shared" ref="T2299:T2362" si="183">(((I2299/60)/60)/24)+DATE(1970,1,1)</f>
        <v>40982.165972222225</v>
      </c>
      <c r="U2299">
        <f t="shared" si="179"/>
        <v>1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8275</v>
      </c>
      <c r="O2300" s="21">
        <f t="shared" si="180"/>
        <v>105.07333333333332</v>
      </c>
      <c r="P2300" s="5">
        <f t="shared" si="181"/>
        <v>9.1364761119218322E-3</v>
      </c>
      <c r="Q2300" t="s">
        <v>8326</v>
      </c>
      <c r="R2300" t="s">
        <v>8327</v>
      </c>
      <c r="S2300" s="12">
        <f t="shared" si="182"/>
        <v>41694.84065972222</v>
      </c>
      <c r="T2300" s="12">
        <f t="shared" si="183"/>
        <v>41724.798993055556</v>
      </c>
      <c r="U2300">
        <f t="shared" si="179"/>
        <v>1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8275</v>
      </c>
      <c r="O2301" s="21">
        <f t="shared" si="180"/>
        <v>350.16666666666663</v>
      </c>
      <c r="P2301" s="5">
        <f t="shared" si="181"/>
        <v>1.3326987148976678E-2</v>
      </c>
      <c r="Q2301" t="s">
        <v>8326</v>
      </c>
      <c r="R2301" t="s">
        <v>8327</v>
      </c>
      <c r="S2301" s="12">
        <f t="shared" si="182"/>
        <v>40565.032511574071</v>
      </c>
      <c r="T2301" s="12">
        <f t="shared" si="183"/>
        <v>40580.032511574071</v>
      </c>
      <c r="U2301">
        <f t="shared" si="179"/>
        <v>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8275</v>
      </c>
      <c r="O2302" s="21">
        <f t="shared" si="180"/>
        <v>101.25</v>
      </c>
      <c r="P2302" s="5">
        <f t="shared" si="181"/>
        <v>8.6419753086419745E-3</v>
      </c>
      <c r="Q2302" t="s">
        <v>8326</v>
      </c>
      <c r="R2302" t="s">
        <v>8327</v>
      </c>
      <c r="S2302" s="12">
        <f t="shared" si="182"/>
        <v>41074.727037037039</v>
      </c>
      <c r="T2302" s="12">
        <f t="shared" si="183"/>
        <v>41088.727037037039</v>
      </c>
      <c r="U2302">
        <f t="shared" si="179"/>
        <v>1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8278</v>
      </c>
      <c r="O2303" s="21">
        <f t="shared" si="180"/>
        <v>133.6044</v>
      </c>
      <c r="P2303" s="5">
        <f t="shared" si="181"/>
        <v>3.1585786096865069E-2</v>
      </c>
      <c r="Q2303" t="s">
        <v>8326</v>
      </c>
      <c r="R2303" t="s">
        <v>8330</v>
      </c>
      <c r="S2303" s="12">
        <f t="shared" si="182"/>
        <v>41416.146944444445</v>
      </c>
      <c r="T2303" s="12">
        <f t="shared" si="183"/>
        <v>41446.146944444445</v>
      </c>
      <c r="U2303">
        <f t="shared" si="179"/>
        <v>1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8278</v>
      </c>
      <c r="O2304" s="21">
        <f t="shared" si="180"/>
        <v>170.65217391304347</v>
      </c>
      <c r="P2304" s="5">
        <f t="shared" si="181"/>
        <v>2.1656050955414011E-2</v>
      </c>
      <c r="Q2304" t="s">
        <v>8326</v>
      </c>
      <c r="R2304" t="s">
        <v>8330</v>
      </c>
      <c r="S2304" s="12">
        <f t="shared" si="182"/>
        <v>41605.868449074071</v>
      </c>
      <c r="T2304" s="12">
        <f t="shared" si="183"/>
        <v>41639.291666666664</v>
      </c>
      <c r="U2304">
        <f t="shared" si="179"/>
        <v>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8278</v>
      </c>
      <c r="O2305" s="21">
        <f t="shared" si="180"/>
        <v>109.35829457364341</v>
      </c>
      <c r="P2305" s="5">
        <f t="shared" si="181"/>
        <v>1.4602451794187657E-2</v>
      </c>
      <c r="Q2305" t="s">
        <v>8326</v>
      </c>
      <c r="R2305" t="s">
        <v>8330</v>
      </c>
      <c r="S2305" s="12">
        <f t="shared" si="182"/>
        <v>40850.111064814817</v>
      </c>
      <c r="T2305" s="12">
        <f t="shared" si="183"/>
        <v>40890.152731481481</v>
      </c>
      <c r="U2305">
        <f t="shared" si="179"/>
        <v>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8278</v>
      </c>
      <c r="O2306" s="21">
        <f t="shared" si="180"/>
        <v>100.70033333333335</v>
      </c>
      <c r="P2306" s="5">
        <f t="shared" si="181"/>
        <v>1.8702354510577588E-2</v>
      </c>
      <c r="Q2306" t="s">
        <v>8326</v>
      </c>
      <c r="R2306" t="s">
        <v>8330</v>
      </c>
      <c r="S2306" s="12">
        <f t="shared" si="182"/>
        <v>40502.815868055557</v>
      </c>
      <c r="T2306" s="12">
        <f t="shared" si="183"/>
        <v>40544.207638888889</v>
      </c>
      <c r="U2306">
        <f t="shared" ref="U2306:U2369" si="184">COUNT(E2306="SUCCESSFUL","FAILED","cancelled","live")</f>
        <v>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8278</v>
      </c>
      <c r="O2307" s="21">
        <f t="shared" ref="O2307:O2370" si="185">IFERROR( E2307/D2307 * 100,0)</f>
        <v>101.22777777777779</v>
      </c>
      <c r="P2307" s="5">
        <f t="shared" ref="P2307:P2370" si="186">IFERROR(L2307/E2307,0)</f>
        <v>9.1652488886449709E-3</v>
      </c>
      <c r="Q2307" t="s">
        <v>8326</v>
      </c>
      <c r="R2307" t="s">
        <v>8330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8278</v>
      </c>
      <c r="O2308" s="21">
        <f t="shared" si="185"/>
        <v>106.75857142857143</v>
      </c>
      <c r="P2308" s="5">
        <f t="shared" si="186"/>
        <v>1.9536738435187537E-2</v>
      </c>
      <c r="Q2308" t="s">
        <v>8326</v>
      </c>
      <c r="R2308" t="s">
        <v>8330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1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8278</v>
      </c>
      <c r="O2309" s="21">
        <f t="shared" si="185"/>
        <v>106.65777537961894</v>
      </c>
      <c r="P2309" s="5">
        <f t="shared" si="186"/>
        <v>3.579508032416024E-2</v>
      </c>
      <c r="Q2309" t="s">
        <v>8326</v>
      </c>
      <c r="R2309" t="s">
        <v>8330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1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8278</v>
      </c>
      <c r="O2310" s="21">
        <f t="shared" si="185"/>
        <v>101.30622</v>
      </c>
      <c r="P2310" s="5">
        <f t="shared" si="186"/>
        <v>1.2121664395335251E-2</v>
      </c>
      <c r="Q2310" t="s">
        <v>8326</v>
      </c>
      <c r="R2310" t="s">
        <v>8330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8278</v>
      </c>
      <c r="O2311" s="21">
        <f t="shared" si="185"/>
        <v>106.67450000000001</v>
      </c>
      <c r="P2311" s="5">
        <f t="shared" si="186"/>
        <v>1.6717522306955581E-2</v>
      </c>
      <c r="Q2311" t="s">
        <v>8326</v>
      </c>
      <c r="R2311" t="s">
        <v>8330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8278</v>
      </c>
      <c r="O2312" s="21">
        <f t="shared" si="185"/>
        <v>428.83978378378379</v>
      </c>
      <c r="P2312" s="5">
        <f t="shared" si="186"/>
        <v>1.5428177296983337E-2</v>
      </c>
      <c r="Q2312" t="s">
        <v>8326</v>
      </c>
      <c r="R2312" t="s">
        <v>8330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8278</v>
      </c>
      <c r="O2313" s="21">
        <f t="shared" si="185"/>
        <v>104.11111111111111</v>
      </c>
      <c r="P2313" s="5">
        <f t="shared" si="186"/>
        <v>1.1099252934898612E-2</v>
      </c>
      <c r="Q2313" t="s">
        <v>8326</v>
      </c>
      <c r="R2313" t="s">
        <v>8330</v>
      </c>
      <c r="S2313" s="12">
        <f t="shared" ref="S2313:S2376" si="187">(((J2313/60)/60)/24)+DATE(1970,1,1)</f>
        <v>41736.004502314812</v>
      </c>
      <c r="T2313" s="12">
        <f t="shared" si="183"/>
        <v>41766.004502314812</v>
      </c>
      <c r="U2313">
        <f t="shared" si="184"/>
        <v>1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8278</v>
      </c>
      <c r="O2314" s="21">
        <f t="shared" si="185"/>
        <v>107.86666666666666</v>
      </c>
      <c r="P2314" s="5">
        <f t="shared" si="186"/>
        <v>2.4412855377008654E-2</v>
      </c>
      <c r="Q2314" t="s">
        <v>8326</v>
      </c>
      <c r="R2314" t="s">
        <v>8330</v>
      </c>
      <c r="S2314" s="12">
        <f t="shared" si="187"/>
        <v>41716.632847222223</v>
      </c>
      <c r="T2314" s="12">
        <f t="shared" si="183"/>
        <v>41747.958333333336</v>
      </c>
      <c r="U2314">
        <f t="shared" si="184"/>
        <v>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8278</v>
      </c>
      <c r="O2315" s="21">
        <f t="shared" si="185"/>
        <v>175.84040000000002</v>
      </c>
      <c r="P2315" s="5">
        <f t="shared" si="186"/>
        <v>1.7857102235891181E-2</v>
      </c>
      <c r="Q2315" t="s">
        <v>8326</v>
      </c>
      <c r="R2315" t="s">
        <v>8330</v>
      </c>
      <c r="S2315" s="12">
        <f t="shared" si="187"/>
        <v>41002.958634259259</v>
      </c>
      <c r="T2315" s="12">
        <f t="shared" si="183"/>
        <v>41032.958634259259</v>
      </c>
      <c r="U2315">
        <f t="shared" si="184"/>
        <v>1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8278</v>
      </c>
      <c r="O2316" s="21">
        <f t="shared" si="185"/>
        <v>156.97</v>
      </c>
      <c r="P2316" s="5">
        <f t="shared" si="186"/>
        <v>2.6544350300482043E-2</v>
      </c>
      <c r="Q2316" t="s">
        <v>8326</v>
      </c>
      <c r="R2316" t="s">
        <v>8330</v>
      </c>
      <c r="S2316" s="12">
        <f t="shared" si="187"/>
        <v>41037.551585648151</v>
      </c>
      <c r="T2316" s="12">
        <f t="shared" si="183"/>
        <v>41067.551585648151</v>
      </c>
      <c r="U2316">
        <f t="shared" si="184"/>
        <v>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8278</v>
      </c>
      <c r="O2317" s="21">
        <f t="shared" si="185"/>
        <v>102.60000000000001</v>
      </c>
      <c r="P2317" s="5">
        <f t="shared" si="186"/>
        <v>2.4951267056530214E-2</v>
      </c>
      <c r="Q2317" t="s">
        <v>8326</v>
      </c>
      <c r="R2317" t="s">
        <v>8330</v>
      </c>
      <c r="S2317" s="12">
        <f t="shared" si="187"/>
        <v>41004.72619212963</v>
      </c>
      <c r="T2317" s="12">
        <f t="shared" si="183"/>
        <v>41034.72619212963</v>
      </c>
      <c r="U2317">
        <f t="shared" si="184"/>
        <v>1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8278</v>
      </c>
      <c r="O2318" s="21">
        <f t="shared" si="185"/>
        <v>104.04266666666666</v>
      </c>
      <c r="P2318" s="5">
        <f t="shared" si="186"/>
        <v>1.2815255279885175E-2</v>
      </c>
      <c r="Q2318" t="s">
        <v>8326</v>
      </c>
      <c r="R2318" t="s">
        <v>8330</v>
      </c>
      <c r="S2318" s="12">
        <f t="shared" si="187"/>
        <v>40079.725115740745</v>
      </c>
      <c r="T2318" s="12">
        <f t="shared" si="183"/>
        <v>40156.76666666667</v>
      </c>
      <c r="U2318">
        <f t="shared" si="184"/>
        <v>1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8278</v>
      </c>
      <c r="O2319" s="21">
        <f t="shared" si="185"/>
        <v>104</v>
      </c>
      <c r="P2319" s="5">
        <f t="shared" si="186"/>
        <v>5.2884615384615384E-2</v>
      </c>
      <c r="Q2319" t="s">
        <v>8326</v>
      </c>
      <c r="R2319" t="s">
        <v>8330</v>
      </c>
      <c r="S2319" s="12">
        <f t="shared" si="187"/>
        <v>40192.542233796295</v>
      </c>
      <c r="T2319" s="12">
        <f t="shared" si="183"/>
        <v>40224.208333333336</v>
      </c>
      <c r="U2319">
        <f t="shared" si="184"/>
        <v>1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8278</v>
      </c>
      <c r="O2320" s="21">
        <f t="shared" si="185"/>
        <v>121.05999999999999</v>
      </c>
      <c r="P2320" s="5">
        <f t="shared" si="186"/>
        <v>2.6928795638526352E-2</v>
      </c>
      <c r="Q2320" t="s">
        <v>8326</v>
      </c>
      <c r="R2320" t="s">
        <v>8330</v>
      </c>
      <c r="S2320" s="12">
        <f t="shared" si="187"/>
        <v>40050.643680555557</v>
      </c>
      <c r="T2320" s="12">
        <f t="shared" si="183"/>
        <v>40082.165972222225</v>
      </c>
      <c r="U2320">
        <f t="shared" si="184"/>
        <v>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8278</v>
      </c>
      <c r="O2321" s="21">
        <f t="shared" si="185"/>
        <v>107.69999999999999</v>
      </c>
      <c r="P2321" s="5">
        <f t="shared" si="186"/>
        <v>2.3831631073970908E-2</v>
      </c>
      <c r="Q2321" t="s">
        <v>8326</v>
      </c>
      <c r="R2321" t="s">
        <v>8330</v>
      </c>
      <c r="S2321" s="12">
        <f t="shared" si="187"/>
        <v>41593.082002314812</v>
      </c>
      <c r="T2321" s="12">
        <f t="shared" si="183"/>
        <v>41623.082002314812</v>
      </c>
      <c r="U2321">
        <f t="shared" si="184"/>
        <v>1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8278</v>
      </c>
      <c r="O2322" s="21">
        <f t="shared" si="185"/>
        <v>108.66</v>
      </c>
      <c r="P2322" s="5">
        <f t="shared" si="186"/>
        <v>1.6381373090373644E-2</v>
      </c>
      <c r="Q2322" t="s">
        <v>8326</v>
      </c>
      <c r="R2322" t="s">
        <v>8330</v>
      </c>
      <c r="S2322" s="12">
        <f t="shared" si="187"/>
        <v>41696.817129629628</v>
      </c>
      <c r="T2322" s="12">
        <f t="shared" si="183"/>
        <v>41731.775462962964</v>
      </c>
      <c r="U2322">
        <f t="shared" si="184"/>
        <v>1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8297</v>
      </c>
      <c r="O2323" s="21">
        <f t="shared" si="185"/>
        <v>39.120962394619681</v>
      </c>
      <c r="P2323" s="5">
        <f t="shared" si="186"/>
        <v>1.549636803874092E-2</v>
      </c>
      <c r="Q2323" t="s">
        <v>8337</v>
      </c>
      <c r="R2323" t="s">
        <v>8353</v>
      </c>
      <c r="S2323" s="12">
        <f t="shared" si="187"/>
        <v>42799.260428240741</v>
      </c>
      <c r="T2323" s="12">
        <f t="shared" si="183"/>
        <v>42829.21876157407</v>
      </c>
      <c r="U2323">
        <f t="shared" si="184"/>
        <v>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8297</v>
      </c>
      <c r="O2324" s="21">
        <f t="shared" si="185"/>
        <v>3.1481481481481479</v>
      </c>
      <c r="P2324" s="5">
        <f t="shared" si="186"/>
        <v>4.7058823529411764E-2</v>
      </c>
      <c r="Q2324" t="s">
        <v>8337</v>
      </c>
      <c r="R2324" t="s">
        <v>8353</v>
      </c>
      <c r="S2324" s="12">
        <f t="shared" si="187"/>
        <v>42804.895474537043</v>
      </c>
      <c r="T2324" s="12">
        <f t="shared" si="183"/>
        <v>42834.853807870371</v>
      </c>
      <c r="U2324">
        <f t="shared" si="184"/>
        <v>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8297</v>
      </c>
      <c r="O2325" s="21">
        <f t="shared" si="185"/>
        <v>48</v>
      </c>
      <c r="P2325" s="5">
        <f t="shared" si="186"/>
        <v>3.3333333333333333E-2</v>
      </c>
      <c r="Q2325" t="s">
        <v>8337</v>
      </c>
      <c r="R2325" t="s">
        <v>8353</v>
      </c>
      <c r="S2325" s="12">
        <f t="shared" si="187"/>
        <v>42807.755173611105</v>
      </c>
      <c r="T2325" s="12">
        <f t="shared" si="183"/>
        <v>42814.755173611105</v>
      </c>
      <c r="U2325">
        <f t="shared" si="184"/>
        <v>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8297</v>
      </c>
      <c r="O2326" s="21">
        <f t="shared" si="185"/>
        <v>20.733333333333334</v>
      </c>
      <c r="P2326" s="5">
        <f t="shared" si="186"/>
        <v>3.9228295819935692E-2</v>
      </c>
      <c r="Q2326" t="s">
        <v>8337</v>
      </c>
      <c r="R2326" t="s">
        <v>8353</v>
      </c>
      <c r="S2326" s="12">
        <f t="shared" si="187"/>
        <v>42790.885243055556</v>
      </c>
      <c r="T2326" s="12">
        <f t="shared" si="183"/>
        <v>42820.843576388885</v>
      </c>
      <c r="U2326">
        <f t="shared" si="184"/>
        <v>1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8297</v>
      </c>
      <c r="O2327" s="21">
        <f t="shared" si="185"/>
        <v>8</v>
      </c>
      <c r="P2327" s="5">
        <f t="shared" si="186"/>
        <v>8.7499999999999994E-2</v>
      </c>
      <c r="Q2327" t="s">
        <v>8337</v>
      </c>
      <c r="R2327" t="s">
        <v>8353</v>
      </c>
      <c r="S2327" s="12">
        <f t="shared" si="187"/>
        <v>42794.022349537037</v>
      </c>
      <c r="T2327" s="12">
        <f t="shared" si="183"/>
        <v>42823.980682870373</v>
      </c>
      <c r="U2327">
        <f t="shared" si="184"/>
        <v>1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8297</v>
      </c>
      <c r="O2328" s="21">
        <f t="shared" si="185"/>
        <v>0.72</v>
      </c>
      <c r="P2328" s="5">
        <f t="shared" si="186"/>
        <v>9.2592592592592587E-3</v>
      </c>
      <c r="Q2328" t="s">
        <v>8337</v>
      </c>
      <c r="R2328" t="s">
        <v>8353</v>
      </c>
      <c r="S2328" s="12">
        <f t="shared" si="187"/>
        <v>42804.034120370372</v>
      </c>
      <c r="T2328" s="12">
        <f t="shared" si="183"/>
        <v>42855.708333333328</v>
      </c>
      <c r="U2328">
        <f t="shared" si="184"/>
        <v>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8297</v>
      </c>
      <c r="O2329" s="21">
        <f t="shared" si="185"/>
        <v>526.09431428571429</v>
      </c>
      <c r="P2329" s="5">
        <f t="shared" si="186"/>
        <v>1.822052439157976E-2</v>
      </c>
      <c r="Q2329" t="s">
        <v>8337</v>
      </c>
      <c r="R2329" t="s">
        <v>8353</v>
      </c>
      <c r="S2329" s="12">
        <f t="shared" si="187"/>
        <v>41842.917129629634</v>
      </c>
      <c r="T2329" s="12">
        <f t="shared" si="183"/>
        <v>41877.917129629634</v>
      </c>
      <c r="U2329">
        <f t="shared" si="184"/>
        <v>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8297</v>
      </c>
      <c r="O2330" s="21">
        <f t="shared" si="185"/>
        <v>254.45000000000002</v>
      </c>
      <c r="P2330" s="5">
        <f t="shared" si="186"/>
        <v>2.1104342699941048E-2</v>
      </c>
      <c r="Q2330" t="s">
        <v>8337</v>
      </c>
      <c r="R2330" t="s">
        <v>8353</v>
      </c>
      <c r="S2330" s="12">
        <f t="shared" si="187"/>
        <v>42139.781678240746</v>
      </c>
      <c r="T2330" s="12">
        <f t="shared" si="183"/>
        <v>42169.781678240746</v>
      </c>
      <c r="U2330">
        <f t="shared" si="184"/>
        <v>1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8297</v>
      </c>
      <c r="O2331" s="21">
        <f t="shared" si="185"/>
        <v>105.91999999999999</v>
      </c>
      <c r="P2331" s="5">
        <f t="shared" si="186"/>
        <v>4.7205438066465254E-3</v>
      </c>
      <c r="Q2331" t="s">
        <v>8337</v>
      </c>
      <c r="R2331" t="s">
        <v>8353</v>
      </c>
      <c r="S2331" s="12">
        <f t="shared" si="187"/>
        <v>41807.624374999999</v>
      </c>
      <c r="T2331" s="12">
        <f t="shared" si="183"/>
        <v>41837.624374999999</v>
      </c>
      <c r="U2331">
        <f t="shared" si="184"/>
        <v>1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8297</v>
      </c>
      <c r="O2332" s="21">
        <f t="shared" si="185"/>
        <v>102.42285714285715</v>
      </c>
      <c r="P2332" s="5">
        <f t="shared" si="186"/>
        <v>4.5469761214014725E-3</v>
      </c>
      <c r="Q2332" t="s">
        <v>8337</v>
      </c>
      <c r="R2332" t="s">
        <v>8353</v>
      </c>
      <c r="S2332" s="12">
        <f t="shared" si="187"/>
        <v>42332.89980324074</v>
      </c>
      <c r="T2332" s="12">
        <f t="shared" si="183"/>
        <v>42363</v>
      </c>
      <c r="U2332">
        <f t="shared" si="184"/>
        <v>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8297</v>
      </c>
      <c r="O2333" s="21">
        <f t="shared" si="185"/>
        <v>144.31375</v>
      </c>
      <c r="P2333" s="5">
        <f t="shared" si="186"/>
        <v>2.4512563771643379E-2</v>
      </c>
      <c r="Q2333" t="s">
        <v>8337</v>
      </c>
      <c r="R2333" t="s">
        <v>8353</v>
      </c>
      <c r="S2333" s="12">
        <f t="shared" si="187"/>
        <v>41839.005671296298</v>
      </c>
      <c r="T2333" s="12">
        <f t="shared" si="183"/>
        <v>41869.005671296298</v>
      </c>
      <c r="U2333">
        <f t="shared" si="184"/>
        <v>1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8297</v>
      </c>
      <c r="O2334" s="21">
        <f t="shared" si="185"/>
        <v>106.30800000000001</v>
      </c>
      <c r="P2334" s="5">
        <f t="shared" si="186"/>
        <v>1.3244534748090455E-2</v>
      </c>
      <c r="Q2334" t="s">
        <v>8337</v>
      </c>
      <c r="R2334" t="s">
        <v>8353</v>
      </c>
      <c r="S2334" s="12">
        <f t="shared" si="187"/>
        <v>42011.628136574072</v>
      </c>
      <c r="T2334" s="12">
        <f t="shared" si="183"/>
        <v>42041.628136574072</v>
      </c>
      <c r="U2334">
        <f t="shared" si="184"/>
        <v>1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8297</v>
      </c>
      <c r="O2335" s="21">
        <f t="shared" si="185"/>
        <v>212.16666666666666</v>
      </c>
      <c r="P2335" s="5">
        <f t="shared" si="186"/>
        <v>7.3841319717203452E-2</v>
      </c>
      <c r="Q2335" t="s">
        <v>8337</v>
      </c>
      <c r="R2335" t="s">
        <v>8353</v>
      </c>
      <c r="S2335" s="12">
        <f t="shared" si="187"/>
        <v>41767.650347222225</v>
      </c>
      <c r="T2335" s="12">
        <f t="shared" si="183"/>
        <v>41788.743055555555</v>
      </c>
      <c r="U2335">
        <f t="shared" si="184"/>
        <v>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8297</v>
      </c>
      <c r="O2336" s="21">
        <f t="shared" si="185"/>
        <v>101.95</v>
      </c>
      <c r="P2336" s="5">
        <f t="shared" si="186"/>
        <v>1.6429622363903874E-2</v>
      </c>
      <c r="Q2336" t="s">
        <v>8337</v>
      </c>
      <c r="R2336" t="s">
        <v>8353</v>
      </c>
      <c r="S2336" s="12">
        <f t="shared" si="187"/>
        <v>41918.670115740737</v>
      </c>
      <c r="T2336" s="12">
        <f t="shared" si="183"/>
        <v>41948.731944444444</v>
      </c>
      <c r="U2336">
        <f t="shared" si="184"/>
        <v>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8297</v>
      </c>
      <c r="O2337" s="21">
        <f t="shared" si="185"/>
        <v>102.27200000000001</v>
      </c>
      <c r="P2337" s="5">
        <f t="shared" si="186"/>
        <v>8.6436170212765961E-3</v>
      </c>
      <c r="Q2337" t="s">
        <v>8337</v>
      </c>
      <c r="R2337" t="s">
        <v>8353</v>
      </c>
      <c r="S2337" s="12">
        <f t="shared" si="187"/>
        <v>41771.572256944448</v>
      </c>
      <c r="T2337" s="12">
        <f t="shared" si="183"/>
        <v>41801.572256944448</v>
      </c>
      <c r="U2337">
        <f t="shared" si="184"/>
        <v>1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8297</v>
      </c>
      <c r="O2338" s="21">
        <f t="shared" si="185"/>
        <v>520.73254999999995</v>
      </c>
      <c r="P2338" s="5">
        <f t="shared" si="186"/>
        <v>2.0788022565518521E-2</v>
      </c>
      <c r="Q2338" t="s">
        <v>8337</v>
      </c>
      <c r="R2338" t="s">
        <v>8353</v>
      </c>
      <c r="S2338" s="12">
        <f t="shared" si="187"/>
        <v>41666.924710648149</v>
      </c>
      <c r="T2338" s="12">
        <f t="shared" si="183"/>
        <v>41706.924710648149</v>
      </c>
      <c r="U2338">
        <f t="shared" si="184"/>
        <v>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8297</v>
      </c>
      <c r="O2339" s="21">
        <f t="shared" si="185"/>
        <v>110.65833333333333</v>
      </c>
      <c r="P2339" s="5">
        <f t="shared" si="186"/>
        <v>1.3479930717674523E-2</v>
      </c>
      <c r="Q2339" t="s">
        <v>8337</v>
      </c>
      <c r="R2339" t="s">
        <v>8353</v>
      </c>
      <c r="S2339" s="12">
        <f t="shared" si="187"/>
        <v>41786.640543981484</v>
      </c>
      <c r="T2339" s="12">
        <f t="shared" si="183"/>
        <v>41816.640543981484</v>
      </c>
      <c r="U2339">
        <f t="shared" si="184"/>
        <v>1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8297</v>
      </c>
      <c r="O2340" s="21">
        <f t="shared" si="185"/>
        <v>101.14333333333335</v>
      </c>
      <c r="P2340" s="5">
        <f t="shared" si="186"/>
        <v>8.107306462775599E-3</v>
      </c>
      <c r="Q2340" t="s">
        <v>8337</v>
      </c>
      <c r="R2340" t="s">
        <v>8353</v>
      </c>
      <c r="S2340" s="12">
        <f t="shared" si="187"/>
        <v>41789.896805555552</v>
      </c>
      <c r="T2340" s="12">
        <f t="shared" si="183"/>
        <v>41819.896805555552</v>
      </c>
      <c r="U2340">
        <f t="shared" si="184"/>
        <v>1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8297</v>
      </c>
      <c r="O2341" s="21">
        <f t="shared" si="185"/>
        <v>294.20799999999997</v>
      </c>
      <c r="P2341" s="5">
        <f t="shared" si="186"/>
        <v>1.5009788992821405E-2</v>
      </c>
      <c r="Q2341" t="s">
        <v>8337</v>
      </c>
      <c r="R2341" t="s">
        <v>8353</v>
      </c>
      <c r="S2341" s="12">
        <f t="shared" si="187"/>
        <v>42692.79987268518</v>
      </c>
      <c r="T2341" s="12">
        <f t="shared" si="183"/>
        <v>42723.332638888889</v>
      </c>
      <c r="U2341">
        <f t="shared" si="184"/>
        <v>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8297</v>
      </c>
      <c r="O2342" s="21">
        <f t="shared" si="185"/>
        <v>105.77749999999999</v>
      </c>
      <c r="P2342" s="5">
        <f t="shared" si="186"/>
        <v>9.5247098863179783E-3</v>
      </c>
      <c r="Q2342" t="s">
        <v>8337</v>
      </c>
      <c r="R2342" t="s">
        <v>8353</v>
      </c>
      <c r="S2342" s="12">
        <f t="shared" si="187"/>
        <v>42643.642800925925</v>
      </c>
      <c r="T2342" s="12">
        <f t="shared" si="183"/>
        <v>42673.642800925925</v>
      </c>
      <c r="U2342">
        <f t="shared" si="184"/>
        <v>1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8271</v>
      </c>
      <c r="O2343" s="21">
        <f t="shared" si="185"/>
        <v>0</v>
      </c>
      <c r="P2343" s="5">
        <f t="shared" si="186"/>
        <v>0</v>
      </c>
      <c r="Q2343" t="s">
        <v>8320</v>
      </c>
      <c r="R2343" t="s">
        <v>8321</v>
      </c>
      <c r="S2343" s="12">
        <f t="shared" si="187"/>
        <v>42167.813703703709</v>
      </c>
      <c r="T2343" s="12">
        <f t="shared" si="183"/>
        <v>42197.813703703709</v>
      </c>
      <c r="U2343">
        <f t="shared" si="184"/>
        <v>1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8271</v>
      </c>
      <c r="O2344" s="21">
        <f t="shared" si="185"/>
        <v>0</v>
      </c>
      <c r="P2344" s="5">
        <f t="shared" si="186"/>
        <v>0</v>
      </c>
      <c r="Q2344" t="s">
        <v>8320</v>
      </c>
      <c r="R2344" t="s">
        <v>8321</v>
      </c>
      <c r="S2344" s="12">
        <f t="shared" si="187"/>
        <v>41897.702199074076</v>
      </c>
      <c r="T2344" s="12">
        <f t="shared" si="183"/>
        <v>41918.208333333336</v>
      </c>
      <c r="U2344">
        <f t="shared" si="184"/>
        <v>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8271</v>
      </c>
      <c r="O2345" s="21">
        <f t="shared" si="185"/>
        <v>3</v>
      </c>
      <c r="P2345" s="5">
        <f t="shared" si="186"/>
        <v>3.3333333333333335E-3</v>
      </c>
      <c r="Q2345" t="s">
        <v>8320</v>
      </c>
      <c r="R2345" t="s">
        <v>8321</v>
      </c>
      <c r="S2345" s="12">
        <f t="shared" si="187"/>
        <v>42327.825289351851</v>
      </c>
      <c r="T2345" s="12">
        <f t="shared" si="183"/>
        <v>42377.82430555555</v>
      </c>
      <c r="U2345">
        <f t="shared" si="184"/>
        <v>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8271</v>
      </c>
      <c r="O2346" s="21">
        <f t="shared" si="185"/>
        <v>0.1</v>
      </c>
      <c r="P2346" s="5">
        <f t="shared" si="186"/>
        <v>1</v>
      </c>
      <c r="Q2346" t="s">
        <v>8320</v>
      </c>
      <c r="R2346" t="s">
        <v>8321</v>
      </c>
      <c r="S2346" s="12">
        <f t="shared" si="187"/>
        <v>42515.727650462963</v>
      </c>
      <c r="T2346" s="12">
        <f t="shared" si="183"/>
        <v>42545.727650462963</v>
      </c>
      <c r="U2346">
        <f t="shared" si="184"/>
        <v>1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8271</v>
      </c>
      <c r="O2347" s="21">
        <f t="shared" si="185"/>
        <v>0</v>
      </c>
      <c r="P2347" s="5">
        <f t="shared" si="186"/>
        <v>0</v>
      </c>
      <c r="Q2347" t="s">
        <v>8320</v>
      </c>
      <c r="R2347" t="s">
        <v>8321</v>
      </c>
      <c r="S2347" s="12">
        <f t="shared" si="187"/>
        <v>42060.001805555556</v>
      </c>
      <c r="T2347" s="12">
        <f t="shared" si="183"/>
        <v>42094.985416666663</v>
      </c>
      <c r="U2347">
        <f t="shared" si="184"/>
        <v>1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8271</v>
      </c>
      <c r="O2348" s="21">
        <f t="shared" si="185"/>
        <v>6.5000000000000002E-2</v>
      </c>
      <c r="P2348" s="5">
        <f t="shared" si="186"/>
        <v>7.6923076923076927E-2</v>
      </c>
      <c r="Q2348" t="s">
        <v>8320</v>
      </c>
      <c r="R2348" t="s">
        <v>8321</v>
      </c>
      <c r="S2348" s="12">
        <f t="shared" si="187"/>
        <v>42615.79896990741</v>
      </c>
      <c r="T2348" s="12">
        <f t="shared" si="183"/>
        <v>42660.79896990741</v>
      </c>
      <c r="U2348">
        <f t="shared" si="184"/>
        <v>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8271</v>
      </c>
      <c r="O2349" s="21">
        <f t="shared" si="185"/>
        <v>1.5</v>
      </c>
      <c r="P2349" s="5">
        <f t="shared" si="186"/>
        <v>6.6666666666666666E-2</v>
      </c>
      <c r="Q2349" t="s">
        <v>8320</v>
      </c>
      <c r="R2349" t="s">
        <v>8321</v>
      </c>
      <c r="S2349" s="12">
        <f t="shared" si="187"/>
        <v>42577.607361111113</v>
      </c>
      <c r="T2349" s="12">
        <f t="shared" si="183"/>
        <v>42607.607361111113</v>
      </c>
      <c r="U2349">
        <f t="shared" si="184"/>
        <v>1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8271</v>
      </c>
      <c r="O2350" s="21">
        <f t="shared" si="185"/>
        <v>0.38571428571428573</v>
      </c>
      <c r="P2350" s="5">
        <f t="shared" si="186"/>
        <v>1.8518518518518517E-2</v>
      </c>
      <c r="Q2350" t="s">
        <v>8320</v>
      </c>
      <c r="R2350" t="s">
        <v>8321</v>
      </c>
      <c r="S2350" s="12">
        <f t="shared" si="187"/>
        <v>42360.932152777779</v>
      </c>
      <c r="T2350" s="12">
        <f t="shared" si="183"/>
        <v>42420.932152777779</v>
      </c>
      <c r="U2350">
        <f t="shared" si="184"/>
        <v>1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8271</v>
      </c>
      <c r="O2351" s="21">
        <f t="shared" si="185"/>
        <v>0</v>
      </c>
      <c r="P2351" s="5">
        <f t="shared" si="186"/>
        <v>0</v>
      </c>
      <c r="Q2351" t="s">
        <v>8320</v>
      </c>
      <c r="R2351" t="s">
        <v>8321</v>
      </c>
      <c r="S2351" s="12">
        <f t="shared" si="187"/>
        <v>42198.775787037041</v>
      </c>
      <c r="T2351" s="12">
        <f t="shared" si="183"/>
        <v>42227.775787037041</v>
      </c>
      <c r="U2351">
        <f t="shared" si="184"/>
        <v>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8271</v>
      </c>
      <c r="O2352" s="21">
        <f t="shared" si="185"/>
        <v>0</v>
      </c>
      <c r="P2352" s="5">
        <f t="shared" si="186"/>
        <v>0</v>
      </c>
      <c r="Q2352" t="s">
        <v>8320</v>
      </c>
      <c r="R2352" t="s">
        <v>8321</v>
      </c>
      <c r="S2352" s="12">
        <f t="shared" si="187"/>
        <v>42708.842245370368</v>
      </c>
      <c r="T2352" s="12">
        <f t="shared" si="183"/>
        <v>42738.842245370368</v>
      </c>
      <c r="U2352">
        <f t="shared" si="184"/>
        <v>1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8271</v>
      </c>
      <c r="O2353" s="21">
        <f t="shared" si="185"/>
        <v>0.5714285714285714</v>
      </c>
      <c r="P2353" s="5">
        <f t="shared" si="186"/>
        <v>6.4814814814814811E-2</v>
      </c>
      <c r="Q2353" t="s">
        <v>8320</v>
      </c>
      <c r="R2353" t="s">
        <v>8321</v>
      </c>
      <c r="S2353" s="12">
        <f t="shared" si="187"/>
        <v>42094.101145833338</v>
      </c>
      <c r="T2353" s="12">
        <f t="shared" si="183"/>
        <v>42124.101145833338</v>
      </c>
      <c r="U2353">
        <f t="shared" si="184"/>
        <v>1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8271</v>
      </c>
      <c r="O2354" s="21">
        <f t="shared" si="185"/>
        <v>0</v>
      </c>
      <c r="P2354" s="5">
        <f t="shared" si="186"/>
        <v>0</v>
      </c>
      <c r="Q2354" t="s">
        <v>8320</v>
      </c>
      <c r="R2354" t="s">
        <v>8321</v>
      </c>
      <c r="S2354" s="12">
        <f t="shared" si="187"/>
        <v>42101.633703703701</v>
      </c>
      <c r="T2354" s="12">
        <f t="shared" si="183"/>
        <v>42161.633703703701</v>
      </c>
      <c r="U2354">
        <f t="shared" si="184"/>
        <v>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8271</v>
      </c>
      <c r="O2355" s="21">
        <f t="shared" si="185"/>
        <v>0</v>
      </c>
      <c r="P2355" s="5">
        <f t="shared" si="186"/>
        <v>0</v>
      </c>
      <c r="Q2355" t="s">
        <v>8320</v>
      </c>
      <c r="R2355" t="s">
        <v>8321</v>
      </c>
      <c r="S2355" s="12">
        <f t="shared" si="187"/>
        <v>42103.676180555558</v>
      </c>
      <c r="T2355" s="12">
        <f t="shared" si="183"/>
        <v>42115.676180555558</v>
      </c>
      <c r="U2355">
        <f t="shared" si="184"/>
        <v>1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8271</v>
      </c>
      <c r="O2356" s="21">
        <f t="shared" si="185"/>
        <v>7.1428571428571425E-2</v>
      </c>
      <c r="P2356" s="5">
        <f t="shared" si="186"/>
        <v>0.04</v>
      </c>
      <c r="Q2356" t="s">
        <v>8320</v>
      </c>
      <c r="R2356" t="s">
        <v>8321</v>
      </c>
      <c r="S2356" s="12">
        <f t="shared" si="187"/>
        <v>41954.722916666666</v>
      </c>
      <c r="T2356" s="12">
        <f t="shared" si="183"/>
        <v>42014.722916666666</v>
      </c>
      <c r="U2356">
        <f t="shared" si="184"/>
        <v>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8271</v>
      </c>
      <c r="O2357" s="21">
        <f t="shared" si="185"/>
        <v>0.6875</v>
      </c>
      <c r="P2357" s="5">
        <f t="shared" si="186"/>
        <v>3.6363636363636362E-2</v>
      </c>
      <c r="Q2357" t="s">
        <v>8320</v>
      </c>
      <c r="R2357" t="s">
        <v>8321</v>
      </c>
      <c r="S2357" s="12">
        <f t="shared" si="187"/>
        <v>42096.918240740735</v>
      </c>
      <c r="T2357" s="12">
        <f t="shared" si="183"/>
        <v>42126.918240740735</v>
      </c>
      <c r="U2357">
        <f t="shared" si="184"/>
        <v>1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8271</v>
      </c>
      <c r="O2358" s="21">
        <f t="shared" si="185"/>
        <v>0</v>
      </c>
      <c r="P2358" s="5">
        <f t="shared" si="186"/>
        <v>0</v>
      </c>
      <c r="Q2358" t="s">
        <v>8320</v>
      </c>
      <c r="R2358" t="s">
        <v>8321</v>
      </c>
      <c r="S2358" s="12">
        <f t="shared" si="187"/>
        <v>42130.78361111111</v>
      </c>
      <c r="T2358" s="12">
        <f t="shared" si="183"/>
        <v>42160.78361111111</v>
      </c>
      <c r="U2358">
        <f t="shared" si="184"/>
        <v>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8271</v>
      </c>
      <c r="O2359" s="21">
        <f t="shared" si="185"/>
        <v>0</v>
      </c>
      <c r="P2359" s="5">
        <f t="shared" si="186"/>
        <v>0</v>
      </c>
      <c r="Q2359" t="s">
        <v>8320</v>
      </c>
      <c r="R2359" t="s">
        <v>8321</v>
      </c>
      <c r="S2359" s="12">
        <f t="shared" si="187"/>
        <v>42264.620115740734</v>
      </c>
      <c r="T2359" s="12">
        <f t="shared" si="183"/>
        <v>42294.620115740734</v>
      </c>
      <c r="U2359">
        <f t="shared" si="184"/>
        <v>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8271</v>
      </c>
      <c r="O2360" s="21">
        <f t="shared" si="185"/>
        <v>0</v>
      </c>
      <c r="P2360" s="5">
        <f t="shared" si="186"/>
        <v>0</v>
      </c>
      <c r="Q2360" t="s">
        <v>8320</v>
      </c>
      <c r="R2360" t="s">
        <v>8321</v>
      </c>
      <c r="S2360" s="12">
        <f t="shared" si="187"/>
        <v>41978.930972222224</v>
      </c>
      <c r="T2360" s="12">
        <f t="shared" si="183"/>
        <v>42035.027083333334</v>
      </c>
      <c r="U2360">
        <f t="shared" si="184"/>
        <v>1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8271</v>
      </c>
      <c r="O2361" s="21">
        <f t="shared" si="185"/>
        <v>14.680000000000001</v>
      </c>
      <c r="P2361" s="5">
        <f t="shared" si="186"/>
        <v>2.7247956403269754E-3</v>
      </c>
      <c r="Q2361" t="s">
        <v>8320</v>
      </c>
      <c r="R2361" t="s">
        <v>8321</v>
      </c>
      <c r="S2361" s="12">
        <f t="shared" si="187"/>
        <v>42159.649583333332</v>
      </c>
      <c r="T2361" s="12">
        <f t="shared" si="183"/>
        <v>42219.649583333332</v>
      </c>
      <c r="U2361">
        <f t="shared" si="184"/>
        <v>1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8271</v>
      </c>
      <c r="O2362" s="21">
        <f t="shared" si="185"/>
        <v>0.04</v>
      </c>
      <c r="P2362" s="5">
        <f t="shared" si="186"/>
        <v>0.5</v>
      </c>
      <c r="Q2362" t="s">
        <v>8320</v>
      </c>
      <c r="R2362" t="s">
        <v>8321</v>
      </c>
      <c r="S2362" s="12">
        <f t="shared" si="187"/>
        <v>42377.70694444445</v>
      </c>
      <c r="T2362" s="12">
        <f t="shared" si="183"/>
        <v>42407.70694444445</v>
      </c>
      <c r="U2362">
        <f t="shared" si="184"/>
        <v>1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8271</v>
      </c>
      <c r="O2363" s="21">
        <f t="shared" si="185"/>
        <v>0</v>
      </c>
      <c r="P2363" s="5">
        <f t="shared" si="186"/>
        <v>0</v>
      </c>
      <c r="Q2363" t="s">
        <v>8320</v>
      </c>
      <c r="R2363" t="s">
        <v>8321</v>
      </c>
      <c r="S2363" s="12">
        <f t="shared" si="187"/>
        <v>42466.858888888892</v>
      </c>
      <c r="T2363" s="12">
        <f t="shared" ref="T2363:T2426" si="188">(((I2363/60)/60)/24)+DATE(1970,1,1)</f>
        <v>42490.916666666672</v>
      </c>
      <c r="U2363">
        <f t="shared" si="184"/>
        <v>1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8271</v>
      </c>
      <c r="O2364" s="21">
        <f t="shared" si="185"/>
        <v>28.571428571428569</v>
      </c>
      <c r="P2364" s="5">
        <f t="shared" si="186"/>
        <v>1.6666666666666666E-2</v>
      </c>
      <c r="Q2364" t="s">
        <v>8320</v>
      </c>
      <c r="R2364" t="s">
        <v>8321</v>
      </c>
      <c r="S2364" s="12">
        <f t="shared" si="187"/>
        <v>41954.688310185185</v>
      </c>
      <c r="T2364" s="12">
        <f t="shared" si="188"/>
        <v>41984.688310185185</v>
      </c>
      <c r="U2364">
        <f t="shared" si="184"/>
        <v>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8271</v>
      </c>
      <c r="O2365" s="21">
        <f t="shared" si="185"/>
        <v>0</v>
      </c>
      <c r="P2365" s="5">
        <f t="shared" si="186"/>
        <v>0</v>
      </c>
      <c r="Q2365" t="s">
        <v>8320</v>
      </c>
      <c r="R2365" t="s">
        <v>8321</v>
      </c>
      <c r="S2365" s="12">
        <f t="shared" si="187"/>
        <v>42322.011574074073</v>
      </c>
      <c r="T2365" s="12">
        <f t="shared" si="188"/>
        <v>42367.011574074073</v>
      </c>
      <c r="U2365">
        <f t="shared" si="184"/>
        <v>1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8271</v>
      </c>
      <c r="O2366" s="21">
        <f t="shared" si="185"/>
        <v>0</v>
      </c>
      <c r="P2366" s="5">
        <f t="shared" si="186"/>
        <v>0</v>
      </c>
      <c r="Q2366" t="s">
        <v>8320</v>
      </c>
      <c r="R2366" t="s">
        <v>8321</v>
      </c>
      <c r="S2366" s="12">
        <f t="shared" si="187"/>
        <v>42248.934675925921</v>
      </c>
      <c r="T2366" s="12">
        <f t="shared" si="188"/>
        <v>42303.934675925921</v>
      </c>
      <c r="U2366">
        <f t="shared" si="184"/>
        <v>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8271</v>
      </c>
      <c r="O2367" s="21">
        <f t="shared" si="185"/>
        <v>0</v>
      </c>
      <c r="P2367" s="5">
        <f t="shared" si="186"/>
        <v>0</v>
      </c>
      <c r="Q2367" t="s">
        <v>8320</v>
      </c>
      <c r="R2367" t="s">
        <v>8321</v>
      </c>
      <c r="S2367" s="12">
        <f t="shared" si="187"/>
        <v>42346.736400462964</v>
      </c>
      <c r="T2367" s="12">
        <f t="shared" si="188"/>
        <v>42386.958333333328</v>
      </c>
      <c r="U2367">
        <f t="shared" si="184"/>
        <v>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8271</v>
      </c>
      <c r="O2368" s="21">
        <f t="shared" si="185"/>
        <v>10.52</v>
      </c>
      <c r="P2368" s="5">
        <f t="shared" si="186"/>
        <v>1.0266159695817491E-2</v>
      </c>
      <c r="Q2368" t="s">
        <v>8320</v>
      </c>
      <c r="R2368" t="s">
        <v>8321</v>
      </c>
      <c r="S2368" s="12">
        <f t="shared" si="187"/>
        <v>42268.531631944439</v>
      </c>
      <c r="T2368" s="12">
        <f t="shared" si="188"/>
        <v>42298.531631944439</v>
      </c>
      <c r="U2368">
        <f t="shared" si="184"/>
        <v>1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8271</v>
      </c>
      <c r="O2369" s="21">
        <f t="shared" si="185"/>
        <v>1.34</v>
      </c>
      <c r="P2369" s="5">
        <f t="shared" si="186"/>
        <v>2.0895522388059702E-2</v>
      </c>
      <c r="Q2369" t="s">
        <v>8320</v>
      </c>
      <c r="R2369" t="s">
        <v>8321</v>
      </c>
      <c r="S2369" s="12">
        <f t="shared" si="187"/>
        <v>42425.970092592594</v>
      </c>
      <c r="T2369" s="12">
        <f t="shared" si="188"/>
        <v>42485.928425925929</v>
      </c>
      <c r="U2369">
        <f t="shared" si="184"/>
        <v>1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8271</v>
      </c>
      <c r="O2370" s="21">
        <f t="shared" si="185"/>
        <v>0.25</v>
      </c>
      <c r="P2370" s="5">
        <f t="shared" si="186"/>
        <v>0.02</v>
      </c>
      <c r="Q2370" t="s">
        <v>8320</v>
      </c>
      <c r="R2370" t="s">
        <v>8321</v>
      </c>
      <c r="S2370" s="12">
        <f t="shared" si="187"/>
        <v>42063.721817129626</v>
      </c>
      <c r="T2370" s="12">
        <f t="shared" si="188"/>
        <v>42108.680150462969</v>
      </c>
      <c r="U2370">
        <f t="shared" ref="U2370:U2433" si="189">COUNT(E2370="SUCCESSFUL","FAILED","cancelled","live")</f>
        <v>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8271</v>
      </c>
      <c r="O2371" s="21">
        <f t="shared" ref="O2371:O2434" si="190">IFERROR( E2371/D2371 * 100,0)</f>
        <v>0</v>
      </c>
      <c r="P2371" s="5">
        <f t="shared" ref="P2371:P2434" si="191">IFERROR(L2371/E2371,0)</f>
        <v>0</v>
      </c>
      <c r="Q2371" t="s">
        <v>8320</v>
      </c>
      <c r="R2371" t="s">
        <v>8321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1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8271</v>
      </c>
      <c r="O2372" s="21">
        <f t="shared" si="190"/>
        <v>0.32800000000000001</v>
      </c>
      <c r="P2372" s="5">
        <f t="shared" si="191"/>
        <v>4.878048780487805E-2</v>
      </c>
      <c r="Q2372" t="s">
        <v>8320</v>
      </c>
      <c r="R2372" t="s">
        <v>8321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8271</v>
      </c>
      <c r="O2373" s="21">
        <f t="shared" si="190"/>
        <v>0</v>
      </c>
      <c r="P2373" s="5">
        <f t="shared" si="191"/>
        <v>0</v>
      </c>
      <c r="Q2373" t="s">
        <v>8320</v>
      </c>
      <c r="R2373" t="s">
        <v>8321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8271</v>
      </c>
      <c r="O2374" s="21">
        <f t="shared" si="190"/>
        <v>3.2727272727272729</v>
      </c>
      <c r="P2374" s="5">
        <f t="shared" si="191"/>
        <v>3.3333333333333333E-2</v>
      </c>
      <c r="Q2374" t="s">
        <v>8320</v>
      </c>
      <c r="R2374" t="s">
        <v>8321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8271</v>
      </c>
      <c r="O2375" s="21">
        <f t="shared" si="190"/>
        <v>5.8823529411764705E-3</v>
      </c>
      <c r="P2375" s="5">
        <f t="shared" si="191"/>
        <v>0.02</v>
      </c>
      <c r="Q2375" t="s">
        <v>8320</v>
      </c>
      <c r="R2375" t="s">
        <v>8321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8271</v>
      </c>
      <c r="O2376" s="21">
        <f t="shared" si="190"/>
        <v>4.5454545454545456E-2</v>
      </c>
      <c r="P2376" s="5">
        <f t="shared" si="191"/>
        <v>0.1</v>
      </c>
      <c r="Q2376" t="s">
        <v>8320</v>
      </c>
      <c r="R2376" t="s">
        <v>8321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8271</v>
      </c>
      <c r="O2377" s="21">
        <f t="shared" si="190"/>
        <v>0</v>
      </c>
      <c r="P2377" s="5">
        <f t="shared" si="191"/>
        <v>0</v>
      </c>
      <c r="Q2377" t="s">
        <v>8320</v>
      </c>
      <c r="R2377" t="s">
        <v>8321</v>
      </c>
      <c r="S2377" s="12">
        <f t="shared" ref="S2377:S2440" si="192">(((J2377/60)/60)/24)+DATE(1970,1,1)</f>
        <v>42592.836076388892</v>
      </c>
      <c r="T2377" s="12">
        <f t="shared" si="188"/>
        <v>42622.836076388892</v>
      </c>
      <c r="U2377">
        <f t="shared" si="189"/>
        <v>1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8271</v>
      </c>
      <c r="O2378" s="21">
        <f t="shared" si="190"/>
        <v>10.877666666666666</v>
      </c>
      <c r="P2378" s="5">
        <f t="shared" si="191"/>
        <v>1.2257530720436369E-2</v>
      </c>
      <c r="Q2378" t="s">
        <v>8320</v>
      </c>
      <c r="R2378" t="s">
        <v>8321</v>
      </c>
      <c r="S2378" s="12">
        <f t="shared" si="192"/>
        <v>42318.925532407404</v>
      </c>
      <c r="T2378" s="12">
        <f t="shared" si="188"/>
        <v>42348.925532407404</v>
      </c>
      <c r="U2378">
        <f t="shared" si="189"/>
        <v>1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8271</v>
      </c>
      <c r="O2379" s="21">
        <f t="shared" si="190"/>
        <v>0</v>
      </c>
      <c r="P2379" s="5">
        <f t="shared" si="191"/>
        <v>0</v>
      </c>
      <c r="Q2379" t="s">
        <v>8320</v>
      </c>
      <c r="R2379" t="s">
        <v>8321</v>
      </c>
      <c r="S2379" s="12">
        <f t="shared" si="192"/>
        <v>42669.870173611111</v>
      </c>
      <c r="T2379" s="12">
        <f t="shared" si="188"/>
        <v>42699.911840277782</v>
      </c>
      <c r="U2379">
        <f t="shared" si="189"/>
        <v>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8271</v>
      </c>
      <c r="O2380" s="21">
        <f t="shared" si="190"/>
        <v>0</v>
      </c>
      <c r="P2380" s="5">
        <f t="shared" si="191"/>
        <v>0</v>
      </c>
      <c r="Q2380" t="s">
        <v>8320</v>
      </c>
      <c r="R2380" t="s">
        <v>8321</v>
      </c>
      <c r="S2380" s="12">
        <f t="shared" si="192"/>
        <v>42213.013078703705</v>
      </c>
      <c r="T2380" s="12">
        <f t="shared" si="188"/>
        <v>42242.013078703705</v>
      </c>
      <c r="U2380">
        <f t="shared" si="189"/>
        <v>1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8271</v>
      </c>
      <c r="O2381" s="21">
        <f t="shared" si="190"/>
        <v>0</v>
      </c>
      <c r="P2381" s="5">
        <f t="shared" si="191"/>
        <v>0</v>
      </c>
      <c r="Q2381" t="s">
        <v>8320</v>
      </c>
      <c r="R2381" t="s">
        <v>8321</v>
      </c>
      <c r="S2381" s="12">
        <f t="shared" si="192"/>
        <v>42237.016388888893</v>
      </c>
      <c r="T2381" s="12">
        <f t="shared" si="188"/>
        <v>42282.016388888893</v>
      </c>
      <c r="U2381">
        <f t="shared" si="189"/>
        <v>1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8271</v>
      </c>
      <c r="O2382" s="21">
        <f t="shared" si="190"/>
        <v>0.36666666666666664</v>
      </c>
      <c r="P2382" s="5">
        <f t="shared" si="191"/>
        <v>5.4545454545454543E-2</v>
      </c>
      <c r="Q2382" t="s">
        <v>8320</v>
      </c>
      <c r="R2382" t="s">
        <v>8321</v>
      </c>
      <c r="S2382" s="12">
        <f t="shared" si="192"/>
        <v>42248.793310185181</v>
      </c>
      <c r="T2382" s="12">
        <f t="shared" si="188"/>
        <v>42278.793310185181</v>
      </c>
      <c r="U2382">
        <f t="shared" si="189"/>
        <v>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8271</v>
      </c>
      <c r="O2383" s="21">
        <f t="shared" si="190"/>
        <v>1.8193398957730169</v>
      </c>
      <c r="P2383" s="5">
        <f t="shared" si="191"/>
        <v>4.4557606619987271E-3</v>
      </c>
      <c r="Q2383" t="s">
        <v>8320</v>
      </c>
      <c r="R2383" t="s">
        <v>8321</v>
      </c>
      <c r="S2383" s="12">
        <f t="shared" si="192"/>
        <v>42074.935740740737</v>
      </c>
      <c r="T2383" s="12">
        <f t="shared" si="188"/>
        <v>42104.935740740737</v>
      </c>
      <c r="U2383">
        <f t="shared" si="189"/>
        <v>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8271</v>
      </c>
      <c r="O2384" s="21">
        <f t="shared" si="190"/>
        <v>2.5</v>
      </c>
      <c r="P2384" s="5">
        <f t="shared" si="191"/>
        <v>2.6666666666666668E-2</v>
      </c>
      <c r="Q2384" t="s">
        <v>8320</v>
      </c>
      <c r="R2384" t="s">
        <v>8321</v>
      </c>
      <c r="S2384" s="12">
        <f t="shared" si="192"/>
        <v>42195.187534722223</v>
      </c>
      <c r="T2384" s="12">
        <f t="shared" si="188"/>
        <v>42220.187534722223</v>
      </c>
      <c r="U2384">
        <f t="shared" si="189"/>
        <v>1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8271</v>
      </c>
      <c r="O2385" s="21">
        <f t="shared" si="190"/>
        <v>4.3499999999999996</v>
      </c>
      <c r="P2385" s="5">
        <f t="shared" si="191"/>
        <v>6.8965517241379309E-3</v>
      </c>
      <c r="Q2385" t="s">
        <v>8320</v>
      </c>
      <c r="R2385" t="s">
        <v>8321</v>
      </c>
      <c r="S2385" s="12">
        <f t="shared" si="192"/>
        <v>42027.056793981479</v>
      </c>
      <c r="T2385" s="12">
        <f t="shared" si="188"/>
        <v>42057.056793981479</v>
      </c>
      <c r="U2385">
        <f t="shared" si="189"/>
        <v>1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8271</v>
      </c>
      <c r="O2386" s="21">
        <f t="shared" si="190"/>
        <v>0.8</v>
      </c>
      <c r="P2386" s="5">
        <f t="shared" si="191"/>
        <v>1</v>
      </c>
      <c r="Q2386" t="s">
        <v>8320</v>
      </c>
      <c r="R2386" t="s">
        <v>8321</v>
      </c>
      <c r="S2386" s="12">
        <f t="shared" si="192"/>
        <v>41927.067627314813</v>
      </c>
      <c r="T2386" s="12">
        <f t="shared" si="188"/>
        <v>41957.109293981484</v>
      </c>
      <c r="U2386">
        <f t="shared" si="189"/>
        <v>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8271</v>
      </c>
      <c r="O2387" s="21">
        <f t="shared" si="190"/>
        <v>1.2123076923076923</v>
      </c>
      <c r="P2387" s="5">
        <f t="shared" si="191"/>
        <v>8.8832487309644676E-3</v>
      </c>
      <c r="Q2387" t="s">
        <v>8320</v>
      </c>
      <c r="R2387" t="s">
        <v>8321</v>
      </c>
      <c r="S2387" s="12">
        <f t="shared" si="192"/>
        <v>42191.70175925926</v>
      </c>
      <c r="T2387" s="12">
        <f t="shared" si="188"/>
        <v>42221.70175925926</v>
      </c>
      <c r="U2387">
        <f t="shared" si="189"/>
        <v>1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8271</v>
      </c>
      <c r="O2388" s="21">
        <f t="shared" si="190"/>
        <v>0</v>
      </c>
      <c r="P2388" s="5">
        <f t="shared" si="191"/>
        <v>0</v>
      </c>
      <c r="Q2388" t="s">
        <v>8320</v>
      </c>
      <c r="R2388" t="s">
        <v>8321</v>
      </c>
      <c r="S2388" s="12">
        <f t="shared" si="192"/>
        <v>41954.838240740741</v>
      </c>
      <c r="T2388" s="12">
        <f t="shared" si="188"/>
        <v>42014.838240740741</v>
      </c>
      <c r="U2388">
        <f t="shared" si="189"/>
        <v>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8271</v>
      </c>
      <c r="O2389" s="21">
        <f t="shared" si="190"/>
        <v>0.68399999999999994</v>
      </c>
      <c r="P2389" s="5">
        <f t="shared" si="191"/>
        <v>2.9239766081871343E-3</v>
      </c>
      <c r="Q2389" t="s">
        <v>8320</v>
      </c>
      <c r="R2389" t="s">
        <v>8321</v>
      </c>
      <c r="S2389" s="12">
        <f t="shared" si="192"/>
        <v>42528.626620370371</v>
      </c>
      <c r="T2389" s="12">
        <f t="shared" si="188"/>
        <v>42573.626620370371</v>
      </c>
      <c r="U2389">
        <f t="shared" si="189"/>
        <v>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8271</v>
      </c>
      <c r="O2390" s="21">
        <f t="shared" si="190"/>
        <v>1.2513513513513512</v>
      </c>
      <c r="P2390" s="5">
        <f t="shared" si="191"/>
        <v>1.7278617710583154E-2</v>
      </c>
      <c r="Q2390" t="s">
        <v>8320</v>
      </c>
      <c r="R2390" t="s">
        <v>8321</v>
      </c>
      <c r="S2390" s="12">
        <f t="shared" si="192"/>
        <v>41989.853692129633</v>
      </c>
      <c r="T2390" s="12">
        <f t="shared" si="188"/>
        <v>42019.811805555553</v>
      </c>
      <c r="U2390">
        <f t="shared" si="189"/>
        <v>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8271</v>
      </c>
      <c r="O2391" s="21">
        <f t="shared" si="190"/>
        <v>0.1875</v>
      </c>
      <c r="P2391" s="5">
        <f t="shared" si="191"/>
        <v>3.3333333333333333E-2</v>
      </c>
      <c r="Q2391" t="s">
        <v>8320</v>
      </c>
      <c r="R2391" t="s">
        <v>8321</v>
      </c>
      <c r="S2391" s="12">
        <f t="shared" si="192"/>
        <v>42179.653379629628</v>
      </c>
      <c r="T2391" s="12">
        <f t="shared" si="188"/>
        <v>42210.915972222225</v>
      </c>
      <c r="U2391">
        <f t="shared" si="189"/>
        <v>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8271</v>
      </c>
      <c r="O2392" s="21">
        <f t="shared" si="190"/>
        <v>0</v>
      </c>
      <c r="P2392" s="5">
        <f t="shared" si="191"/>
        <v>0</v>
      </c>
      <c r="Q2392" t="s">
        <v>8320</v>
      </c>
      <c r="R2392" t="s">
        <v>8321</v>
      </c>
      <c r="S2392" s="12">
        <f t="shared" si="192"/>
        <v>41968.262314814812</v>
      </c>
      <c r="T2392" s="12">
        <f t="shared" si="188"/>
        <v>42008.262314814812</v>
      </c>
      <c r="U2392">
        <f t="shared" si="189"/>
        <v>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8271</v>
      </c>
      <c r="O2393" s="21">
        <f t="shared" si="190"/>
        <v>0.125</v>
      </c>
      <c r="P2393" s="5">
        <f t="shared" si="191"/>
        <v>0.04</v>
      </c>
      <c r="Q2393" t="s">
        <v>8320</v>
      </c>
      <c r="R2393" t="s">
        <v>8321</v>
      </c>
      <c r="S2393" s="12">
        <f t="shared" si="192"/>
        <v>42064.794490740736</v>
      </c>
      <c r="T2393" s="12">
        <f t="shared" si="188"/>
        <v>42094.752824074079</v>
      </c>
      <c r="U2393">
        <f t="shared" si="189"/>
        <v>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8271</v>
      </c>
      <c r="O2394" s="21">
        <f t="shared" si="190"/>
        <v>0</v>
      </c>
      <c r="P2394" s="5">
        <f t="shared" si="191"/>
        <v>0</v>
      </c>
      <c r="Q2394" t="s">
        <v>8320</v>
      </c>
      <c r="R2394" t="s">
        <v>8321</v>
      </c>
      <c r="S2394" s="12">
        <f t="shared" si="192"/>
        <v>42276.120636574073</v>
      </c>
      <c r="T2394" s="12">
        <f t="shared" si="188"/>
        <v>42306.120636574073</v>
      </c>
      <c r="U2394">
        <f t="shared" si="189"/>
        <v>1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8271</v>
      </c>
      <c r="O2395" s="21">
        <f t="shared" si="190"/>
        <v>0.05</v>
      </c>
      <c r="P2395" s="5">
        <f t="shared" si="191"/>
        <v>0.02</v>
      </c>
      <c r="Q2395" t="s">
        <v>8320</v>
      </c>
      <c r="R2395" t="s">
        <v>8321</v>
      </c>
      <c r="S2395" s="12">
        <f t="shared" si="192"/>
        <v>42194.648344907408</v>
      </c>
      <c r="T2395" s="12">
        <f t="shared" si="188"/>
        <v>42224.648344907408</v>
      </c>
      <c r="U2395">
        <f t="shared" si="189"/>
        <v>1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8271</v>
      </c>
      <c r="O2396" s="21">
        <f t="shared" si="190"/>
        <v>0.06</v>
      </c>
      <c r="P2396" s="5">
        <f t="shared" si="191"/>
        <v>0.66666666666666663</v>
      </c>
      <c r="Q2396" t="s">
        <v>8320</v>
      </c>
      <c r="R2396" t="s">
        <v>8321</v>
      </c>
      <c r="S2396" s="12">
        <f t="shared" si="192"/>
        <v>42031.362187499995</v>
      </c>
      <c r="T2396" s="12">
        <f t="shared" si="188"/>
        <v>42061.362187499995</v>
      </c>
      <c r="U2396">
        <f t="shared" si="189"/>
        <v>1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8271</v>
      </c>
      <c r="O2397" s="21">
        <f t="shared" si="190"/>
        <v>0</v>
      </c>
      <c r="P2397" s="5">
        <f t="shared" si="191"/>
        <v>0</v>
      </c>
      <c r="Q2397" t="s">
        <v>8320</v>
      </c>
      <c r="R2397" t="s">
        <v>8321</v>
      </c>
      <c r="S2397" s="12">
        <f t="shared" si="192"/>
        <v>42717.121377314819</v>
      </c>
      <c r="T2397" s="12">
        <f t="shared" si="188"/>
        <v>42745.372916666667</v>
      </c>
      <c r="U2397">
        <f t="shared" si="189"/>
        <v>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8271</v>
      </c>
      <c r="O2398" s="21">
        <f t="shared" si="190"/>
        <v>0.2</v>
      </c>
      <c r="P2398" s="5">
        <f t="shared" si="191"/>
        <v>0.1</v>
      </c>
      <c r="Q2398" t="s">
        <v>8320</v>
      </c>
      <c r="R2398" t="s">
        <v>8321</v>
      </c>
      <c r="S2398" s="12">
        <f t="shared" si="192"/>
        <v>42262.849050925928</v>
      </c>
      <c r="T2398" s="12">
        <f t="shared" si="188"/>
        <v>42292.849050925928</v>
      </c>
      <c r="U2398">
        <f t="shared" si="189"/>
        <v>1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8271</v>
      </c>
      <c r="O2399" s="21">
        <f t="shared" si="190"/>
        <v>0</v>
      </c>
      <c r="P2399" s="5">
        <f t="shared" si="191"/>
        <v>0</v>
      </c>
      <c r="Q2399" t="s">
        <v>8320</v>
      </c>
      <c r="R2399" t="s">
        <v>8321</v>
      </c>
      <c r="S2399" s="12">
        <f t="shared" si="192"/>
        <v>41976.88490740741</v>
      </c>
      <c r="T2399" s="12">
        <f t="shared" si="188"/>
        <v>42006.88490740741</v>
      </c>
      <c r="U2399">
        <f t="shared" si="189"/>
        <v>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8271</v>
      </c>
      <c r="O2400" s="21">
        <f t="shared" si="190"/>
        <v>0</v>
      </c>
      <c r="P2400" s="5">
        <f t="shared" si="191"/>
        <v>0</v>
      </c>
      <c r="Q2400" t="s">
        <v>8320</v>
      </c>
      <c r="R2400" t="s">
        <v>8321</v>
      </c>
      <c r="S2400" s="12">
        <f t="shared" si="192"/>
        <v>42157.916481481487</v>
      </c>
      <c r="T2400" s="12">
        <f t="shared" si="188"/>
        <v>42187.916481481487</v>
      </c>
      <c r="U2400">
        <f t="shared" si="189"/>
        <v>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8271</v>
      </c>
      <c r="O2401" s="21">
        <f t="shared" si="190"/>
        <v>0</v>
      </c>
      <c r="P2401" s="5">
        <f t="shared" si="191"/>
        <v>0</v>
      </c>
      <c r="Q2401" t="s">
        <v>8320</v>
      </c>
      <c r="R2401" t="s">
        <v>8321</v>
      </c>
      <c r="S2401" s="12">
        <f t="shared" si="192"/>
        <v>41956.853078703702</v>
      </c>
      <c r="T2401" s="12">
        <f t="shared" si="188"/>
        <v>41991.853078703702</v>
      </c>
      <c r="U2401">
        <f t="shared" si="189"/>
        <v>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8271</v>
      </c>
      <c r="O2402" s="21">
        <f t="shared" si="190"/>
        <v>0</v>
      </c>
      <c r="P2402" s="5">
        <f t="shared" si="191"/>
        <v>0</v>
      </c>
      <c r="Q2402" t="s">
        <v>8320</v>
      </c>
      <c r="R2402" t="s">
        <v>8321</v>
      </c>
      <c r="S2402" s="12">
        <f t="shared" si="192"/>
        <v>42444.268101851849</v>
      </c>
      <c r="T2402" s="12">
        <f t="shared" si="188"/>
        <v>42474.268101851849</v>
      </c>
      <c r="U2402">
        <f t="shared" si="189"/>
        <v>1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8283</v>
      </c>
      <c r="O2403" s="21">
        <f t="shared" si="190"/>
        <v>0.71785714285714286</v>
      </c>
      <c r="P2403" s="5">
        <f t="shared" si="191"/>
        <v>4.4776119402985072E-2</v>
      </c>
      <c r="Q2403" t="s">
        <v>8337</v>
      </c>
      <c r="R2403" t="s">
        <v>8338</v>
      </c>
      <c r="S2403" s="12">
        <f t="shared" si="192"/>
        <v>42374.822870370372</v>
      </c>
      <c r="T2403" s="12">
        <f t="shared" si="188"/>
        <v>42434.822870370372</v>
      </c>
      <c r="U2403">
        <f t="shared" si="189"/>
        <v>1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8283</v>
      </c>
      <c r="O2404" s="21">
        <f t="shared" si="190"/>
        <v>0.43333333333333329</v>
      </c>
      <c r="P2404" s="5">
        <f t="shared" si="191"/>
        <v>1.9230769230769232E-2</v>
      </c>
      <c r="Q2404" t="s">
        <v>8337</v>
      </c>
      <c r="R2404" t="s">
        <v>8338</v>
      </c>
      <c r="S2404" s="12">
        <f t="shared" si="192"/>
        <v>42107.679756944446</v>
      </c>
      <c r="T2404" s="12">
        <f t="shared" si="188"/>
        <v>42137.679756944446</v>
      </c>
      <c r="U2404">
        <f t="shared" si="189"/>
        <v>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8283</v>
      </c>
      <c r="O2405" s="21">
        <f t="shared" si="190"/>
        <v>16.833333333333332</v>
      </c>
      <c r="P2405" s="5">
        <f t="shared" si="191"/>
        <v>5.9405940594059403E-2</v>
      </c>
      <c r="Q2405" t="s">
        <v>8337</v>
      </c>
      <c r="R2405" t="s">
        <v>8338</v>
      </c>
      <c r="S2405" s="12">
        <f t="shared" si="192"/>
        <v>42399.882615740738</v>
      </c>
      <c r="T2405" s="12">
        <f t="shared" si="188"/>
        <v>42459.840949074074</v>
      </c>
      <c r="U2405">
        <f t="shared" si="189"/>
        <v>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8283</v>
      </c>
      <c r="O2406" s="21">
        <f t="shared" si="190"/>
        <v>0</v>
      </c>
      <c r="P2406" s="5">
        <f t="shared" si="191"/>
        <v>0</v>
      </c>
      <c r="Q2406" t="s">
        <v>8337</v>
      </c>
      <c r="R2406" t="s">
        <v>8338</v>
      </c>
      <c r="S2406" s="12">
        <f t="shared" si="192"/>
        <v>42342.03943287037</v>
      </c>
      <c r="T2406" s="12">
        <f t="shared" si="188"/>
        <v>42372.03943287037</v>
      </c>
      <c r="U2406">
        <f t="shared" si="189"/>
        <v>1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8283</v>
      </c>
      <c r="O2407" s="21">
        <f t="shared" si="190"/>
        <v>22.52</v>
      </c>
      <c r="P2407" s="5">
        <f t="shared" si="191"/>
        <v>1.7761989342806393E-2</v>
      </c>
      <c r="Q2407" t="s">
        <v>8337</v>
      </c>
      <c r="R2407" t="s">
        <v>8338</v>
      </c>
      <c r="S2407" s="12">
        <f t="shared" si="192"/>
        <v>42595.585358796292</v>
      </c>
      <c r="T2407" s="12">
        <f t="shared" si="188"/>
        <v>42616.585358796292</v>
      </c>
      <c r="U2407">
        <f t="shared" si="189"/>
        <v>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8283</v>
      </c>
      <c r="O2408" s="21">
        <f t="shared" si="190"/>
        <v>41.384615384615387</v>
      </c>
      <c r="P2408" s="5">
        <f t="shared" si="191"/>
        <v>1.1895910780669145E-2</v>
      </c>
      <c r="Q2408" t="s">
        <v>8337</v>
      </c>
      <c r="R2408" t="s">
        <v>8338</v>
      </c>
      <c r="S2408" s="12">
        <f t="shared" si="192"/>
        <v>41983.110995370371</v>
      </c>
      <c r="T2408" s="12">
        <f t="shared" si="188"/>
        <v>42023.110995370371</v>
      </c>
      <c r="U2408">
        <f t="shared" si="189"/>
        <v>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8283</v>
      </c>
      <c r="O2409" s="21">
        <f t="shared" si="190"/>
        <v>25.259090909090908</v>
      </c>
      <c r="P2409" s="5">
        <f t="shared" si="191"/>
        <v>5.9384560014396253E-3</v>
      </c>
      <c r="Q2409" t="s">
        <v>8337</v>
      </c>
      <c r="R2409" t="s">
        <v>8338</v>
      </c>
      <c r="S2409" s="12">
        <f t="shared" si="192"/>
        <v>42082.575555555552</v>
      </c>
      <c r="T2409" s="12">
        <f t="shared" si="188"/>
        <v>42105.25</v>
      </c>
      <c r="U2409">
        <f t="shared" si="189"/>
        <v>1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8283</v>
      </c>
      <c r="O2410" s="21">
        <f t="shared" si="190"/>
        <v>0.2</v>
      </c>
      <c r="P2410" s="5">
        <f t="shared" si="191"/>
        <v>6.6666666666666666E-2</v>
      </c>
      <c r="Q2410" t="s">
        <v>8337</v>
      </c>
      <c r="R2410" t="s">
        <v>8338</v>
      </c>
      <c r="S2410" s="12">
        <f t="shared" si="192"/>
        <v>41919.140706018516</v>
      </c>
      <c r="T2410" s="12">
        <f t="shared" si="188"/>
        <v>41949.182372685187</v>
      </c>
      <c r="U2410">
        <f t="shared" si="189"/>
        <v>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8283</v>
      </c>
      <c r="O2411" s="21">
        <f t="shared" si="190"/>
        <v>1.8399999999999999</v>
      </c>
      <c r="P2411" s="5">
        <f t="shared" si="191"/>
        <v>1.3043478260869565E-2</v>
      </c>
      <c r="Q2411" t="s">
        <v>8337</v>
      </c>
      <c r="R2411" t="s">
        <v>8338</v>
      </c>
      <c r="S2411" s="12">
        <f t="shared" si="192"/>
        <v>42204.875868055555</v>
      </c>
      <c r="T2411" s="12">
        <f t="shared" si="188"/>
        <v>42234.875868055555</v>
      </c>
      <c r="U2411">
        <f t="shared" si="189"/>
        <v>1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8283</v>
      </c>
      <c r="O2412" s="21">
        <f t="shared" si="190"/>
        <v>0</v>
      </c>
      <c r="P2412" s="5">
        <f t="shared" si="191"/>
        <v>0</v>
      </c>
      <c r="Q2412" t="s">
        <v>8337</v>
      </c>
      <c r="R2412" t="s">
        <v>8338</v>
      </c>
      <c r="S2412" s="12">
        <f t="shared" si="192"/>
        <v>42224.408275462964</v>
      </c>
      <c r="T2412" s="12">
        <f t="shared" si="188"/>
        <v>42254.408275462964</v>
      </c>
      <c r="U2412">
        <f t="shared" si="189"/>
        <v>1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8283</v>
      </c>
      <c r="O2413" s="21">
        <f t="shared" si="190"/>
        <v>0.60399999999999998</v>
      </c>
      <c r="P2413" s="5">
        <f t="shared" si="191"/>
        <v>1.9867549668874173E-2</v>
      </c>
      <c r="Q2413" t="s">
        <v>8337</v>
      </c>
      <c r="R2413" t="s">
        <v>8338</v>
      </c>
      <c r="S2413" s="12">
        <f t="shared" si="192"/>
        <v>42211.732430555552</v>
      </c>
      <c r="T2413" s="12">
        <f t="shared" si="188"/>
        <v>42241.732430555552</v>
      </c>
      <c r="U2413">
        <f t="shared" si="189"/>
        <v>1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8283</v>
      </c>
      <c r="O2414" s="21">
        <f t="shared" si="190"/>
        <v>0</v>
      </c>
      <c r="P2414" s="5">
        <f t="shared" si="191"/>
        <v>0</v>
      </c>
      <c r="Q2414" t="s">
        <v>8337</v>
      </c>
      <c r="R2414" t="s">
        <v>8338</v>
      </c>
      <c r="S2414" s="12">
        <f t="shared" si="192"/>
        <v>42655.736956018518</v>
      </c>
      <c r="T2414" s="12">
        <f t="shared" si="188"/>
        <v>42700.778622685189</v>
      </c>
      <c r="U2414">
        <f t="shared" si="189"/>
        <v>1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8283</v>
      </c>
      <c r="O2415" s="21">
        <f t="shared" si="190"/>
        <v>0.83333333333333337</v>
      </c>
      <c r="P2415" s="5">
        <f t="shared" si="191"/>
        <v>0.12</v>
      </c>
      <c r="Q2415" t="s">
        <v>8337</v>
      </c>
      <c r="R2415" t="s">
        <v>8338</v>
      </c>
      <c r="S2415" s="12">
        <f t="shared" si="192"/>
        <v>41760.10974537037</v>
      </c>
      <c r="T2415" s="12">
        <f t="shared" si="188"/>
        <v>41790.979166666664</v>
      </c>
      <c r="U2415">
        <f t="shared" si="189"/>
        <v>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8283</v>
      </c>
      <c r="O2416" s="21">
        <f t="shared" si="190"/>
        <v>3.0666666666666664</v>
      </c>
      <c r="P2416" s="5">
        <f t="shared" si="191"/>
        <v>2.8260869565217391E-2</v>
      </c>
      <c r="Q2416" t="s">
        <v>8337</v>
      </c>
      <c r="R2416" t="s">
        <v>8338</v>
      </c>
      <c r="S2416" s="12">
        <f t="shared" si="192"/>
        <v>42198.695138888885</v>
      </c>
      <c r="T2416" s="12">
        <f t="shared" si="188"/>
        <v>42238.165972222225</v>
      </c>
      <c r="U2416">
        <f t="shared" si="189"/>
        <v>1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8283</v>
      </c>
      <c r="O2417" s="21">
        <f t="shared" si="190"/>
        <v>0.55833333333333335</v>
      </c>
      <c r="P2417" s="5">
        <f t="shared" si="191"/>
        <v>1.7910447761194031E-2</v>
      </c>
      <c r="Q2417" t="s">
        <v>8337</v>
      </c>
      <c r="R2417" t="s">
        <v>8338</v>
      </c>
      <c r="S2417" s="12">
        <f t="shared" si="192"/>
        <v>42536.862800925926</v>
      </c>
      <c r="T2417" s="12">
        <f t="shared" si="188"/>
        <v>42566.862800925926</v>
      </c>
      <c r="U2417">
        <f t="shared" si="189"/>
        <v>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8283</v>
      </c>
      <c r="O2418" s="21">
        <f t="shared" si="190"/>
        <v>2.5000000000000001E-2</v>
      </c>
      <c r="P2418" s="5">
        <f t="shared" si="191"/>
        <v>0.2</v>
      </c>
      <c r="Q2418" t="s">
        <v>8337</v>
      </c>
      <c r="R2418" t="s">
        <v>8338</v>
      </c>
      <c r="S2418" s="12">
        <f t="shared" si="192"/>
        <v>42019.737766203703</v>
      </c>
      <c r="T2418" s="12">
        <f t="shared" si="188"/>
        <v>42077.625</v>
      </c>
      <c r="U2418">
        <f t="shared" si="189"/>
        <v>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8283</v>
      </c>
      <c r="O2419" s="21">
        <f t="shared" si="190"/>
        <v>0</v>
      </c>
      <c r="P2419" s="5">
        <f t="shared" si="191"/>
        <v>0</v>
      </c>
      <c r="Q2419" t="s">
        <v>8337</v>
      </c>
      <c r="R2419" t="s">
        <v>8338</v>
      </c>
      <c r="S2419" s="12">
        <f t="shared" si="192"/>
        <v>41831.884108796294</v>
      </c>
      <c r="T2419" s="12">
        <f t="shared" si="188"/>
        <v>41861.884108796294</v>
      </c>
      <c r="U2419">
        <f t="shared" si="189"/>
        <v>1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8283</v>
      </c>
      <c r="O2420" s="21">
        <f t="shared" si="190"/>
        <v>0.02</v>
      </c>
      <c r="P2420" s="5">
        <f t="shared" si="191"/>
        <v>1</v>
      </c>
      <c r="Q2420" t="s">
        <v>8337</v>
      </c>
      <c r="R2420" t="s">
        <v>8338</v>
      </c>
      <c r="S2420" s="12">
        <f t="shared" si="192"/>
        <v>42027.856990740736</v>
      </c>
      <c r="T2420" s="12">
        <f t="shared" si="188"/>
        <v>42087.815324074079</v>
      </c>
      <c r="U2420">
        <f t="shared" si="189"/>
        <v>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8283</v>
      </c>
      <c r="O2421" s="21">
        <f t="shared" si="190"/>
        <v>0</v>
      </c>
      <c r="P2421" s="5">
        <f t="shared" si="191"/>
        <v>0</v>
      </c>
      <c r="Q2421" t="s">
        <v>8337</v>
      </c>
      <c r="R2421" t="s">
        <v>8338</v>
      </c>
      <c r="S2421" s="12">
        <f t="shared" si="192"/>
        <v>41993.738298611104</v>
      </c>
      <c r="T2421" s="12">
        <f t="shared" si="188"/>
        <v>42053.738298611104</v>
      </c>
      <c r="U2421">
        <f t="shared" si="189"/>
        <v>1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8283</v>
      </c>
      <c r="O2422" s="21">
        <f t="shared" si="190"/>
        <v>14.825133372851216</v>
      </c>
      <c r="P2422" s="5">
        <f t="shared" si="191"/>
        <v>1.4394242303078768E-2</v>
      </c>
      <c r="Q2422" t="s">
        <v>8337</v>
      </c>
      <c r="R2422" t="s">
        <v>8338</v>
      </c>
      <c r="S2422" s="12">
        <f t="shared" si="192"/>
        <v>41893.028877314813</v>
      </c>
      <c r="T2422" s="12">
        <f t="shared" si="188"/>
        <v>41953.070543981477</v>
      </c>
      <c r="U2422">
        <f t="shared" si="189"/>
        <v>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8283</v>
      </c>
      <c r="O2423" s="21">
        <f t="shared" si="190"/>
        <v>1.6666666666666666E-2</v>
      </c>
      <c r="P2423" s="5">
        <f t="shared" si="191"/>
        <v>1</v>
      </c>
      <c r="Q2423" t="s">
        <v>8337</v>
      </c>
      <c r="R2423" t="s">
        <v>8338</v>
      </c>
      <c r="S2423" s="12">
        <f t="shared" si="192"/>
        <v>42026.687453703707</v>
      </c>
      <c r="T2423" s="12">
        <f t="shared" si="188"/>
        <v>42056.687453703707</v>
      </c>
      <c r="U2423">
        <f t="shared" si="189"/>
        <v>1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8283</v>
      </c>
      <c r="O2424" s="21">
        <f t="shared" si="190"/>
        <v>0.2</v>
      </c>
      <c r="P2424" s="5">
        <f t="shared" si="191"/>
        <v>1</v>
      </c>
      <c r="Q2424" t="s">
        <v>8337</v>
      </c>
      <c r="R2424" t="s">
        <v>8338</v>
      </c>
      <c r="S2424" s="12">
        <f t="shared" si="192"/>
        <v>42044.724953703699</v>
      </c>
      <c r="T2424" s="12">
        <f t="shared" si="188"/>
        <v>42074.683287037042</v>
      </c>
      <c r="U2424">
        <f t="shared" si="189"/>
        <v>1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8283</v>
      </c>
      <c r="O2425" s="21">
        <f t="shared" si="190"/>
        <v>1.3333333333333334E-2</v>
      </c>
      <c r="P2425" s="5">
        <f t="shared" si="191"/>
        <v>0.125</v>
      </c>
      <c r="Q2425" t="s">
        <v>8337</v>
      </c>
      <c r="R2425" t="s">
        <v>8338</v>
      </c>
      <c r="S2425" s="12">
        <f t="shared" si="192"/>
        <v>41974.704745370371</v>
      </c>
      <c r="T2425" s="12">
        <f t="shared" si="188"/>
        <v>42004.704745370371</v>
      </c>
      <c r="U2425">
        <f t="shared" si="189"/>
        <v>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8283</v>
      </c>
      <c r="O2426" s="21">
        <f t="shared" si="190"/>
        <v>1.24</v>
      </c>
      <c r="P2426" s="5">
        <f t="shared" si="191"/>
        <v>2.903225806451613E-2</v>
      </c>
      <c r="Q2426" t="s">
        <v>8337</v>
      </c>
      <c r="R2426" t="s">
        <v>8338</v>
      </c>
      <c r="S2426" s="12">
        <f t="shared" si="192"/>
        <v>41909.892453703702</v>
      </c>
      <c r="T2426" s="12">
        <f t="shared" si="188"/>
        <v>41939.892453703702</v>
      </c>
      <c r="U2426">
        <f t="shared" si="189"/>
        <v>1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8283</v>
      </c>
      <c r="O2427" s="21">
        <f t="shared" si="190"/>
        <v>2.8571428571428574E-2</v>
      </c>
      <c r="P2427" s="5">
        <f t="shared" si="191"/>
        <v>1</v>
      </c>
      <c r="Q2427" t="s">
        <v>8337</v>
      </c>
      <c r="R2427" t="s">
        <v>8338</v>
      </c>
      <c r="S2427" s="12">
        <f t="shared" si="192"/>
        <v>42502.913761574076</v>
      </c>
      <c r="T2427" s="12">
        <f t="shared" ref="T2427:T2490" si="193">(((I2427/60)/60)/24)+DATE(1970,1,1)</f>
        <v>42517.919444444444</v>
      </c>
      <c r="U2427">
        <f t="shared" si="189"/>
        <v>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8283</v>
      </c>
      <c r="O2428" s="21">
        <f t="shared" si="190"/>
        <v>0</v>
      </c>
      <c r="P2428" s="5">
        <f t="shared" si="191"/>
        <v>0</v>
      </c>
      <c r="Q2428" t="s">
        <v>8337</v>
      </c>
      <c r="R2428" t="s">
        <v>8338</v>
      </c>
      <c r="S2428" s="12">
        <f t="shared" si="192"/>
        <v>42164.170046296291</v>
      </c>
      <c r="T2428" s="12">
        <f t="shared" si="193"/>
        <v>42224.170046296291</v>
      </c>
      <c r="U2428">
        <f t="shared" si="189"/>
        <v>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8283</v>
      </c>
      <c r="O2429" s="21">
        <f t="shared" si="190"/>
        <v>2E-3</v>
      </c>
      <c r="P2429" s="5">
        <f t="shared" si="191"/>
        <v>1</v>
      </c>
      <c r="Q2429" t="s">
        <v>8337</v>
      </c>
      <c r="R2429" t="s">
        <v>8338</v>
      </c>
      <c r="S2429" s="12">
        <f t="shared" si="192"/>
        <v>42412.318668981476</v>
      </c>
      <c r="T2429" s="12">
        <f t="shared" si="193"/>
        <v>42452.277002314819</v>
      </c>
      <c r="U2429">
        <f t="shared" si="189"/>
        <v>1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8283</v>
      </c>
      <c r="O2430" s="21">
        <f t="shared" si="190"/>
        <v>2.8571428571428571E-3</v>
      </c>
      <c r="P2430" s="5">
        <f t="shared" si="191"/>
        <v>1</v>
      </c>
      <c r="Q2430" t="s">
        <v>8337</v>
      </c>
      <c r="R2430" t="s">
        <v>8338</v>
      </c>
      <c r="S2430" s="12">
        <f t="shared" si="192"/>
        <v>42045.784155092595</v>
      </c>
      <c r="T2430" s="12">
        <f t="shared" si="193"/>
        <v>42075.742488425924</v>
      </c>
      <c r="U2430">
        <f t="shared" si="189"/>
        <v>1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8283</v>
      </c>
      <c r="O2431" s="21">
        <f t="shared" si="190"/>
        <v>1.4321428571428572</v>
      </c>
      <c r="P2431" s="5">
        <f t="shared" si="191"/>
        <v>1.99501246882793E-3</v>
      </c>
      <c r="Q2431" t="s">
        <v>8337</v>
      </c>
      <c r="R2431" t="s">
        <v>8338</v>
      </c>
      <c r="S2431" s="12">
        <f t="shared" si="192"/>
        <v>42734.879236111112</v>
      </c>
      <c r="T2431" s="12">
        <f t="shared" si="193"/>
        <v>42771.697222222225</v>
      </c>
      <c r="U2431">
        <f t="shared" si="189"/>
        <v>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8283</v>
      </c>
      <c r="O2432" s="21">
        <f t="shared" si="190"/>
        <v>0.70000000000000007</v>
      </c>
      <c r="P2432" s="5">
        <f t="shared" si="191"/>
        <v>9.5238095238095233E-2</v>
      </c>
      <c r="Q2432" t="s">
        <v>8337</v>
      </c>
      <c r="R2432" t="s">
        <v>8338</v>
      </c>
      <c r="S2432" s="12">
        <f t="shared" si="192"/>
        <v>42382.130833333329</v>
      </c>
      <c r="T2432" s="12">
        <f t="shared" si="193"/>
        <v>42412.130833333329</v>
      </c>
      <c r="U2432">
        <f t="shared" si="189"/>
        <v>1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8283</v>
      </c>
      <c r="O2433" s="21">
        <f t="shared" si="190"/>
        <v>2E-3</v>
      </c>
      <c r="P2433" s="5">
        <f t="shared" si="191"/>
        <v>1</v>
      </c>
      <c r="Q2433" t="s">
        <v>8337</v>
      </c>
      <c r="R2433" t="s">
        <v>8338</v>
      </c>
      <c r="S2433" s="12">
        <f t="shared" si="192"/>
        <v>42489.099687499998</v>
      </c>
      <c r="T2433" s="12">
        <f t="shared" si="193"/>
        <v>42549.099687499998</v>
      </c>
      <c r="U2433">
        <f t="shared" si="189"/>
        <v>1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8283</v>
      </c>
      <c r="O2434" s="21">
        <f t="shared" si="190"/>
        <v>1.4285714285714287E-2</v>
      </c>
      <c r="P2434" s="5">
        <f t="shared" si="191"/>
        <v>1</v>
      </c>
      <c r="Q2434" t="s">
        <v>8337</v>
      </c>
      <c r="R2434" t="s">
        <v>8338</v>
      </c>
      <c r="S2434" s="12">
        <f t="shared" si="192"/>
        <v>42041.218715277777</v>
      </c>
      <c r="T2434" s="12">
        <f t="shared" si="193"/>
        <v>42071.218715277777</v>
      </c>
      <c r="U2434">
        <f t="shared" ref="U2434:U2497" si="194">COUNT(E2434="SUCCESSFUL","FAILED","cancelled","live")</f>
        <v>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8283</v>
      </c>
      <c r="O2435" s="21">
        <f t="shared" ref="O2435:O2498" si="195">IFERROR( E2435/D2435 * 100,0)</f>
        <v>0</v>
      </c>
      <c r="P2435" s="5">
        <f t="shared" ref="P2435:P2498" si="196">IFERROR(L2435/E2435,0)</f>
        <v>0</v>
      </c>
      <c r="Q2435" t="s">
        <v>8337</v>
      </c>
      <c r="R2435" t="s">
        <v>8338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1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8283</v>
      </c>
      <c r="O2436" s="21">
        <f t="shared" si="195"/>
        <v>0.13</v>
      </c>
      <c r="P2436" s="5">
        <f t="shared" si="196"/>
        <v>7.6923076923076927E-2</v>
      </c>
      <c r="Q2436" t="s">
        <v>8337</v>
      </c>
      <c r="R2436" t="s">
        <v>8338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1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8283</v>
      </c>
      <c r="O2437" s="21">
        <f t="shared" si="195"/>
        <v>0.48960000000000004</v>
      </c>
      <c r="P2437" s="5">
        <f t="shared" si="196"/>
        <v>3.2679738562091504E-3</v>
      </c>
      <c r="Q2437" t="s">
        <v>8337</v>
      </c>
      <c r="R2437" t="s">
        <v>8338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1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8283</v>
      </c>
      <c r="O2438" s="21">
        <f t="shared" si="195"/>
        <v>3.8461538461538464E-2</v>
      </c>
      <c r="P2438" s="5">
        <f t="shared" si="196"/>
        <v>4.4444444444444446E-2</v>
      </c>
      <c r="Q2438" t="s">
        <v>8337</v>
      </c>
      <c r="R2438" t="s">
        <v>8338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1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8283</v>
      </c>
      <c r="O2439" s="21">
        <f t="shared" si="195"/>
        <v>0</v>
      </c>
      <c r="P2439" s="5">
        <f t="shared" si="196"/>
        <v>0</v>
      </c>
      <c r="Q2439" t="s">
        <v>8337</v>
      </c>
      <c r="R2439" t="s">
        <v>8338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1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8283</v>
      </c>
      <c r="O2440" s="21">
        <f t="shared" si="195"/>
        <v>0.33333333333333337</v>
      </c>
      <c r="P2440" s="5">
        <f t="shared" si="196"/>
        <v>0.02</v>
      </c>
      <c r="Q2440" t="s">
        <v>8337</v>
      </c>
      <c r="R2440" t="s">
        <v>8338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8283</v>
      </c>
      <c r="O2441" s="21">
        <f t="shared" si="195"/>
        <v>0</v>
      </c>
      <c r="P2441" s="5">
        <f t="shared" si="196"/>
        <v>0</v>
      </c>
      <c r="Q2441" t="s">
        <v>8337</v>
      </c>
      <c r="R2441" t="s">
        <v>8338</v>
      </c>
      <c r="S2441" s="12">
        <f t="shared" ref="S2441:S2504" si="197">(((J2441/60)/60)/24)+DATE(1970,1,1)</f>
        <v>42265.818622685183</v>
      </c>
      <c r="T2441" s="12">
        <f t="shared" si="193"/>
        <v>42295.818622685183</v>
      </c>
      <c r="U2441">
        <f t="shared" si="194"/>
        <v>1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8283</v>
      </c>
      <c r="O2442" s="21">
        <f t="shared" si="195"/>
        <v>0.2</v>
      </c>
      <c r="P2442" s="5">
        <f t="shared" si="196"/>
        <v>0.2</v>
      </c>
      <c r="Q2442" t="s">
        <v>8337</v>
      </c>
      <c r="R2442" t="s">
        <v>8338</v>
      </c>
      <c r="S2442" s="12">
        <f t="shared" si="197"/>
        <v>42383.899456018517</v>
      </c>
      <c r="T2442" s="12">
        <f t="shared" si="193"/>
        <v>42413.899456018517</v>
      </c>
      <c r="U2442">
        <f t="shared" si="194"/>
        <v>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8297</v>
      </c>
      <c r="O2443" s="21">
        <f t="shared" si="195"/>
        <v>107.88</v>
      </c>
      <c r="P2443" s="5">
        <f t="shared" si="196"/>
        <v>1.3471758744283772E-2</v>
      </c>
      <c r="Q2443" t="s">
        <v>8337</v>
      </c>
      <c r="R2443" t="s">
        <v>8353</v>
      </c>
      <c r="S2443" s="12">
        <f t="shared" si="197"/>
        <v>42187.125625000001</v>
      </c>
      <c r="T2443" s="12">
        <f t="shared" si="193"/>
        <v>42208.207638888889</v>
      </c>
      <c r="U2443">
        <f t="shared" si="194"/>
        <v>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8297</v>
      </c>
      <c r="O2444" s="21">
        <f t="shared" si="195"/>
        <v>125.94166666666666</v>
      </c>
      <c r="P2444" s="5">
        <f t="shared" si="196"/>
        <v>1.2307285118771919E-2</v>
      </c>
      <c r="Q2444" t="s">
        <v>8337</v>
      </c>
      <c r="R2444" t="s">
        <v>8353</v>
      </c>
      <c r="S2444" s="12">
        <f t="shared" si="197"/>
        <v>42052.666990740734</v>
      </c>
      <c r="T2444" s="12">
        <f t="shared" si="193"/>
        <v>42082.625324074077</v>
      </c>
      <c r="U2444">
        <f t="shared" si="194"/>
        <v>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8297</v>
      </c>
      <c r="O2445" s="21">
        <f t="shared" si="195"/>
        <v>202.51495</v>
      </c>
      <c r="P2445" s="5">
        <f t="shared" si="196"/>
        <v>7.6784454678531146E-3</v>
      </c>
      <c r="Q2445" t="s">
        <v>8337</v>
      </c>
      <c r="R2445" t="s">
        <v>8353</v>
      </c>
      <c r="S2445" s="12">
        <f t="shared" si="197"/>
        <v>41836.625254629631</v>
      </c>
      <c r="T2445" s="12">
        <f t="shared" si="193"/>
        <v>41866.625254629631</v>
      </c>
      <c r="U2445">
        <f t="shared" si="194"/>
        <v>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8297</v>
      </c>
      <c r="O2446" s="21">
        <f t="shared" si="195"/>
        <v>108.60000000000001</v>
      </c>
      <c r="P2446" s="5">
        <f t="shared" si="196"/>
        <v>1.8723143032535298E-2</v>
      </c>
      <c r="Q2446" t="s">
        <v>8337</v>
      </c>
      <c r="R2446" t="s">
        <v>8353</v>
      </c>
      <c r="S2446" s="12">
        <f t="shared" si="197"/>
        <v>42485.754525462966</v>
      </c>
      <c r="T2446" s="12">
        <f t="shared" si="193"/>
        <v>42515.754525462966</v>
      </c>
      <c r="U2446">
        <f t="shared" si="194"/>
        <v>1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8297</v>
      </c>
      <c r="O2447" s="21">
        <f t="shared" si="195"/>
        <v>172.8</v>
      </c>
      <c r="P2447" s="5">
        <f t="shared" si="196"/>
        <v>1.3310185185185185E-2</v>
      </c>
      <c r="Q2447" t="s">
        <v>8337</v>
      </c>
      <c r="R2447" t="s">
        <v>8353</v>
      </c>
      <c r="S2447" s="12">
        <f t="shared" si="197"/>
        <v>42243.190057870372</v>
      </c>
      <c r="T2447" s="12">
        <f t="shared" si="193"/>
        <v>42273.190057870372</v>
      </c>
      <c r="U2447">
        <f t="shared" si="194"/>
        <v>1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8297</v>
      </c>
      <c r="O2448" s="21">
        <f t="shared" si="195"/>
        <v>167.98</v>
      </c>
      <c r="P2448" s="5">
        <f t="shared" si="196"/>
        <v>1.3215859030837005E-2</v>
      </c>
      <c r="Q2448" t="s">
        <v>8337</v>
      </c>
      <c r="R2448" t="s">
        <v>8353</v>
      </c>
      <c r="S2448" s="12">
        <f t="shared" si="197"/>
        <v>42670.602673611109</v>
      </c>
      <c r="T2448" s="12">
        <f t="shared" si="193"/>
        <v>42700.64434027778</v>
      </c>
      <c r="U2448">
        <f t="shared" si="194"/>
        <v>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8297</v>
      </c>
      <c r="O2449" s="21">
        <f t="shared" si="195"/>
        <v>427.20000000000005</v>
      </c>
      <c r="P2449" s="5">
        <f t="shared" si="196"/>
        <v>3.1554307116104865E-2</v>
      </c>
      <c r="Q2449" t="s">
        <v>8337</v>
      </c>
      <c r="R2449" t="s">
        <v>8353</v>
      </c>
      <c r="S2449" s="12">
        <f t="shared" si="197"/>
        <v>42654.469826388886</v>
      </c>
      <c r="T2449" s="12">
        <f t="shared" si="193"/>
        <v>42686.166666666672</v>
      </c>
      <c r="U2449">
        <f t="shared" si="194"/>
        <v>1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8297</v>
      </c>
      <c r="O2450" s="21">
        <f t="shared" si="195"/>
        <v>107.5</v>
      </c>
      <c r="P2450" s="5">
        <f t="shared" si="196"/>
        <v>2.0930232558139535E-2</v>
      </c>
      <c r="Q2450" t="s">
        <v>8337</v>
      </c>
      <c r="R2450" t="s">
        <v>8353</v>
      </c>
      <c r="S2450" s="12">
        <f t="shared" si="197"/>
        <v>42607.316122685181</v>
      </c>
      <c r="T2450" s="12">
        <f t="shared" si="193"/>
        <v>42613.233333333337</v>
      </c>
      <c r="U2450">
        <f t="shared" si="194"/>
        <v>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8297</v>
      </c>
      <c r="O2451" s="21">
        <f t="shared" si="195"/>
        <v>108</v>
      </c>
      <c r="P2451" s="5">
        <f t="shared" si="196"/>
        <v>1.1111111111111112E-2</v>
      </c>
      <c r="Q2451" t="s">
        <v>8337</v>
      </c>
      <c r="R2451" t="s">
        <v>8353</v>
      </c>
      <c r="S2451" s="12">
        <f t="shared" si="197"/>
        <v>41943.142534722225</v>
      </c>
      <c r="T2451" s="12">
        <f t="shared" si="193"/>
        <v>41973.184201388889</v>
      </c>
      <c r="U2451">
        <f t="shared" si="194"/>
        <v>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8297</v>
      </c>
      <c r="O2452" s="21">
        <f t="shared" si="195"/>
        <v>101.53353333333335</v>
      </c>
      <c r="P2452" s="5">
        <f t="shared" si="196"/>
        <v>6.6972947525382413E-3</v>
      </c>
      <c r="Q2452" t="s">
        <v>8337</v>
      </c>
      <c r="R2452" t="s">
        <v>8353</v>
      </c>
      <c r="S2452" s="12">
        <f t="shared" si="197"/>
        <v>41902.07240740741</v>
      </c>
      <c r="T2452" s="12">
        <f t="shared" si="193"/>
        <v>41940.132638888892</v>
      </c>
      <c r="U2452">
        <f t="shared" si="194"/>
        <v>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8297</v>
      </c>
      <c r="O2453" s="21">
        <f t="shared" si="195"/>
        <v>115.45</v>
      </c>
      <c r="P2453" s="5">
        <f t="shared" si="196"/>
        <v>1.6110870506712862E-2</v>
      </c>
      <c r="Q2453" t="s">
        <v>8337</v>
      </c>
      <c r="R2453" t="s">
        <v>8353</v>
      </c>
      <c r="S2453" s="12">
        <f t="shared" si="197"/>
        <v>42779.908449074079</v>
      </c>
      <c r="T2453" s="12">
        <f t="shared" si="193"/>
        <v>42799.908449074079</v>
      </c>
      <c r="U2453">
        <f t="shared" si="194"/>
        <v>1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8297</v>
      </c>
      <c r="O2454" s="21">
        <f t="shared" si="195"/>
        <v>133.5</v>
      </c>
      <c r="P2454" s="5">
        <f t="shared" si="196"/>
        <v>1.8726591760299626E-2</v>
      </c>
      <c r="Q2454" t="s">
        <v>8337</v>
      </c>
      <c r="R2454" t="s">
        <v>8353</v>
      </c>
      <c r="S2454" s="12">
        <f t="shared" si="197"/>
        <v>42338.84375</v>
      </c>
      <c r="T2454" s="12">
        <f t="shared" si="193"/>
        <v>42367.958333333328</v>
      </c>
      <c r="U2454">
        <f t="shared" si="194"/>
        <v>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8297</v>
      </c>
      <c r="O2455" s="21">
        <f t="shared" si="195"/>
        <v>154.69999999999999</v>
      </c>
      <c r="P2455" s="5">
        <f t="shared" si="196"/>
        <v>1.4436543848308555E-2</v>
      </c>
      <c r="Q2455" t="s">
        <v>8337</v>
      </c>
      <c r="R2455" t="s">
        <v>8353</v>
      </c>
      <c r="S2455" s="12">
        <f t="shared" si="197"/>
        <v>42738.692233796297</v>
      </c>
      <c r="T2455" s="12">
        <f t="shared" si="193"/>
        <v>42768.692233796297</v>
      </c>
      <c r="U2455">
        <f t="shared" si="194"/>
        <v>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8297</v>
      </c>
      <c r="O2456" s="21">
        <f t="shared" si="195"/>
        <v>100.84571428571429</v>
      </c>
      <c r="P2456" s="5">
        <f t="shared" si="196"/>
        <v>3.6831368993653674E-3</v>
      </c>
      <c r="Q2456" t="s">
        <v>8337</v>
      </c>
      <c r="R2456" t="s">
        <v>8353</v>
      </c>
      <c r="S2456" s="12">
        <f t="shared" si="197"/>
        <v>42770.201481481476</v>
      </c>
      <c r="T2456" s="12">
        <f t="shared" si="193"/>
        <v>42805.201481481476</v>
      </c>
      <c r="U2456">
        <f t="shared" si="194"/>
        <v>1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8297</v>
      </c>
      <c r="O2457" s="21">
        <f t="shared" si="195"/>
        <v>182</v>
      </c>
      <c r="P2457" s="5">
        <f t="shared" si="196"/>
        <v>2.9304029304029304E-2</v>
      </c>
      <c r="Q2457" t="s">
        <v>8337</v>
      </c>
      <c r="R2457" t="s">
        <v>8353</v>
      </c>
      <c r="S2457" s="12">
        <f t="shared" si="197"/>
        <v>42452.781828703708</v>
      </c>
      <c r="T2457" s="12">
        <f t="shared" si="193"/>
        <v>42480.781828703708</v>
      </c>
      <c r="U2457">
        <f t="shared" si="194"/>
        <v>1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8297</v>
      </c>
      <c r="O2458" s="21">
        <f t="shared" si="195"/>
        <v>180.86666666666667</v>
      </c>
      <c r="P2458" s="5">
        <f t="shared" si="196"/>
        <v>2.4695908588278657E-2</v>
      </c>
      <c r="Q2458" t="s">
        <v>8337</v>
      </c>
      <c r="R2458" t="s">
        <v>8353</v>
      </c>
      <c r="S2458" s="12">
        <f t="shared" si="197"/>
        <v>42761.961099537039</v>
      </c>
      <c r="T2458" s="12">
        <f t="shared" si="193"/>
        <v>42791.961099537039</v>
      </c>
      <c r="U2458">
        <f t="shared" si="194"/>
        <v>1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8297</v>
      </c>
      <c r="O2459" s="21">
        <f t="shared" si="195"/>
        <v>102.30434782608695</v>
      </c>
      <c r="P2459" s="5">
        <f t="shared" si="196"/>
        <v>5.2698682532936678E-3</v>
      </c>
      <c r="Q2459" t="s">
        <v>8337</v>
      </c>
      <c r="R2459" t="s">
        <v>8353</v>
      </c>
      <c r="S2459" s="12">
        <f t="shared" si="197"/>
        <v>42423.602500000001</v>
      </c>
      <c r="T2459" s="12">
        <f t="shared" si="193"/>
        <v>42453.560833333337</v>
      </c>
      <c r="U2459">
        <f t="shared" si="194"/>
        <v>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8297</v>
      </c>
      <c r="O2460" s="21">
        <f t="shared" si="195"/>
        <v>110.17999999999999</v>
      </c>
      <c r="P2460" s="5">
        <f t="shared" si="196"/>
        <v>1.4521691777092031E-2</v>
      </c>
      <c r="Q2460" t="s">
        <v>8337</v>
      </c>
      <c r="R2460" t="s">
        <v>8353</v>
      </c>
      <c r="S2460" s="12">
        <f t="shared" si="197"/>
        <v>42495.871736111112</v>
      </c>
      <c r="T2460" s="12">
        <f t="shared" si="193"/>
        <v>42530.791666666672</v>
      </c>
      <c r="U2460">
        <f t="shared" si="194"/>
        <v>1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8297</v>
      </c>
      <c r="O2461" s="21">
        <f t="shared" si="195"/>
        <v>102.25</v>
      </c>
      <c r="P2461" s="5">
        <f t="shared" si="196"/>
        <v>9.1931540342298293E-3</v>
      </c>
      <c r="Q2461" t="s">
        <v>8337</v>
      </c>
      <c r="R2461" t="s">
        <v>8353</v>
      </c>
      <c r="S2461" s="12">
        <f t="shared" si="197"/>
        <v>42407.637557870374</v>
      </c>
      <c r="T2461" s="12">
        <f t="shared" si="193"/>
        <v>42452.595891203702</v>
      </c>
      <c r="U2461">
        <f t="shared" si="194"/>
        <v>1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8297</v>
      </c>
      <c r="O2462" s="21">
        <f t="shared" si="195"/>
        <v>100.78823529411764</v>
      </c>
      <c r="P2462" s="5">
        <f t="shared" si="196"/>
        <v>7.937434341076223E-3</v>
      </c>
      <c r="Q2462" t="s">
        <v>8337</v>
      </c>
      <c r="R2462" t="s">
        <v>8353</v>
      </c>
      <c r="S2462" s="12">
        <f t="shared" si="197"/>
        <v>42704.187118055561</v>
      </c>
      <c r="T2462" s="12">
        <f t="shared" si="193"/>
        <v>42738.178472222222</v>
      </c>
      <c r="U2462">
        <f t="shared" si="194"/>
        <v>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8278</v>
      </c>
      <c r="O2463" s="21">
        <f t="shared" si="195"/>
        <v>103.8</v>
      </c>
      <c r="P2463" s="5">
        <f t="shared" si="196"/>
        <v>1.1046885035324342E-2</v>
      </c>
      <c r="Q2463" t="s">
        <v>8326</v>
      </c>
      <c r="R2463" t="s">
        <v>8330</v>
      </c>
      <c r="S2463" s="12">
        <f t="shared" si="197"/>
        <v>40784.012696759259</v>
      </c>
      <c r="T2463" s="12">
        <f t="shared" si="193"/>
        <v>40817.125</v>
      </c>
      <c r="U2463">
        <f t="shared" si="194"/>
        <v>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8278</v>
      </c>
      <c r="O2464" s="21">
        <f t="shared" si="195"/>
        <v>110.70833333333334</v>
      </c>
      <c r="P2464" s="5">
        <f t="shared" si="196"/>
        <v>3.4625517500940908E-2</v>
      </c>
      <c r="Q2464" t="s">
        <v>8326</v>
      </c>
      <c r="R2464" t="s">
        <v>8330</v>
      </c>
      <c r="S2464" s="12">
        <f t="shared" si="197"/>
        <v>41089.186296296299</v>
      </c>
      <c r="T2464" s="12">
        <f t="shared" si="193"/>
        <v>41109.186296296299</v>
      </c>
      <c r="U2464">
        <f t="shared" si="194"/>
        <v>1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8278</v>
      </c>
      <c r="O2465" s="21">
        <f t="shared" si="195"/>
        <v>116.25000000000001</v>
      </c>
      <c r="P2465" s="5">
        <f t="shared" si="196"/>
        <v>3.2258064516129031E-2</v>
      </c>
      <c r="Q2465" t="s">
        <v>8326</v>
      </c>
      <c r="R2465" t="s">
        <v>8330</v>
      </c>
      <c r="S2465" s="12">
        <f t="shared" si="197"/>
        <v>41341.111400462964</v>
      </c>
      <c r="T2465" s="12">
        <f t="shared" si="193"/>
        <v>41380.791666666664</v>
      </c>
      <c r="U2465">
        <f t="shared" si="194"/>
        <v>1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8278</v>
      </c>
      <c r="O2466" s="21">
        <f t="shared" si="195"/>
        <v>111.1</v>
      </c>
      <c r="P2466" s="5">
        <f t="shared" si="196"/>
        <v>1.9351935193519351E-2</v>
      </c>
      <c r="Q2466" t="s">
        <v>8326</v>
      </c>
      <c r="R2466" t="s">
        <v>8330</v>
      </c>
      <c r="S2466" s="12">
        <f t="shared" si="197"/>
        <v>42248.90042824074</v>
      </c>
      <c r="T2466" s="12">
        <f t="shared" si="193"/>
        <v>42277.811805555553</v>
      </c>
      <c r="U2466">
        <f t="shared" si="194"/>
        <v>1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8278</v>
      </c>
      <c r="O2467" s="21">
        <f t="shared" si="195"/>
        <v>180.14285714285714</v>
      </c>
      <c r="P2467" s="5">
        <f t="shared" si="196"/>
        <v>3.8065027755749402E-2</v>
      </c>
      <c r="Q2467" t="s">
        <v>8326</v>
      </c>
      <c r="R2467" t="s">
        <v>8330</v>
      </c>
      <c r="S2467" s="12">
        <f t="shared" si="197"/>
        <v>41145.719305555554</v>
      </c>
      <c r="T2467" s="12">
        <f t="shared" si="193"/>
        <v>41175.719305555554</v>
      </c>
      <c r="U2467">
        <f t="shared" si="194"/>
        <v>1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8278</v>
      </c>
      <c r="O2468" s="21">
        <f t="shared" si="195"/>
        <v>100</v>
      </c>
      <c r="P2468" s="5">
        <f t="shared" si="196"/>
        <v>2.0799999999999999E-2</v>
      </c>
      <c r="Q2468" t="s">
        <v>8326</v>
      </c>
      <c r="R2468" t="s">
        <v>8330</v>
      </c>
      <c r="S2468" s="12">
        <f t="shared" si="197"/>
        <v>41373.102465277778</v>
      </c>
      <c r="T2468" s="12">
        <f t="shared" si="193"/>
        <v>41403.102465277778</v>
      </c>
      <c r="U2468">
        <f t="shared" si="194"/>
        <v>1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8278</v>
      </c>
      <c r="O2469" s="21">
        <f t="shared" si="195"/>
        <v>118.5</v>
      </c>
      <c r="P2469" s="5">
        <f t="shared" si="196"/>
        <v>3.6286919831223625E-2</v>
      </c>
      <c r="Q2469" t="s">
        <v>8326</v>
      </c>
      <c r="R2469" t="s">
        <v>8330</v>
      </c>
      <c r="S2469" s="12">
        <f t="shared" si="197"/>
        <v>41025.874201388891</v>
      </c>
      <c r="T2469" s="12">
        <f t="shared" si="193"/>
        <v>41039.708333333336</v>
      </c>
      <c r="U2469">
        <f t="shared" si="194"/>
        <v>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8278</v>
      </c>
      <c r="O2470" s="21">
        <f t="shared" si="195"/>
        <v>107.21700000000001</v>
      </c>
      <c r="P2470" s="5">
        <f t="shared" si="196"/>
        <v>2.7047949485622613E-2</v>
      </c>
      <c r="Q2470" t="s">
        <v>8326</v>
      </c>
      <c r="R2470" t="s">
        <v>8330</v>
      </c>
      <c r="S2470" s="12">
        <f t="shared" si="197"/>
        <v>41174.154178240737</v>
      </c>
      <c r="T2470" s="12">
        <f t="shared" si="193"/>
        <v>41210.208333333336</v>
      </c>
      <c r="U2470">
        <f t="shared" si="194"/>
        <v>1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8278</v>
      </c>
      <c r="O2471" s="21">
        <f t="shared" si="195"/>
        <v>113.66666666666667</v>
      </c>
      <c r="P2471" s="5">
        <f t="shared" si="196"/>
        <v>3.44574780058651E-2</v>
      </c>
      <c r="Q2471" t="s">
        <v>8326</v>
      </c>
      <c r="R2471" t="s">
        <v>8330</v>
      </c>
      <c r="S2471" s="12">
        <f t="shared" si="197"/>
        <v>40557.429733796293</v>
      </c>
      <c r="T2471" s="12">
        <f t="shared" si="193"/>
        <v>40582.429733796293</v>
      </c>
      <c r="U2471">
        <f t="shared" si="194"/>
        <v>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8278</v>
      </c>
      <c r="O2472" s="21">
        <f t="shared" si="195"/>
        <v>103.16400000000002</v>
      </c>
      <c r="P2472" s="5">
        <f t="shared" si="196"/>
        <v>3.4895893916482491E-2</v>
      </c>
      <c r="Q2472" t="s">
        <v>8326</v>
      </c>
      <c r="R2472" t="s">
        <v>8330</v>
      </c>
      <c r="S2472" s="12">
        <f t="shared" si="197"/>
        <v>41023.07471064815</v>
      </c>
      <c r="T2472" s="12">
        <f t="shared" si="193"/>
        <v>41053.07471064815</v>
      </c>
      <c r="U2472">
        <f t="shared" si="194"/>
        <v>1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8278</v>
      </c>
      <c r="O2473" s="21">
        <f t="shared" si="195"/>
        <v>128</v>
      </c>
      <c r="P2473" s="5">
        <f t="shared" si="196"/>
        <v>2.6562499999999999E-2</v>
      </c>
      <c r="Q2473" t="s">
        <v>8326</v>
      </c>
      <c r="R2473" t="s">
        <v>8330</v>
      </c>
      <c r="S2473" s="12">
        <f t="shared" si="197"/>
        <v>40893.992962962962</v>
      </c>
      <c r="T2473" s="12">
        <f t="shared" si="193"/>
        <v>40933.992962962962</v>
      </c>
      <c r="U2473">
        <f t="shared" si="194"/>
        <v>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8278</v>
      </c>
      <c r="O2474" s="21">
        <f t="shared" si="195"/>
        <v>135.76026666666667</v>
      </c>
      <c r="P2474" s="5">
        <f t="shared" si="196"/>
        <v>1.0214083256564021E-2</v>
      </c>
      <c r="Q2474" t="s">
        <v>8326</v>
      </c>
      <c r="R2474" t="s">
        <v>8330</v>
      </c>
      <c r="S2474" s="12">
        <f t="shared" si="197"/>
        <v>40354.11550925926</v>
      </c>
      <c r="T2474" s="12">
        <f t="shared" si="193"/>
        <v>40425.043749999997</v>
      </c>
      <c r="U2474">
        <f t="shared" si="194"/>
        <v>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8278</v>
      </c>
      <c r="O2475" s="21">
        <f t="shared" si="195"/>
        <v>100</v>
      </c>
      <c r="P2475" s="5">
        <f t="shared" si="196"/>
        <v>2.35E-2</v>
      </c>
      <c r="Q2475" t="s">
        <v>8326</v>
      </c>
      <c r="R2475" t="s">
        <v>8330</v>
      </c>
      <c r="S2475" s="12">
        <f t="shared" si="197"/>
        <v>41193.748483796298</v>
      </c>
      <c r="T2475" s="12">
        <f t="shared" si="193"/>
        <v>41223.790150462963</v>
      </c>
      <c r="U2475">
        <f t="shared" si="194"/>
        <v>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8278</v>
      </c>
      <c r="O2476" s="21">
        <f t="shared" si="195"/>
        <v>100.00360000000002</v>
      </c>
      <c r="P2476" s="5">
        <f t="shared" si="196"/>
        <v>7.599726409849245E-3</v>
      </c>
      <c r="Q2476" t="s">
        <v>8326</v>
      </c>
      <c r="R2476" t="s">
        <v>8330</v>
      </c>
      <c r="S2476" s="12">
        <f t="shared" si="197"/>
        <v>40417.011296296296</v>
      </c>
      <c r="T2476" s="12">
        <f t="shared" si="193"/>
        <v>40462.011296296296</v>
      </c>
      <c r="U2476">
        <f t="shared" si="194"/>
        <v>1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8278</v>
      </c>
      <c r="O2477" s="21">
        <f t="shared" si="195"/>
        <v>104.71999999999998</v>
      </c>
      <c r="P2477" s="5">
        <f t="shared" si="196"/>
        <v>3.0939648586707412E-2</v>
      </c>
      <c r="Q2477" t="s">
        <v>8326</v>
      </c>
      <c r="R2477" t="s">
        <v>8330</v>
      </c>
      <c r="S2477" s="12">
        <f t="shared" si="197"/>
        <v>40310.287673611114</v>
      </c>
      <c r="T2477" s="12">
        <f t="shared" si="193"/>
        <v>40369.916666666664</v>
      </c>
      <c r="U2477">
        <f t="shared" si="194"/>
        <v>1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8278</v>
      </c>
      <c r="O2478" s="21">
        <f t="shared" si="195"/>
        <v>105.02249999999999</v>
      </c>
      <c r="P2478" s="5">
        <f t="shared" si="196"/>
        <v>1.6365540717465307E-2</v>
      </c>
      <c r="Q2478" t="s">
        <v>8326</v>
      </c>
      <c r="R2478" t="s">
        <v>8330</v>
      </c>
      <c r="S2478" s="12">
        <f t="shared" si="197"/>
        <v>41913.328356481477</v>
      </c>
      <c r="T2478" s="12">
        <f t="shared" si="193"/>
        <v>41946.370023148149</v>
      </c>
      <c r="U2478">
        <f t="shared" si="194"/>
        <v>1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8278</v>
      </c>
      <c r="O2479" s="21">
        <f t="shared" si="195"/>
        <v>171.33333333333334</v>
      </c>
      <c r="P2479" s="5">
        <f t="shared" si="196"/>
        <v>3.1906614785992216E-2</v>
      </c>
      <c r="Q2479" t="s">
        <v>8326</v>
      </c>
      <c r="R2479" t="s">
        <v>8330</v>
      </c>
      <c r="S2479" s="12">
        <f t="shared" si="197"/>
        <v>41088.691493055558</v>
      </c>
      <c r="T2479" s="12">
        <f t="shared" si="193"/>
        <v>41133.691493055558</v>
      </c>
      <c r="U2479">
        <f t="shared" si="194"/>
        <v>1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8278</v>
      </c>
      <c r="O2480" s="21">
        <f t="shared" si="195"/>
        <v>127.49999999999999</v>
      </c>
      <c r="P2480" s="5">
        <f t="shared" si="196"/>
        <v>7.745098039215686E-3</v>
      </c>
      <c r="Q2480" t="s">
        <v>8326</v>
      </c>
      <c r="R2480" t="s">
        <v>8330</v>
      </c>
      <c r="S2480" s="12">
        <f t="shared" si="197"/>
        <v>41257.950381944444</v>
      </c>
      <c r="T2480" s="12">
        <f t="shared" si="193"/>
        <v>41287.950381944444</v>
      </c>
      <c r="U2480">
        <f t="shared" si="194"/>
        <v>1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8278</v>
      </c>
      <c r="O2481" s="21">
        <f t="shared" si="195"/>
        <v>133.44333333333333</v>
      </c>
      <c r="P2481" s="5">
        <f t="shared" si="196"/>
        <v>3.9967027202557889E-2</v>
      </c>
      <c r="Q2481" t="s">
        <v>8326</v>
      </c>
      <c r="R2481" t="s">
        <v>8330</v>
      </c>
      <c r="S2481" s="12">
        <f t="shared" si="197"/>
        <v>41107.726782407408</v>
      </c>
      <c r="T2481" s="12">
        <f t="shared" si="193"/>
        <v>41118.083333333336</v>
      </c>
      <c r="U2481">
        <f t="shared" si="194"/>
        <v>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8278</v>
      </c>
      <c r="O2482" s="21">
        <f t="shared" si="195"/>
        <v>100</v>
      </c>
      <c r="P2482" s="5">
        <f t="shared" si="196"/>
        <v>4.0000000000000001E-3</v>
      </c>
      <c r="Q2482" t="s">
        <v>8326</v>
      </c>
      <c r="R2482" t="s">
        <v>8330</v>
      </c>
      <c r="S2482" s="12">
        <f t="shared" si="197"/>
        <v>42227.936157407406</v>
      </c>
      <c r="T2482" s="12">
        <f t="shared" si="193"/>
        <v>42287.936157407406</v>
      </c>
      <c r="U2482">
        <f t="shared" si="194"/>
        <v>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8278</v>
      </c>
      <c r="O2483" s="21">
        <f t="shared" si="195"/>
        <v>112.91099999999999</v>
      </c>
      <c r="P2483" s="5">
        <f t="shared" si="196"/>
        <v>2.1034265926260509E-2</v>
      </c>
      <c r="Q2483" t="s">
        <v>8326</v>
      </c>
      <c r="R2483" t="s">
        <v>8330</v>
      </c>
      <c r="S2483" s="12">
        <f t="shared" si="197"/>
        <v>40999.645925925928</v>
      </c>
      <c r="T2483" s="12">
        <f t="shared" si="193"/>
        <v>41029.645925925928</v>
      </c>
      <c r="U2483">
        <f t="shared" si="194"/>
        <v>1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8278</v>
      </c>
      <c r="O2484" s="21">
        <f t="shared" si="195"/>
        <v>100.1</v>
      </c>
      <c r="P2484" s="5">
        <f t="shared" si="196"/>
        <v>2.4975024975024976E-2</v>
      </c>
      <c r="Q2484" t="s">
        <v>8326</v>
      </c>
      <c r="R2484" t="s">
        <v>8330</v>
      </c>
      <c r="S2484" s="12">
        <f t="shared" si="197"/>
        <v>40711.782210648147</v>
      </c>
      <c r="T2484" s="12">
        <f t="shared" si="193"/>
        <v>40756.782210648147</v>
      </c>
      <c r="U2484">
        <f t="shared" si="194"/>
        <v>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8278</v>
      </c>
      <c r="O2485" s="21">
        <f t="shared" si="195"/>
        <v>113.72727272727272</v>
      </c>
      <c r="P2485" s="5">
        <f t="shared" si="196"/>
        <v>1.5187849720223821E-2</v>
      </c>
      <c r="Q2485" t="s">
        <v>8326</v>
      </c>
      <c r="R2485" t="s">
        <v>8330</v>
      </c>
      <c r="S2485" s="12">
        <f t="shared" si="197"/>
        <v>40970.750034722223</v>
      </c>
      <c r="T2485" s="12">
        <f t="shared" si="193"/>
        <v>41030.708368055559</v>
      </c>
      <c r="U2485">
        <f t="shared" si="194"/>
        <v>1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8278</v>
      </c>
      <c r="O2486" s="21">
        <f t="shared" si="195"/>
        <v>119.31742857142855</v>
      </c>
      <c r="P2486" s="5">
        <f t="shared" si="196"/>
        <v>2.1551156459001321E-2</v>
      </c>
      <c r="Q2486" t="s">
        <v>8326</v>
      </c>
      <c r="R2486" t="s">
        <v>8330</v>
      </c>
      <c r="S2486" s="12">
        <f t="shared" si="197"/>
        <v>40771.916701388887</v>
      </c>
      <c r="T2486" s="12">
        <f t="shared" si="193"/>
        <v>40801.916701388887</v>
      </c>
      <c r="U2486">
        <f t="shared" si="194"/>
        <v>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8278</v>
      </c>
      <c r="O2487" s="21">
        <f t="shared" si="195"/>
        <v>103.25</v>
      </c>
      <c r="P2487" s="5">
        <f t="shared" si="196"/>
        <v>1.9854721549636804E-2</v>
      </c>
      <c r="Q2487" t="s">
        <v>8326</v>
      </c>
      <c r="R2487" t="s">
        <v>8330</v>
      </c>
      <c r="S2487" s="12">
        <f t="shared" si="197"/>
        <v>40793.998599537037</v>
      </c>
      <c r="T2487" s="12">
        <f t="shared" si="193"/>
        <v>40828.998599537037</v>
      </c>
      <c r="U2487">
        <f t="shared" si="194"/>
        <v>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8278</v>
      </c>
      <c r="O2488" s="21">
        <f t="shared" si="195"/>
        <v>265.66666666666669</v>
      </c>
      <c r="P2488" s="5">
        <f t="shared" si="196"/>
        <v>3.7641154328732745E-2</v>
      </c>
      <c r="Q2488" t="s">
        <v>8326</v>
      </c>
      <c r="R2488" t="s">
        <v>8330</v>
      </c>
      <c r="S2488" s="12">
        <f t="shared" si="197"/>
        <v>40991.708055555559</v>
      </c>
      <c r="T2488" s="12">
        <f t="shared" si="193"/>
        <v>41021.708055555559</v>
      </c>
      <c r="U2488">
        <f t="shared" si="194"/>
        <v>1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8278</v>
      </c>
      <c r="O2489" s="21">
        <f t="shared" si="195"/>
        <v>100.05066666666667</v>
      </c>
      <c r="P2489" s="5">
        <f t="shared" si="196"/>
        <v>2.5320504277832567E-2</v>
      </c>
      <c r="Q2489" t="s">
        <v>8326</v>
      </c>
      <c r="R2489" t="s">
        <v>8330</v>
      </c>
      <c r="S2489" s="12">
        <f t="shared" si="197"/>
        <v>41026.083298611113</v>
      </c>
      <c r="T2489" s="12">
        <f t="shared" si="193"/>
        <v>41056.083298611113</v>
      </c>
      <c r="U2489">
        <f t="shared" si="194"/>
        <v>1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8278</v>
      </c>
      <c r="O2490" s="21">
        <f t="shared" si="195"/>
        <v>106.69999999999999</v>
      </c>
      <c r="P2490" s="5">
        <f t="shared" si="196"/>
        <v>2.0306154326772883E-2</v>
      </c>
      <c r="Q2490" t="s">
        <v>8326</v>
      </c>
      <c r="R2490" t="s">
        <v>8330</v>
      </c>
      <c r="S2490" s="12">
        <f t="shared" si="197"/>
        <v>40833.633194444446</v>
      </c>
      <c r="T2490" s="12">
        <f t="shared" si="193"/>
        <v>40863.674861111111</v>
      </c>
      <c r="U2490">
        <f t="shared" si="194"/>
        <v>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8278</v>
      </c>
      <c r="O2491" s="21">
        <f t="shared" si="195"/>
        <v>133.67142857142858</v>
      </c>
      <c r="P2491" s="5">
        <f t="shared" si="196"/>
        <v>1.6030779095864058E-2</v>
      </c>
      <c r="Q2491" t="s">
        <v>8326</v>
      </c>
      <c r="R2491" t="s">
        <v>8330</v>
      </c>
      <c r="S2491" s="12">
        <f t="shared" si="197"/>
        <v>41373.690266203703</v>
      </c>
      <c r="T2491" s="12">
        <f t="shared" ref="T2491:T2541" si="198">(((I2491/60)/60)/24)+DATE(1970,1,1)</f>
        <v>41403.690266203703</v>
      </c>
      <c r="U2491">
        <f t="shared" si="194"/>
        <v>1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8278</v>
      </c>
      <c r="O2492" s="21">
        <f t="shared" si="195"/>
        <v>121.39999999999999</v>
      </c>
      <c r="P2492" s="5">
        <f t="shared" si="196"/>
        <v>2.6359143327841845E-2</v>
      </c>
      <c r="Q2492" t="s">
        <v>8326</v>
      </c>
      <c r="R2492" t="s">
        <v>8330</v>
      </c>
      <c r="S2492" s="12">
        <f t="shared" si="197"/>
        <v>41023.227731481478</v>
      </c>
      <c r="T2492" s="12">
        <f t="shared" si="198"/>
        <v>41083.227731481478</v>
      </c>
      <c r="U2492">
        <f t="shared" si="194"/>
        <v>1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8278</v>
      </c>
      <c r="O2493" s="21">
        <f t="shared" si="195"/>
        <v>103.2</v>
      </c>
      <c r="P2493" s="5">
        <f t="shared" si="196"/>
        <v>1.937984496124031E-2</v>
      </c>
      <c r="Q2493" t="s">
        <v>8326</v>
      </c>
      <c r="R2493" t="s">
        <v>8330</v>
      </c>
      <c r="S2493" s="12">
        <f t="shared" si="197"/>
        <v>40542.839282407411</v>
      </c>
      <c r="T2493" s="12">
        <f t="shared" si="198"/>
        <v>40559.07708333333</v>
      </c>
      <c r="U2493">
        <f t="shared" si="194"/>
        <v>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8278</v>
      </c>
      <c r="O2494" s="21">
        <f t="shared" si="195"/>
        <v>125</v>
      </c>
      <c r="P2494" s="5">
        <f t="shared" si="196"/>
        <v>3.5999999999999997E-2</v>
      </c>
      <c r="Q2494" t="s">
        <v>8326</v>
      </c>
      <c r="R2494" t="s">
        <v>8330</v>
      </c>
      <c r="S2494" s="12">
        <f t="shared" si="197"/>
        <v>41024.985972222225</v>
      </c>
      <c r="T2494" s="12">
        <f t="shared" si="198"/>
        <v>41076.415972222225</v>
      </c>
      <c r="U2494">
        <f t="shared" si="194"/>
        <v>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8278</v>
      </c>
      <c r="O2495" s="21">
        <f t="shared" si="195"/>
        <v>128.69999999999999</v>
      </c>
      <c r="P2495" s="5">
        <f t="shared" si="196"/>
        <v>1.0062160062160062E-2</v>
      </c>
      <c r="Q2495" t="s">
        <v>8326</v>
      </c>
      <c r="R2495" t="s">
        <v>8330</v>
      </c>
      <c r="S2495" s="12">
        <f t="shared" si="197"/>
        <v>41348.168287037035</v>
      </c>
      <c r="T2495" s="12">
        <f t="shared" si="198"/>
        <v>41393.168287037035</v>
      </c>
      <c r="U2495">
        <f t="shared" si="194"/>
        <v>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8278</v>
      </c>
      <c r="O2496" s="21">
        <f t="shared" si="195"/>
        <v>101.00533333333333</v>
      </c>
      <c r="P2496" s="5">
        <f t="shared" si="196"/>
        <v>2.5741214985347309E-2</v>
      </c>
      <c r="Q2496" t="s">
        <v>8326</v>
      </c>
      <c r="R2496" t="s">
        <v>8330</v>
      </c>
      <c r="S2496" s="12">
        <f t="shared" si="197"/>
        <v>41022.645185185182</v>
      </c>
      <c r="T2496" s="12">
        <f t="shared" si="198"/>
        <v>41052.645185185182</v>
      </c>
      <c r="U2496">
        <f t="shared" si="194"/>
        <v>1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8278</v>
      </c>
      <c r="O2497" s="21">
        <f t="shared" si="195"/>
        <v>127.53666666666665</v>
      </c>
      <c r="P2497" s="5">
        <f t="shared" si="196"/>
        <v>2.1954470609759285E-2</v>
      </c>
      <c r="Q2497" t="s">
        <v>8326</v>
      </c>
      <c r="R2497" t="s">
        <v>8330</v>
      </c>
      <c r="S2497" s="12">
        <f t="shared" si="197"/>
        <v>41036.946469907409</v>
      </c>
      <c r="T2497" s="12">
        <f t="shared" si="198"/>
        <v>41066.946469907409</v>
      </c>
      <c r="U2497">
        <f t="shared" si="194"/>
        <v>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8278</v>
      </c>
      <c r="O2498" s="21">
        <f t="shared" si="195"/>
        <v>100</v>
      </c>
      <c r="P2498" s="5">
        <f t="shared" si="196"/>
        <v>1.6666666666666668E-3</v>
      </c>
      <c r="Q2498" t="s">
        <v>8326</v>
      </c>
      <c r="R2498" t="s">
        <v>8330</v>
      </c>
      <c r="S2498" s="12">
        <f t="shared" si="197"/>
        <v>41327.996435185189</v>
      </c>
      <c r="T2498" s="12">
        <f t="shared" si="198"/>
        <v>41362.954768518517</v>
      </c>
      <c r="U2498">
        <f t="shared" ref="U2498:U2561" si="199">COUNT(E2498="SUCCESSFUL","FAILED","cancelled","live")</f>
        <v>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8278</v>
      </c>
      <c r="O2499" s="21">
        <f t="shared" ref="O2499:O2562" si="200">IFERROR( E2499/D2499 * 100,0)</f>
        <v>112.7715</v>
      </c>
      <c r="P2499" s="5">
        <f t="shared" ref="P2499:P2562" si="201">IFERROR(L2499/E2499,0)</f>
        <v>1.2414484156014597E-2</v>
      </c>
      <c r="Q2499" t="s">
        <v>8326</v>
      </c>
      <c r="R2499" t="s">
        <v>8330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8278</v>
      </c>
      <c r="O2500" s="21">
        <f t="shared" si="200"/>
        <v>105.60000000000001</v>
      </c>
      <c r="P2500" s="5">
        <f t="shared" si="201"/>
        <v>1.893939393939394E-2</v>
      </c>
      <c r="Q2500" t="s">
        <v>8326</v>
      </c>
      <c r="R2500" t="s">
        <v>8330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1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8278</v>
      </c>
      <c r="O2501" s="21">
        <f t="shared" si="200"/>
        <v>202.625</v>
      </c>
      <c r="P2501" s="5">
        <f t="shared" si="201"/>
        <v>2.0974706971005553E-2</v>
      </c>
      <c r="Q2501" t="s">
        <v>8326</v>
      </c>
      <c r="R2501" t="s">
        <v>8330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8278</v>
      </c>
      <c r="O2502" s="21">
        <f t="shared" si="200"/>
        <v>113.33333333333333</v>
      </c>
      <c r="P2502" s="5">
        <f t="shared" si="201"/>
        <v>4.2647058823529413E-2</v>
      </c>
      <c r="Q2502" t="s">
        <v>8326</v>
      </c>
      <c r="R2502" t="s">
        <v>8330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1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8298</v>
      </c>
      <c r="O2503" s="21">
        <f t="shared" si="200"/>
        <v>2.5545454545454547</v>
      </c>
      <c r="P2503" s="5">
        <f t="shared" si="201"/>
        <v>2.491103202846975E-2</v>
      </c>
      <c r="Q2503" t="s">
        <v>8337</v>
      </c>
      <c r="R2503" t="s">
        <v>8354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1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8298</v>
      </c>
      <c r="O2504" s="21">
        <f t="shared" si="200"/>
        <v>7.8181818181818186E-2</v>
      </c>
      <c r="P2504" s="5">
        <f t="shared" si="201"/>
        <v>5.8139534883720929E-2</v>
      </c>
      <c r="Q2504" t="s">
        <v>8337</v>
      </c>
      <c r="R2504" t="s">
        <v>8354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1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8298</v>
      </c>
      <c r="O2505" s="21">
        <f t="shared" si="200"/>
        <v>0</v>
      </c>
      <c r="P2505" s="5">
        <f t="shared" si="201"/>
        <v>0</v>
      </c>
      <c r="Q2505" t="s">
        <v>8337</v>
      </c>
      <c r="R2505" t="s">
        <v>8354</v>
      </c>
      <c r="S2505" s="12">
        <f t="shared" ref="S2505:S2568" si="202">(((J2505/60)/60)/24)+DATE(1970,1,1)</f>
        <v>42498.899398148147</v>
      </c>
      <c r="T2505" s="12">
        <f t="shared" si="198"/>
        <v>42528.879166666666</v>
      </c>
      <c r="U2505">
        <f t="shared" si="199"/>
        <v>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8298</v>
      </c>
      <c r="O2506" s="21">
        <f t="shared" si="200"/>
        <v>0</v>
      </c>
      <c r="P2506" s="5">
        <f t="shared" si="201"/>
        <v>0</v>
      </c>
      <c r="Q2506" t="s">
        <v>8337</v>
      </c>
      <c r="R2506" t="s">
        <v>8354</v>
      </c>
      <c r="S2506" s="12">
        <f t="shared" si="202"/>
        <v>41928.015439814815</v>
      </c>
      <c r="T2506" s="12">
        <f t="shared" si="198"/>
        <v>41958.057106481487</v>
      </c>
      <c r="U2506">
        <f t="shared" si="199"/>
        <v>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8298</v>
      </c>
      <c r="O2507" s="21">
        <f t="shared" si="200"/>
        <v>0</v>
      </c>
      <c r="P2507" s="5">
        <f t="shared" si="201"/>
        <v>0</v>
      </c>
      <c r="Q2507" t="s">
        <v>8337</v>
      </c>
      <c r="R2507" t="s">
        <v>8354</v>
      </c>
      <c r="S2507" s="12">
        <f t="shared" si="202"/>
        <v>42047.05574074074</v>
      </c>
      <c r="T2507" s="12">
        <f t="shared" si="198"/>
        <v>42077.014074074075</v>
      </c>
      <c r="U2507">
        <f t="shared" si="199"/>
        <v>1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8298</v>
      </c>
      <c r="O2508" s="21">
        <f t="shared" si="200"/>
        <v>0.6</v>
      </c>
      <c r="P2508" s="5">
        <f t="shared" si="201"/>
        <v>6.6666666666666666E-2</v>
      </c>
      <c r="Q2508" t="s">
        <v>8337</v>
      </c>
      <c r="R2508" t="s">
        <v>8354</v>
      </c>
      <c r="S2508" s="12">
        <f t="shared" si="202"/>
        <v>42258.297094907408</v>
      </c>
      <c r="T2508" s="12">
        <f t="shared" si="198"/>
        <v>42280.875</v>
      </c>
      <c r="U2508">
        <f t="shared" si="199"/>
        <v>1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8298</v>
      </c>
      <c r="O2509" s="21">
        <f t="shared" si="200"/>
        <v>0</v>
      </c>
      <c r="P2509" s="5">
        <f t="shared" si="201"/>
        <v>0</v>
      </c>
      <c r="Q2509" t="s">
        <v>8337</v>
      </c>
      <c r="R2509" t="s">
        <v>8354</v>
      </c>
      <c r="S2509" s="12">
        <f t="shared" si="202"/>
        <v>42105.072962962964</v>
      </c>
      <c r="T2509" s="12">
        <f t="shared" si="198"/>
        <v>42135.072962962964</v>
      </c>
      <c r="U2509">
        <f t="shared" si="199"/>
        <v>1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8298</v>
      </c>
      <c r="O2510" s="21">
        <f t="shared" si="200"/>
        <v>0</v>
      </c>
      <c r="P2510" s="5">
        <f t="shared" si="201"/>
        <v>0</v>
      </c>
      <c r="Q2510" t="s">
        <v>8337</v>
      </c>
      <c r="R2510" t="s">
        <v>8354</v>
      </c>
      <c r="S2510" s="12">
        <f t="shared" si="202"/>
        <v>41835.951782407406</v>
      </c>
      <c r="T2510" s="12">
        <f t="shared" si="198"/>
        <v>41865.951782407406</v>
      </c>
      <c r="U2510">
        <f t="shared" si="199"/>
        <v>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8298</v>
      </c>
      <c r="O2511" s="21">
        <f t="shared" si="200"/>
        <v>1.0526315789473684</v>
      </c>
      <c r="P2511" s="5">
        <f t="shared" si="201"/>
        <v>2.8000000000000001E-2</v>
      </c>
      <c r="Q2511" t="s">
        <v>8337</v>
      </c>
      <c r="R2511" t="s">
        <v>8354</v>
      </c>
      <c r="S2511" s="12">
        <f t="shared" si="202"/>
        <v>42058.809594907405</v>
      </c>
      <c r="T2511" s="12">
        <f t="shared" si="198"/>
        <v>42114.767928240741</v>
      </c>
      <c r="U2511">
        <f t="shared" si="199"/>
        <v>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8298</v>
      </c>
      <c r="O2512" s="21">
        <f t="shared" si="200"/>
        <v>0.15</v>
      </c>
      <c r="P2512" s="5">
        <f t="shared" si="201"/>
        <v>2.6666666666666668E-2</v>
      </c>
      <c r="Q2512" t="s">
        <v>8337</v>
      </c>
      <c r="R2512" t="s">
        <v>8354</v>
      </c>
      <c r="S2512" s="12">
        <f t="shared" si="202"/>
        <v>42078.997361111105</v>
      </c>
      <c r="T2512" s="12">
        <f t="shared" si="198"/>
        <v>42138.997361111105</v>
      </c>
      <c r="U2512">
        <f t="shared" si="199"/>
        <v>1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8298</v>
      </c>
      <c r="O2513" s="21">
        <f t="shared" si="200"/>
        <v>0</v>
      </c>
      <c r="P2513" s="5">
        <f t="shared" si="201"/>
        <v>0</v>
      </c>
      <c r="Q2513" t="s">
        <v>8337</v>
      </c>
      <c r="R2513" t="s">
        <v>8354</v>
      </c>
      <c r="S2513" s="12">
        <f t="shared" si="202"/>
        <v>42371.446909722217</v>
      </c>
      <c r="T2513" s="12">
        <f t="shared" si="198"/>
        <v>42401.446909722217</v>
      </c>
      <c r="U2513">
        <f t="shared" si="199"/>
        <v>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8298</v>
      </c>
      <c r="O2514" s="21">
        <f t="shared" si="200"/>
        <v>0</v>
      </c>
      <c r="P2514" s="5">
        <f t="shared" si="201"/>
        <v>0</v>
      </c>
      <c r="Q2514" t="s">
        <v>8337</v>
      </c>
      <c r="R2514" t="s">
        <v>8354</v>
      </c>
      <c r="S2514" s="12">
        <f t="shared" si="202"/>
        <v>41971.876863425925</v>
      </c>
      <c r="T2514" s="12">
        <f t="shared" si="198"/>
        <v>41986.876863425925</v>
      </c>
      <c r="U2514">
        <f t="shared" si="199"/>
        <v>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8298</v>
      </c>
      <c r="O2515" s="21">
        <f t="shared" si="200"/>
        <v>0</v>
      </c>
      <c r="P2515" s="5">
        <f t="shared" si="201"/>
        <v>0</v>
      </c>
      <c r="Q2515" t="s">
        <v>8337</v>
      </c>
      <c r="R2515" t="s">
        <v>8354</v>
      </c>
      <c r="S2515" s="12">
        <f t="shared" si="202"/>
        <v>42732.00681712963</v>
      </c>
      <c r="T2515" s="12">
        <f t="shared" si="198"/>
        <v>42792.00681712963</v>
      </c>
      <c r="U2515">
        <f t="shared" si="199"/>
        <v>1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8298</v>
      </c>
      <c r="O2516" s="21">
        <f t="shared" si="200"/>
        <v>1.7500000000000002</v>
      </c>
      <c r="P2516" s="5">
        <f t="shared" si="201"/>
        <v>1.9047619047619049E-2</v>
      </c>
      <c r="Q2516" t="s">
        <v>8337</v>
      </c>
      <c r="R2516" t="s">
        <v>8354</v>
      </c>
      <c r="S2516" s="12">
        <f t="shared" si="202"/>
        <v>41854.389780092592</v>
      </c>
      <c r="T2516" s="12">
        <f t="shared" si="198"/>
        <v>41871.389780092592</v>
      </c>
      <c r="U2516">
        <f t="shared" si="199"/>
        <v>1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8298</v>
      </c>
      <c r="O2517" s="21">
        <f t="shared" si="200"/>
        <v>18.600000000000001</v>
      </c>
      <c r="P2517" s="5">
        <f t="shared" si="201"/>
        <v>1.2903225806451613E-2</v>
      </c>
      <c r="Q2517" t="s">
        <v>8337</v>
      </c>
      <c r="R2517" t="s">
        <v>8354</v>
      </c>
      <c r="S2517" s="12">
        <f t="shared" si="202"/>
        <v>42027.839733796296</v>
      </c>
      <c r="T2517" s="12">
        <f t="shared" si="198"/>
        <v>42057.839733796296</v>
      </c>
      <c r="U2517">
        <f t="shared" si="199"/>
        <v>1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8298</v>
      </c>
      <c r="O2518" s="21">
        <f t="shared" si="200"/>
        <v>0</v>
      </c>
      <c r="P2518" s="5">
        <f t="shared" si="201"/>
        <v>0</v>
      </c>
      <c r="Q2518" t="s">
        <v>8337</v>
      </c>
      <c r="R2518" t="s">
        <v>8354</v>
      </c>
      <c r="S2518" s="12">
        <f t="shared" si="202"/>
        <v>41942.653379629628</v>
      </c>
      <c r="T2518" s="12">
        <f t="shared" si="198"/>
        <v>41972.6950462963</v>
      </c>
      <c r="U2518">
        <f t="shared" si="199"/>
        <v>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8298</v>
      </c>
      <c r="O2519" s="21">
        <f t="shared" si="200"/>
        <v>9.8166666666666664</v>
      </c>
      <c r="P2519" s="5">
        <f t="shared" si="201"/>
        <v>1.8675721561969439E-2</v>
      </c>
      <c r="Q2519" t="s">
        <v>8337</v>
      </c>
      <c r="R2519" t="s">
        <v>8354</v>
      </c>
      <c r="S2519" s="12">
        <f t="shared" si="202"/>
        <v>42052.802430555559</v>
      </c>
      <c r="T2519" s="12">
        <f t="shared" si="198"/>
        <v>42082.760763888888</v>
      </c>
      <c r="U2519">
        <f t="shared" si="199"/>
        <v>1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8298</v>
      </c>
      <c r="O2520" s="21">
        <f t="shared" si="200"/>
        <v>0</v>
      </c>
      <c r="P2520" s="5">
        <f t="shared" si="201"/>
        <v>0</v>
      </c>
      <c r="Q2520" t="s">
        <v>8337</v>
      </c>
      <c r="R2520" t="s">
        <v>8354</v>
      </c>
      <c r="S2520" s="12">
        <f t="shared" si="202"/>
        <v>41926.680879629632</v>
      </c>
      <c r="T2520" s="12">
        <f t="shared" si="198"/>
        <v>41956.722546296296</v>
      </c>
      <c r="U2520">
        <f t="shared" si="199"/>
        <v>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8298</v>
      </c>
      <c r="O2521" s="21">
        <f t="shared" si="200"/>
        <v>4.3333333333333335E-2</v>
      </c>
      <c r="P2521" s="5">
        <f t="shared" si="201"/>
        <v>6.1538461538461542E-2</v>
      </c>
      <c r="Q2521" t="s">
        <v>8337</v>
      </c>
      <c r="R2521" t="s">
        <v>8354</v>
      </c>
      <c r="S2521" s="12">
        <f t="shared" si="202"/>
        <v>41809.155138888891</v>
      </c>
      <c r="T2521" s="12">
        <f t="shared" si="198"/>
        <v>41839.155138888891</v>
      </c>
      <c r="U2521">
        <f t="shared" si="199"/>
        <v>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8298</v>
      </c>
      <c r="O2522" s="21">
        <f t="shared" si="200"/>
        <v>0</v>
      </c>
      <c r="P2522" s="5">
        <f t="shared" si="201"/>
        <v>0</v>
      </c>
      <c r="Q2522" t="s">
        <v>8337</v>
      </c>
      <c r="R2522" t="s">
        <v>8354</v>
      </c>
      <c r="S2522" s="12">
        <f t="shared" si="202"/>
        <v>42612.600520833337</v>
      </c>
      <c r="T2522" s="12">
        <f t="shared" si="198"/>
        <v>42658.806249999994</v>
      </c>
      <c r="U2522">
        <f t="shared" si="199"/>
        <v>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8299</v>
      </c>
      <c r="O2523" s="21">
        <f t="shared" si="200"/>
        <v>109.48792</v>
      </c>
      <c r="P2523" s="5">
        <f t="shared" si="201"/>
        <v>9.6448996382431963E-3</v>
      </c>
      <c r="Q2523" t="s">
        <v>8326</v>
      </c>
      <c r="R2523" t="s">
        <v>8355</v>
      </c>
      <c r="S2523" s="12">
        <f t="shared" si="202"/>
        <v>42269.967835648145</v>
      </c>
      <c r="T2523" s="12">
        <f t="shared" si="198"/>
        <v>42290.967835648145</v>
      </c>
      <c r="U2523">
        <f t="shared" si="199"/>
        <v>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8299</v>
      </c>
      <c r="O2524" s="21">
        <f t="shared" si="200"/>
        <v>100</v>
      </c>
      <c r="P2524" s="5">
        <f t="shared" si="201"/>
        <v>5.4000000000000003E-3</v>
      </c>
      <c r="Q2524" t="s">
        <v>8326</v>
      </c>
      <c r="R2524" t="s">
        <v>8355</v>
      </c>
      <c r="S2524" s="12">
        <f t="shared" si="202"/>
        <v>42460.573611111111</v>
      </c>
      <c r="T2524" s="12">
        <f t="shared" si="198"/>
        <v>42482.619444444441</v>
      </c>
      <c r="U2524">
        <f t="shared" si="199"/>
        <v>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8299</v>
      </c>
      <c r="O2525" s="21">
        <f t="shared" si="200"/>
        <v>156.44444444444446</v>
      </c>
      <c r="P2525" s="5">
        <f t="shared" si="201"/>
        <v>1.8465909090909092E-2</v>
      </c>
      <c r="Q2525" t="s">
        <v>8326</v>
      </c>
      <c r="R2525" t="s">
        <v>8355</v>
      </c>
      <c r="S2525" s="12">
        <f t="shared" si="202"/>
        <v>41930.975601851853</v>
      </c>
      <c r="T2525" s="12">
        <f t="shared" si="198"/>
        <v>41961.017268518524</v>
      </c>
      <c r="U2525">
        <f t="shared" si="199"/>
        <v>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8299</v>
      </c>
      <c r="O2526" s="21">
        <f t="shared" si="200"/>
        <v>101.6</v>
      </c>
      <c r="P2526" s="5">
        <f t="shared" si="201"/>
        <v>5.6430446194225721E-3</v>
      </c>
      <c r="Q2526" t="s">
        <v>8326</v>
      </c>
      <c r="R2526" t="s">
        <v>8355</v>
      </c>
      <c r="S2526" s="12">
        <f t="shared" si="202"/>
        <v>41961.807372685187</v>
      </c>
      <c r="T2526" s="12">
        <f t="shared" si="198"/>
        <v>41994.1875</v>
      </c>
      <c r="U2526">
        <f t="shared" si="199"/>
        <v>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8299</v>
      </c>
      <c r="O2527" s="21">
        <f t="shared" si="200"/>
        <v>100.325</v>
      </c>
      <c r="P2527" s="5">
        <f t="shared" si="201"/>
        <v>9.9676052828307996E-3</v>
      </c>
      <c r="Q2527" t="s">
        <v>8326</v>
      </c>
      <c r="R2527" t="s">
        <v>8355</v>
      </c>
      <c r="S2527" s="12">
        <f t="shared" si="202"/>
        <v>41058.844571759262</v>
      </c>
      <c r="T2527" s="12">
        <f t="shared" si="198"/>
        <v>41088.844571759262</v>
      </c>
      <c r="U2527">
        <f t="shared" si="199"/>
        <v>1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8299</v>
      </c>
      <c r="O2528" s="21">
        <f t="shared" si="200"/>
        <v>112.94999999999999</v>
      </c>
      <c r="P2528" s="5">
        <f t="shared" si="201"/>
        <v>7.3041168658698535E-3</v>
      </c>
      <c r="Q2528" t="s">
        <v>8326</v>
      </c>
      <c r="R2528" t="s">
        <v>8355</v>
      </c>
      <c r="S2528" s="12">
        <f t="shared" si="202"/>
        <v>41953.091134259259</v>
      </c>
      <c r="T2528" s="12">
        <f t="shared" si="198"/>
        <v>41981.207638888889</v>
      </c>
      <c r="U2528">
        <f t="shared" si="199"/>
        <v>1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8299</v>
      </c>
      <c r="O2529" s="21">
        <f t="shared" si="200"/>
        <v>102.125</v>
      </c>
      <c r="P2529" s="5">
        <f t="shared" si="201"/>
        <v>1.7380660954712364E-2</v>
      </c>
      <c r="Q2529" t="s">
        <v>8326</v>
      </c>
      <c r="R2529" t="s">
        <v>8355</v>
      </c>
      <c r="S2529" s="12">
        <f t="shared" si="202"/>
        <v>41546.75105324074</v>
      </c>
      <c r="T2529" s="12">
        <f t="shared" si="198"/>
        <v>41565.165972222225</v>
      </c>
      <c r="U2529">
        <f t="shared" si="199"/>
        <v>1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8299</v>
      </c>
      <c r="O2530" s="21">
        <f t="shared" si="200"/>
        <v>107.24974999999999</v>
      </c>
      <c r="P2530" s="5">
        <f t="shared" si="201"/>
        <v>1.88811628931536E-2</v>
      </c>
      <c r="Q2530" t="s">
        <v>8326</v>
      </c>
      <c r="R2530" t="s">
        <v>8355</v>
      </c>
      <c r="S2530" s="12">
        <f t="shared" si="202"/>
        <v>42217.834525462968</v>
      </c>
      <c r="T2530" s="12">
        <f t="shared" si="198"/>
        <v>42236.458333333328</v>
      </c>
      <c r="U2530">
        <f t="shared" si="199"/>
        <v>1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8299</v>
      </c>
      <c r="O2531" s="21">
        <f t="shared" si="200"/>
        <v>104.28333333333333</v>
      </c>
      <c r="P2531" s="5">
        <f t="shared" si="201"/>
        <v>1.2146396036439189E-2</v>
      </c>
      <c r="Q2531" t="s">
        <v>8326</v>
      </c>
      <c r="R2531" t="s">
        <v>8355</v>
      </c>
      <c r="S2531" s="12">
        <f t="shared" si="202"/>
        <v>40948.080729166664</v>
      </c>
      <c r="T2531" s="12">
        <f t="shared" si="198"/>
        <v>40993.0390625</v>
      </c>
      <c r="U2531">
        <f t="shared" si="199"/>
        <v>1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8299</v>
      </c>
      <c r="O2532" s="21">
        <f t="shared" si="200"/>
        <v>100</v>
      </c>
      <c r="P2532" s="5">
        <f t="shared" si="201"/>
        <v>7.3846153846153844E-3</v>
      </c>
      <c r="Q2532" t="s">
        <v>8326</v>
      </c>
      <c r="R2532" t="s">
        <v>8355</v>
      </c>
      <c r="S2532" s="12">
        <f t="shared" si="202"/>
        <v>42081.864641203705</v>
      </c>
      <c r="T2532" s="12">
        <f t="shared" si="198"/>
        <v>42114.201388888891</v>
      </c>
      <c r="U2532">
        <f t="shared" si="199"/>
        <v>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8299</v>
      </c>
      <c r="O2533" s="21">
        <f t="shared" si="200"/>
        <v>100.4</v>
      </c>
      <c r="P2533" s="5">
        <f t="shared" si="201"/>
        <v>1.3501549358123064E-2</v>
      </c>
      <c r="Q2533" t="s">
        <v>8326</v>
      </c>
      <c r="R2533" t="s">
        <v>8355</v>
      </c>
      <c r="S2533" s="12">
        <f t="shared" si="202"/>
        <v>42208.680023148147</v>
      </c>
      <c r="T2533" s="12">
        <f t="shared" si="198"/>
        <v>42231.165972222225</v>
      </c>
      <c r="U2533">
        <f t="shared" si="199"/>
        <v>1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8299</v>
      </c>
      <c r="O2534" s="21">
        <f t="shared" si="200"/>
        <v>126.125</v>
      </c>
      <c r="P2534" s="5">
        <f t="shared" si="201"/>
        <v>1.1892963330029732E-2</v>
      </c>
      <c r="Q2534" t="s">
        <v>8326</v>
      </c>
      <c r="R2534" t="s">
        <v>8355</v>
      </c>
      <c r="S2534" s="12">
        <f t="shared" si="202"/>
        <v>41107.849143518521</v>
      </c>
      <c r="T2534" s="12">
        <f t="shared" si="198"/>
        <v>41137.849143518521</v>
      </c>
      <c r="U2534">
        <f t="shared" si="199"/>
        <v>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8299</v>
      </c>
      <c r="O2535" s="21">
        <f t="shared" si="200"/>
        <v>110.66666666666667</v>
      </c>
      <c r="P2535" s="5">
        <f t="shared" si="201"/>
        <v>1.6385542168674699E-2</v>
      </c>
      <c r="Q2535" t="s">
        <v>8326</v>
      </c>
      <c r="R2535" t="s">
        <v>8355</v>
      </c>
      <c r="S2535" s="12">
        <f t="shared" si="202"/>
        <v>41304.751284722224</v>
      </c>
      <c r="T2535" s="12">
        <f t="shared" si="198"/>
        <v>41334.750787037039</v>
      </c>
      <c r="U2535">
        <f t="shared" si="199"/>
        <v>1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8299</v>
      </c>
      <c r="O2536" s="21">
        <f t="shared" si="200"/>
        <v>105</v>
      </c>
      <c r="P2536" s="5">
        <f t="shared" si="201"/>
        <v>6.6666666666666671E-3</v>
      </c>
      <c r="Q2536" t="s">
        <v>8326</v>
      </c>
      <c r="R2536" t="s">
        <v>8355</v>
      </c>
      <c r="S2536" s="12">
        <f t="shared" si="202"/>
        <v>40127.700370370374</v>
      </c>
      <c r="T2536" s="12">
        <f t="shared" si="198"/>
        <v>40179.25</v>
      </c>
      <c r="U2536">
        <f t="shared" si="199"/>
        <v>1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8299</v>
      </c>
      <c r="O2537" s="21">
        <f t="shared" si="200"/>
        <v>103.77499999999999</v>
      </c>
      <c r="P2537" s="5">
        <f t="shared" si="201"/>
        <v>3.7581305709467596E-3</v>
      </c>
      <c r="Q2537" t="s">
        <v>8326</v>
      </c>
      <c r="R2537" t="s">
        <v>8355</v>
      </c>
      <c r="S2537" s="12">
        <f t="shared" si="202"/>
        <v>41943.791030092594</v>
      </c>
      <c r="T2537" s="12">
        <f t="shared" si="198"/>
        <v>41974.832696759258</v>
      </c>
      <c r="U2537">
        <f t="shared" si="199"/>
        <v>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8299</v>
      </c>
      <c r="O2538" s="21">
        <f t="shared" si="200"/>
        <v>115.99999999999999</v>
      </c>
      <c r="P2538" s="5">
        <f t="shared" si="201"/>
        <v>0.13793103448275862</v>
      </c>
      <c r="Q2538" t="s">
        <v>8326</v>
      </c>
      <c r="R2538" t="s">
        <v>8355</v>
      </c>
      <c r="S2538" s="12">
        <f t="shared" si="202"/>
        <v>41464.106087962966</v>
      </c>
      <c r="T2538" s="12">
        <f t="shared" si="198"/>
        <v>41485.106087962966</v>
      </c>
      <c r="U2538">
        <f t="shared" si="199"/>
        <v>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8299</v>
      </c>
      <c r="O2539" s="21">
        <f t="shared" si="200"/>
        <v>110.00000000000001</v>
      </c>
      <c r="P2539" s="5">
        <f t="shared" si="201"/>
        <v>0.01</v>
      </c>
      <c r="Q2539" t="s">
        <v>8326</v>
      </c>
      <c r="R2539" t="s">
        <v>8355</v>
      </c>
      <c r="S2539" s="12">
        <f t="shared" si="202"/>
        <v>40696.648784722223</v>
      </c>
      <c r="T2539" s="12">
        <f t="shared" si="198"/>
        <v>40756.648784722223</v>
      </c>
      <c r="U2539">
        <f t="shared" si="199"/>
        <v>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8299</v>
      </c>
      <c r="O2540" s="21">
        <f t="shared" si="200"/>
        <v>113.01761111111111</v>
      </c>
      <c r="P2540" s="5">
        <f t="shared" si="201"/>
        <v>9.0939612656237949E-3</v>
      </c>
      <c r="Q2540" t="s">
        <v>8326</v>
      </c>
      <c r="R2540" t="s">
        <v>8355</v>
      </c>
      <c r="S2540" s="12">
        <f t="shared" si="202"/>
        <v>41298.509965277779</v>
      </c>
      <c r="T2540" s="12">
        <f t="shared" si="198"/>
        <v>41329.207638888889</v>
      </c>
      <c r="U2540">
        <f t="shared" si="199"/>
        <v>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8299</v>
      </c>
      <c r="O2541" s="21">
        <f t="shared" si="200"/>
        <v>100.25</v>
      </c>
      <c r="P2541" s="5">
        <f t="shared" si="201"/>
        <v>5.8852867830423939E-3</v>
      </c>
      <c r="Q2541" t="s">
        <v>8326</v>
      </c>
      <c r="R2541" t="s">
        <v>8355</v>
      </c>
      <c r="S2541" s="12">
        <f t="shared" si="202"/>
        <v>41977.902222222227</v>
      </c>
      <c r="T2541" s="12">
        <f t="shared" si="198"/>
        <v>42037.902222222227</v>
      </c>
      <c r="U2541">
        <f t="shared" si="199"/>
        <v>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8299</v>
      </c>
      <c r="O2542" s="21">
        <f t="shared" si="200"/>
        <v>103.4</v>
      </c>
      <c r="P2542" s="5">
        <f t="shared" si="201"/>
        <v>1.0444874274661509E-2</v>
      </c>
      <c r="Q2542" t="s">
        <v>8326</v>
      </c>
      <c r="R2542" t="s">
        <v>8355</v>
      </c>
      <c r="S2542" s="12">
        <f t="shared" si="202"/>
        <v>40785.675011574072</v>
      </c>
      <c r="T2542" s="12">
        <f>(((I2542/60)/60)/24)+DATE(1970,1,1)</f>
        <v>40845.675011574072</v>
      </c>
      <c r="U2542">
        <f t="shared" si="199"/>
        <v>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8299</v>
      </c>
      <c r="O2543" s="21">
        <f t="shared" si="200"/>
        <v>107.02857142857142</v>
      </c>
      <c r="P2543" s="5">
        <f t="shared" si="201"/>
        <v>1.6817939135077415E-2</v>
      </c>
      <c r="Q2543" t="s">
        <v>8326</v>
      </c>
      <c r="R2543" t="s">
        <v>8355</v>
      </c>
      <c r="S2543" s="12">
        <f t="shared" si="202"/>
        <v>41483.449282407404</v>
      </c>
      <c r="T2543" s="12">
        <f t="shared" ref="T2543:T2606" si="203">(((I2543/60)/60)/24)+DATE(1970,1,1)</f>
        <v>41543.449282407404</v>
      </c>
      <c r="U2543">
        <f t="shared" si="199"/>
        <v>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8299</v>
      </c>
      <c r="O2544" s="21">
        <f t="shared" si="200"/>
        <v>103.57142857142858</v>
      </c>
      <c r="P2544" s="5">
        <f t="shared" si="201"/>
        <v>1.793103448275862E-2</v>
      </c>
      <c r="Q2544" t="s">
        <v>8326</v>
      </c>
      <c r="R2544" t="s">
        <v>8355</v>
      </c>
      <c r="S2544" s="12">
        <f t="shared" si="202"/>
        <v>41509.426585648151</v>
      </c>
      <c r="T2544" s="12">
        <f t="shared" si="203"/>
        <v>41548.165972222225</v>
      </c>
      <c r="U2544">
        <f t="shared" si="199"/>
        <v>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8299</v>
      </c>
      <c r="O2545" s="21">
        <f t="shared" si="200"/>
        <v>156.4</v>
      </c>
      <c r="P2545" s="5">
        <f t="shared" si="201"/>
        <v>3.3248081841432228E-2</v>
      </c>
      <c r="Q2545" t="s">
        <v>8326</v>
      </c>
      <c r="R2545" t="s">
        <v>8355</v>
      </c>
      <c r="S2545" s="12">
        <f t="shared" si="202"/>
        <v>40514.107615740737</v>
      </c>
      <c r="T2545" s="12">
        <f t="shared" si="203"/>
        <v>40545.125</v>
      </c>
      <c r="U2545">
        <f t="shared" si="199"/>
        <v>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8299</v>
      </c>
      <c r="O2546" s="21">
        <f t="shared" si="200"/>
        <v>100.82</v>
      </c>
      <c r="P2546" s="5">
        <f t="shared" si="201"/>
        <v>1.1307280301527474E-2</v>
      </c>
      <c r="Q2546" t="s">
        <v>8326</v>
      </c>
      <c r="R2546" t="s">
        <v>8355</v>
      </c>
      <c r="S2546" s="12">
        <f t="shared" si="202"/>
        <v>41068.520474537036</v>
      </c>
      <c r="T2546" s="12">
        <f t="shared" si="203"/>
        <v>41098.520474537036</v>
      </c>
      <c r="U2546">
        <f t="shared" si="199"/>
        <v>1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8299</v>
      </c>
      <c r="O2547" s="21">
        <f t="shared" si="200"/>
        <v>195.3</v>
      </c>
      <c r="P2547" s="5">
        <f t="shared" si="201"/>
        <v>1.561699948796723E-2</v>
      </c>
      <c r="Q2547" t="s">
        <v>8326</v>
      </c>
      <c r="R2547" t="s">
        <v>8355</v>
      </c>
      <c r="S2547" s="12">
        <f t="shared" si="202"/>
        <v>42027.13817129629</v>
      </c>
      <c r="T2547" s="12">
        <f t="shared" si="203"/>
        <v>42062.020833333328</v>
      </c>
      <c r="U2547">
        <f t="shared" si="199"/>
        <v>1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8299</v>
      </c>
      <c r="O2548" s="21">
        <f t="shared" si="200"/>
        <v>111.71428571428572</v>
      </c>
      <c r="P2548" s="5">
        <f t="shared" si="201"/>
        <v>1.6624040920716114E-2</v>
      </c>
      <c r="Q2548" t="s">
        <v>8326</v>
      </c>
      <c r="R2548" t="s">
        <v>8355</v>
      </c>
      <c r="S2548" s="12">
        <f t="shared" si="202"/>
        <v>41524.858553240738</v>
      </c>
      <c r="T2548" s="12">
        <f t="shared" si="203"/>
        <v>41552.208333333336</v>
      </c>
      <c r="U2548">
        <f t="shared" si="199"/>
        <v>1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8299</v>
      </c>
      <c r="O2549" s="21">
        <f t="shared" si="200"/>
        <v>119.85454545454546</v>
      </c>
      <c r="P2549" s="5">
        <f t="shared" si="201"/>
        <v>2.0327669902912623E-2</v>
      </c>
      <c r="Q2549" t="s">
        <v>8326</v>
      </c>
      <c r="R2549" t="s">
        <v>8355</v>
      </c>
      <c r="S2549" s="12">
        <f t="shared" si="202"/>
        <v>40973.773182870369</v>
      </c>
      <c r="T2549" s="12">
        <f t="shared" si="203"/>
        <v>41003.731516203705</v>
      </c>
      <c r="U2549">
        <f t="shared" si="199"/>
        <v>1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8299</v>
      </c>
      <c r="O2550" s="21">
        <f t="shared" si="200"/>
        <v>101.85</v>
      </c>
      <c r="P2550" s="5">
        <f t="shared" si="201"/>
        <v>6.0546555391916218E-3</v>
      </c>
      <c r="Q2550" t="s">
        <v>8326</v>
      </c>
      <c r="R2550" t="s">
        <v>8355</v>
      </c>
      <c r="S2550" s="12">
        <f t="shared" si="202"/>
        <v>42618.625428240746</v>
      </c>
      <c r="T2550" s="12">
        <f t="shared" si="203"/>
        <v>42643.185416666667</v>
      </c>
      <c r="U2550">
        <f t="shared" si="199"/>
        <v>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8299</v>
      </c>
      <c r="O2551" s="21">
        <f t="shared" si="200"/>
        <v>102.80254777070064</v>
      </c>
      <c r="P2551" s="5">
        <f t="shared" si="201"/>
        <v>2.292441140024783E-2</v>
      </c>
      <c r="Q2551" t="s">
        <v>8326</v>
      </c>
      <c r="R2551" t="s">
        <v>8355</v>
      </c>
      <c r="S2551" s="12">
        <f t="shared" si="202"/>
        <v>41390.757754629631</v>
      </c>
      <c r="T2551" s="12">
        <f t="shared" si="203"/>
        <v>41425.708333333336</v>
      </c>
      <c r="U2551">
        <f t="shared" si="199"/>
        <v>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8299</v>
      </c>
      <c r="O2552" s="21">
        <f t="shared" si="200"/>
        <v>100.84615384615385</v>
      </c>
      <c r="P2552" s="5">
        <f t="shared" si="201"/>
        <v>2.2883295194508008E-2</v>
      </c>
      <c r="Q2552" t="s">
        <v>8326</v>
      </c>
      <c r="R2552" t="s">
        <v>8355</v>
      </c>
      <c r="S2552" s="12">
        <f t="shared" si="202"/>
        <v>42228.634328703702</v>
      </c>
      <c r="T2552" s="12">
        <f t="shared" si="203"/>
        <v>42285.165972222225</v>
      </c>
      <c r="U2552">
        <f t="shared" si="199"/>
        <v>1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8299</v>
      </c>
      <c r="O2553" s="21">
        <f t="shared" si="200"/>
        <v>102.73469387755102</v>
      </c>
      <c r="P2553" s="5">
        <f t="shared" si="201"/>
        <v>1.4832472520196E-2</v>
      </c>
      <c r="Q2553" t="s">
        <v>8326</v>
      </c>
      <c r="R2553" t="s">
        <v>8355</v>
      </c>
      <c r="S2553" s="12">
        <f t="shared" si="202"/>
        <v>40961.252141203702</v>
      </c>
      <c r="T2553" s="12">
        <f t="shared" si="203"/>
        <v>40989.866666666669</v>
      </c>
      <c r="U2553">
        <f t="shared" si="199"/>
        <v>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8299</v>
      </c>
      <c r="O2554" s="21">
        <f t="shared" si="200"/>
        <v>106.5</v>
      </c>
      <c r="P2554" s="5">
        <f t="shared" si="201"/>
        <v>5.6338028169014088E-3</v>
      </c>
      <c r="Q2554" t="s">
        <v>8326</v>
      </c>
      <c r="R2554" t="s">
        <v>8355</v>
      </c>
      <c r="S2554" s="12">
        <f t="shared" si="202"/>
        <v>42769.809965277775</v>
      </c>
      <c r="T2554" s="12">
        <f t="shared" si="203"/>
        <v>42799.809965277775</v>
      </c>
      <c r="U2554">
        <f t="shared" si="199"/>
        <v>1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8299</v>
      </c>
      <c r="O2555" s="21">
        <f t="shared" si="200"/>
        <v>155.53333333333333</v>
      </c>
      <c r="P2555" s="5">
        <f t="shared" si="201"/>
        <v>2.5717959708529789E-2</v>
      </c>
      <c r="Q2555" t="s">
        <v>8326</v>
      </c>
      <c r="R2555" t="s">
        <v>8355</v>
      </c>
      <c r="S2555" s="12">
        <f t="shared" si="202"/>
        <v>41113.199155092596</v>
      </c>
      <c r="T2555" s="12">
        <f t="shared" si="203"/>
        <v>41173.199155092596</v>
      </c>
      <c r="U2555">
        <f t="shared" si="199"/>
        <v>1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8299</v>
      </c>
      <c r="O2556" s="21">
        <f t="shared" si="200"/>
        <v>122.8</v>
      </c>
      <c r="P2556" s="5">
        <f t="shared" si="201"/>
        <v>1.8186753528773074E-2</v>
      </c>
      <c r="Q2556" t="s">
        <v>8326</v>
      </c>
      <c r="R2556" t="s">
        <v>8355</v>
      </c>
      <c r="S2556" s="12">
        <f t="shared" si="202"/>
        <v>42125.078275462962</v>
      </c>
      <c r="T2556" s="12">
        <f t="shared" si="203"/>
        <v>42156.165972222225</v>
      </c>
      <c r="U2556">
        <f t="shared" si="199"/>
        <v>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8299</v>
      </c>
      <c r="O2557" s="21">
        <f t="shared" si="200"/>
        <v>107.35</v>
      </c>
      <c r="P2557" s="5">
        <f t="shared" si="201"/>
        <v>1.6301816488122962E-2</v>
      </c>
      <c r="Q2557" t="s">
        <v>8326</v>
      </c>
      <c r="R2557" t="s">
        <v>8355</v>
      </c>
      <c r="S2557" s="12">
        <f t="shared" si="202"/>
        <v>41026.655011574076</v>
      </c>
      <c r="T2557" s="12">
        <f t="shared" si="203"/>
        <v>41057.655011574076</v>
      </c>
      <c r="U2557">
        <f t="shared" si="199"/>
        <v>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8299</v>
      </c>
      <c r="O2558" s="21">
        <f t="shared" si="200"/>
        <v>105.50335570469798</v>
      </c>
      <c r="P2558" s="5">
        <f t="shared" si="201"/>
        <v>4.3256997455470736E-2</v>
      </c>
      <c r="Q2558" t="s">
        <v>8326</v>
      </c>
      <c r="R2558" t="s">
        <v>8355</v>
      </c>
      <c r="S2558" s="12">
        <f t="shared" si="202"/>
        <v>41222.991400462961</v>
      </c>
      <c r="T2558" s="12">
        <f t="shared" si="203"/>
        <v>41267.991400462961</v>
      </c>
      <c r="U2558">
        <f t="shared" si="199"/>
        <v>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8299</v>
      </c>
      <c r="O2559" s="21">
        <f t="shared" si="200"/>
        <v>118.44444444444444</v>
      </c>
      <c r="P2559" s="5">
        <f t="shared" si="201"/>
        <v>3.3771106941838651E-2</v>
      </c>
      <c r="Q2559" t="s">
        <v>8326</v>
      </c>
      <c r="R2559" t="s">
        <v>8355</v>
      </c>
      <c r="S2559" s="12">
        <f t="shared" si="202"/>
        <v>41744.745208333334</v>
      </c>
      <c r="T2559" s="12">
        <f t="shared" si="203"/>
        <v>41774.745208333334</v>
      </c>
      <c r="U2559">
        <f t="shared" si="199"/>
        <v>1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8299</v>
      </c>
      <c r="O2560" s="21">
        <f t="shared" si="200"/>
        <v>108.88</v>
      </c>
      <c r="P2560" s="5">
        <f t="shared" si="201"/>
        <v>1.3225569434239529E-2</v>
      </c>
      <c r="Q2560" t="s">
        <v>8326</v>
      </c>
      <c r="R2560" t="s">
        <v>8355</v>
      </c>
      <c r="S2560" s="12">
        <f t="shared" si="202"/>
        <v>42093.860023148154</v>
      </c>
      <c r="T2560" s="12">
        <f t="shared" si="203"/>
        <v>42125.582638888889</v>
      </c>
      <c r="U2560">
        <f t="shared" si="199"/>
        <v>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8299</v>
      </c>
      <c r="O2561" s="21">
        <f t="shared" si="200"/>
        <v>111.25</v>
      </c>
      <c r="P2561" s="5">
        <f t="shared" si="201"/>
        <v>2.8089887640449437E-2</v>
      </c>
      <c r="Q2561" t="s">
        <v>8326</v>
      </c>
      <c r="R2561" t="s">
        <v>8355</v>
      </c>
      <c r="S2561" s="12">
        <f t="shared" si="202"/>
        <v>40829.873657407406</v>
      </c>
      <c r="T2561" s="12">
        <f t="shared" si="203"/>
        <v>40862.817361111112</v>
      </c>
      <c r="U2561">
        <f t="shared" si="199"/>
        <v>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8299</v>
      </c>
      <c r="O2562" s="21">
        <f t="shared" si="200"/>
        <v>100.1</v>
      </c>
      <c r="P2562" s="5">
        <f t="shared" si="201"/>
        <v>6.993006993006993E-3</v>
      </c>
      <c r="Q2562" t="s">
        <v>8326</v>
      </c>
      <c r="R2562" t="s">
        <v>8355</v>
      </c>
      <c r="S2562" s="12">
        <f t="shared" si="202"/>
        <v>42039.951087962967</v>
      </c>
      <c r="T2562" s="12">
        <f t="shared" si="203"/>
        <v>42069.951087962967</v>
      </c>
      <c r="U2562">
        <f t="shared" ref="U2562:U2625" si="204">COUNT(E2562="SUCCESSFUL","FAILED","cancelled","live")</f>
        <v>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8283</v>
      </c>
      <c r="O2563" s="21">
        <f t="shared" ref="O2563:O2626" si="205">IFERROR( E2563/D2563 * 100,0)</f>
        <v>0</v>
      </c>
      <c r="P2563" s="5">
        <f t="shared" ref="P2563:P2626" si="206">IFERROR(L2563/E2563,0)</f>
        <v>0</v>
      </c>
      <c r="Q2563" t="s">
        <v>8337</v>
      </c>
      <c r="R2563" t="s">
        <v>8338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1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8283</v>
      </c>
      <c r="O2564" s="21">
        <f t="shared" si="205"/>
        <v>0.75</v>
      </c>
      <c r="P2564" s="5">
        <f t="shared" si="206"/>
        <v>0.04</v>
      </c>
      <c r="Q2564" t="s">
        <v>8337</v>
      </c>
      <c r="R2564" t="s">
        <v>8338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8283</v>
      </c>
      <c r="O2565" s="21">
        <f t="shared" si="205"/>
        <v>0</v>
      </c>
      <c r="P2565" s="5">
        <f t="shared" si="206"/>
        <v>0</v>
      </c>
      <c r="Q2565" t="s">
        <v>8337</v>
      </c>
      <c r="R2565" t="s">
        <v>8338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1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8283</v>
      </c>
      <c r="O2566" s="21">
        <f t="shared" si="205"/>
        <v>0</v>
      </c>
      <c r="P2566" s="5">
        <f t="shared" si="206"/>
        <v>0</v>
      </c>
      <c r="Q2566" t="s">
        <v>8337</v>
      </c>
      <c r="R2566" t="s">
        <v>8338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8283</v>
      </c>
      <c r="O2567" s="21">
        <f t="shared" si="205"/>
        <v>1</v>
      </c>
      <c r="P2567" s="5">
        <f t="shared" si="206"/>
        <v>0.01</v>
      </c>
      <c r="Q2567" t="s">
        <v>8337</v>
      </c>
      <c r="R2567" t="s">
        <v>8338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1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8283</v>
      </c>
      <c r="O2568" s="21">
        <f t="shared" si="205"/>
        <v>0</v>
      </c>
      <c r="P2568" s="5">
        <f t="shared" si="206"/>
        <v>0</v>
      </c>
      <c r="Q2568" t="s">
        <v>8337</v>
      </c>
      <c r="R2568" t="s">
        <v>8338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8283</v>
      </c>
      <c r="O2569" s="21">
        <f t="shared" si="205"/>
        <v>0.26666666666666666</v>
      </c>
      <c r="P2569" s="5">
        <f t="shared" si="206"/>
        <v>1.6666666666666666E-2</v>
      </c>
      <c r="Q2569" t="s">
        <v>8337</v>
      </c>
      <c r="R2569" t="s">
        <v>8338</v>
      </c>
      <c r="S2569" s="12">
        <f t="shared" ref="S2569:S2632" si="207">(((J2569/60)/60)/24)+DATE(1970,1,1)</f>
        <v>42087.878912037035</v>
      </c>
      <c r="T2569" s="12">
        <f t="shared" si="203"/>
        <v>42117.878912037035</v>
      </c>
      <c r="U2569">
        <f t="shared" si="204"/>
        <v>1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8283</v>
      </c>
      <c r="O2570" s="21">
        <f t="shared" si="205"/>
        <v>0.5</v>
      </c>
      <c r="P2570" s="5">
        <f t="shared" si="206"/>
        <v>0.02</v>
      </c>
      <c r="Q2570" t="s">
        <v>8337</v>
      </c>
      <c r="R2570" t="s">
        <v>8338</v>
      </c>
      <c r="S2570" s="12">
        <f t="shared" si="207"/>
        <v>42584.666597222225</v>
      </c>
      <c r="T2570" s="12">
        <f t="shared" si="203"/>
        <v>42614.666597222225</v>
      </c>
      <c r="U2570">
        <f t="shared" si="204"/>
        <v>1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8283</v>
      </c>
      <c r="O2571" s="21">
        <f t="shared" si="205"/>
        <v>2.2307692307692308</v>
      </c>
      <c r="P2571" s="5">
        <f t="shared" si="206"/>
        <v>1.3793103448275862E-2</v>
      </c>
      <c r="Q2571" t="s">
        <v>8337</v>
      </c>
      <c r="R2571" t="s">
        <v>8338</v>
      </c>
      <c r="S2571" s="12">
        <f t="shared" si="207"/>
        <v>42234.105462962965</v>
      </c>
      <c r="T2571" s="12">
        <f t="shared" si="203"/>
        <v>42264.105462962965</v>
      </c>
      <c r="U2571">
        <f t="shared" si="204"/>
        <v>1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8283</v>
      </c>
      <c r="O2572" s="21">
        <f t="shared" si="205"/>
        <v>0.84285714285714297</v>
      </c>
      <c r="P2572" s="5">
        <f t="shared" si="206"/>
        <v>3.3898305084745763E-2</v>
      </c>
      <c r="Q2572" t="s">
        <v>8337</v>
      </c>
      <c r="R2572" t="s">
        <v>8338</v>
      </c>
      <c r="S2572" s="12">
        <f t="shared" si="207"/>
        <v>42744.903182870374</v>
      </c>
      <c r="T2572" s="12">
        <f t="shared" si="203"/>
        <v>42774.903182870374</v>
      </c>
      <c r="U2572">
        <f t="shared" si="204"/>
        <v>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8283</v>
      </c>
      <c r="O2573" s="21">
        <f t="shared" si="205"/>
        <v>0.25</v>
      </c>
      <c r="P2573" s="5">
        <f t="shared" si="206"/>
        <v>1.6E-2</v>
      </c>
      <c r="Q2573" t="s">
        <v>8337</v>
      </c>
      <c r="R2573" t="s">
        <v>8338</v>
      </c>
      <c r="S2573" s="12">
        <f t="shared" si="207"/>
        <v>42449.341678240744</v>
      </c>
      <c r="T2573" s="12">
        <f t="shared" si="203"/>
        <v>42509.341678240744</v>
      </c>
      <c r="U2573">
        <f t="shared" si="204"/>
        <v>1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8283</v>
      </c>
      <c r="O2574" s="21">
        <f t="shared" si="205"/>
        <v>0</v>
      </c>
      <c r="P2574" s="5">
        <f t="shared" si="206"/>
        <v>0</v>
      </c>
      <c r="Q2574" t="s">
        <v>8337</v>
      </c>
      <c r="R2574" t="s">
        <v>8338</v>
      </c>
      <c r="S2574" s="12">
        <f t="shared" si="207"/>
        <v>42077.119409722218</v>
      </c>
      <c r="T2574" s="12">
        <f t="shared" si="203"/>
        <v>42107.119409722218</v>
      </c>
      <c r="U2574">
        <f t="shared" si="204"/>
        <v>1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8283</v>
      </c>
      <c r="O2575" s="21">
        <f t="shared" si="205"/>
        <v>0</v>
      </c>
      <c r="P2575" s="5">
        <f t="shared" si="206"/>
        <v>0</v>
      </c>
      <c r="Q2575" t="s">
        <v>8337</v>
      </c>
      <c r="R2575" t="s">
        <v>8338</v>
      </c>
      <c r="S2575" s="12">
        <f t="shared" si="207"/>
        <v>41829.592002314814</v>
      </c>
      <c r="T2575" s="12">
        <f t="shared" si="203"/>
        <v>41874.592002314814</v>
      </c>
      <c r="U2575">
        <f t="shared" si="204"/>
        <v>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8283</v>
      </c>
      <c r="O2576" s="21">
        <f t="shared" si="205"/>
        <v>0</v>
      </c>
      <c r="P2576" s="5">
        <f t="shared" si="206"/>
        <v>0</v>
      </c>
      <c r="Q2576" t="s">
        <v>8337</v>
      </c>
      <c r="R2576" t="s">
        <v>8338</v>
      </c>
      <c r="S2576" s="12">
        <f t="shared" si="207"/>
        <v>42487.825752314813</v>
      </c>
      <c r="T2576" s="12">
        <f t="shared" si="203"/>
        <v>42508.825752314813</v>
      </c>
      <c r="U2576">
        <f t="shared" si="204"/>
        <v>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8283</v>
      </c>
      <c r="O2577" s="21">
        <f t="shared" si="205"/>
        <v>0</v>
      </c>
      <c r="P2577" s="5">
        <f t="shared" si="206"/>
        <v>0</v>
      </c>
      <c r="Q2577" t="s">
        <v>8337</v>
      </c>
      <c r="R2577" t="s">
        <v>8338</v>
      </c>
      <c r="S2577" s="12">
        <f t="shared" si="207"/>
        <v>41986.108726851846</v>
      </c>
      <c r="T2577" s="12">
        <f t="shared" si="203"/>
        <v>42016.108726851846</v>
      </c>
      <c r="U2577">
        <f t="shared" si="204"/>
        <v>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8283</v>
      </c>
      <c r="O2578" s="21">
        <f t="shared" si="205"/>
        <v>0</v>
      </c>
      <c r="P2578" s="5">
        <f t="shared" si="206"/>
        <v>0</v>
      </c>
      <c r="Q2578" t="s">
        <v>8337</v>
      </c>
      <c r="R2578" t="s">
        <v>8338</v>
      </c>
      <c r="S2578" s="12">
        <f t="shared" si="207"/>
        <v>42060.00980324074</v>
      </c>
      <c r="T2578" s="12">
        <f t="shared" si="203"/>
        <v>42104.968136574069</v>
      </c>
      <c r="U2578">
        <f t="shared" si="204"/>
        <v>1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8283</v>
      </c>
      <c r="O2579" s="21">
        <f t="shared" si="205"/>
        <v>0</v>
      </c>
      <c r="P2579" s="5">
        <f t="shared" si="206"/>
        <v>0</v>
      </c>
      <c r="Q2579" t="s">
        <v>8337</v>
      </c>
      <c r="R2579" t="s">
        <v>8338</v>
      </c>
      <c r="S2579" s="12">
        <f t="shared" si="207"/>
        <v>41830.820567129631</v>
      </c>
      <c r="T2579" s="12">
        <f t="shared" si="203"/>
        <v>41855.820567129631</v>
      </c>
      <c r="U2579">
        <f t="shared" si="204"/>
        <v>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8283</v>
      </c>
      <c r="O2580" s="21">
        <f t="shared" si="205"/>
        <v>0</v>
      </c>
      <c r="P2580" s="5">
        <f t="shared" si="206"/>
        <v>0</v>
      </c>
      <c r="Q2580" t="s">
        <v>8337</v>
      </c>
      <c r="R2580" t="s">
        <v>8338</v>
      </c>
      <c r="S2580" s="12">
        <f t="shared" si="207"/>
        <v>42238.022905092599</v>
      </c>
      <c r="T2580" s="12">
        <f t="shared" si="203"/>
        <v>42286.708333333328</v>
      </c>
      <c r="U2580">
        <f t="shared" si="204"/>
        <v>1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8283</v>
      </c>
      <c r="O2581" s="21">
        <f t="shared" si="205"/>
        <v>0.13849999999999998</v>
      </c>
      <c r="P2581" s="5">
        <f t="shared" si="206"/>
        <v>4.3321299638989168E-2</v>
      </c>
      <c r="Q2581" t="s">
        <v>8337</v>
      </c>
      <c r="R2581" t="s">
        <v>8338</v>
      </c>
      <c r="S2581" s="12">
        <f t="shared" si="207"/>
        <v>41837.829895833333</v>
      </c>
      <c r="T2581" s="12">
        <f t="shared" si="203"/>
        <v>41897.829895833333</v>
      </c>
      <c r="U2581">
        <f t="shared" si="204"/>
        <v>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8283</v>
      </c>
      <c r="O2582" s="21">
        <f t="shared" si="205"/>
        <v>0.6</v>
      </c>
      <c r="P2582" s="5">
        <f t="shared" si="206"/>
        <v>3.9215686274509803E-2</v>
      </c>
      <c r="Q2582" t="s">
        <v>8337</v>
      </c>
      <c r="R2582" t="s">
        <v>8338</v>
      </c>
      <c r="S2582" s="12">
        <f t="shared" si="207"/>
        <v>42110.326423611114</v>
      </c>
      <c r="T2582" s="12">
        <f t="shared" si="203"/>
        <v>42140.125</v>
      </c>
      <c r="U2582">
        <f t="shared" si="204"/>
        <v>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8283</v>
      </c>
      <c r="O2583" s="21">
        <f t="shared" si="205"/>
        <v>10.6</v>
      </c>
      <c r="P2583" s="5">
        <f t="shared" si="206"/>
        <v>2.0754716981132074E-2</v>
      </c>
      <c r="Q2583" t="s">
        <v>8337</v>
      </c>
      <c r="R2583" t="s">
        <v>8338</v>
      </c>
      <c r="S2583" s="12">
        <f t="shared" si="207"/>
        <v>42294.628449074073</v>
      </c>
      <c r="T2583" s="12">
        <f t="shared" si="203"/>
        <v>42324.670115740737</v>
      </c>
      <c r="U2583">
        <f t="shared" si="204"/>
        <v>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8283</v>
      </c>
      <c r="O2584" s="21">
        <f t="shared" si="205"/>
        <v>1.1111111111111111E-3</v>
      </c>
      <c r="P2584" s="5">
        <f t="shared" si="206"/>
        <v>1</v>
      </c>
      <c r="Q2584" t="s">
        <v>8337</v>
      </c>
      <c r="R2584" t="s">
        <v>8338</v>
      </c>
      <c r="S2584" s="12">
        <f t="shared" si="207"/>
        <v>42642.988819444443</v>
      </c>
      <c r="T2584" s="12">
        <f t="shared" si="203"/>
        <v>42672.988819444443</v>
      </c>
      <c r="U2584">
        <f t="shared" si="204"/>
        <v>1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8283</v>
      </c>
      <c r="O2585" s="21">
        <f t="shared" si="205"/>
        <v>0.5</v>
      </c>
      <c r="P2585" s="5">
        <f t="shared" si="206"/>
        <v>1</v>
      </c>
      <c r="Q2585" t="s">
        <v>8337</v>
      </c>
      <c r="R2585" t="s">
        <v>8338</v>
      </c>
      <c r="S2585" s="12">
        <f t="shared" si="207"/>
        <v>42019.76944444445</v>
      </c>
      <c r="T2585" s="12">
        <f t="shared" si="203"/>
        <v>42079.727777777778</v>
      </c>
      <c r="U2585">
        <f t="shared" si="204"/>
        <v>1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8283</v>
      </c>
      <c r="O2586" s="21">
        <f t="shared" si="205"/>
        <v>0</v>
      </c>
      <c r="P2586" s="5">
        <f t="shared" si="206"/>
        <v>0</v>
      </c>
      <c r="Q2586" t="s">
        <v>8337</v>
      </c>
      <c r="R2586" t="s">
        <v>8338</v>
      </c>
      <c r="S2586" s="12">
        <f t="shared" si="207"/>
        <v>42140.173252314817</v>
      </c>
      <c r="T2586" s="12">
        <f t="shared" si="203"/>
        <v>42170.173252314817</v>
      </c>
      <c r="U2586">
        <f t="shared" si="204"/>
        <v>1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8283</v>
      </c>
      <c r="O2587" s="21">
        <f t="shared" si="205"/>
        <v>0.16666666666666669</v>
      </c>
      <c r="P2587" s="5">
        <f t="shared" si="206"/>
        <v>0.02</v>
      </c>
      <c r="Q2587" t="s">
        <v>8337</v>
      </c>
      <c r="R2587" t="s">
        <v>8338</v>
      </c>
      <c r="S2587" s="12">
        <f t="shared" si="207"/>
        <v>41795.963333333333</v>
      </c>
      <c r="T2587" s="12">
        <f t="shared" si="203"/>
        <v>41825.963333333333</v>
      </c>
      <c r="U2587">
        <f t="shared" si="204"/>
        <v>1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8283</v>
      </c>
      <c r="O2588" s="21">
        <f t="shared" si="205"/>
        <v>0.16666666666666669</v>
      </c>
      <c r="P2588" s="5">
        <f t="shared" si="206"/>
        <v>0.2</v>
      </c>
      <c r="Q2588" t="s">
        <v>8337</v>
      </c>
      <c r="R2588" t="s">
        <v>8338</v>
      </c>
      <c r="S2588" s="12">
        <f t="shared" si="207"/>
        <v>42333.330277777779</v>
      </c>
      <c r="T2588" s="12">
        <f t="shared" si="203"/>
        <v>42363.330277777779</v>
      </c>
      <c r="U2588">
        <f t="shared" si="204"/>
        <v>1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8283</v>
      </c>
      <c r="O2589" s="21">
        <f t="shared" si="205"/>
        <v>2.4340000000000002</v>
      </c>
      <c r="P2589" s="5">
        <f t="shared" si="206"/>
        <v>4.9301561216105174E-3</v>
      </c>
      <c r="Q2589" t="s">
        <v>8337</v>
      </c>
      <c r="R2589" t="s">
        <v>8338</v>
      </c>
      <c r="S2589" s="12">
        <f t="shared" si="207"/>
        <v>42338.675381944442</v>
      </c>
      <c r="T2589" s="12">
        <f t="shared" si="203"/>
        <v>42368.675381944442</v>
      </c>
      <c r="U2589">
        <f t="shared" si="204"/>
        <v>1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8283</v>
      </c>
      <c r="O2590" s="21">
        <f t="shared" si="205"/>
        <v>3.8833333333333329</v>
      </c>
      <c r="P2590" s="5">
        <f t="shared" si="206"/>
        <v>3.4334763948497854E-2</v>
      </c>
      <c r="Q2590" t="s">
        <v>8337</v>
      </c>
      <c r="R2590" t="s">
        <v>8338</v>
      </c>
      <c r="S2590" s="12">
        <f t="shared" si="207"/>
        <v>42042.676226851851</v>
      </c>
      <c r="T2590" s="12">
        <f t="shared" si="203"/>
        <v>42094.551388888889</v>
      </c>
      <c r="U2590">
        <f t="shared" si="204"/>
        <v>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8283</v>
      </c>
      <c r="O2591" s="21">
        <f t="shared" si="205"/>
        <v>0.01</v>
      </c>
      <c r="P2591" s="5">
        <f t="shared" si="206"/>
        <v>0.2</v>
      </c>
      <c r="Q2591" t="s">
        <v>8337</v>
      </c>
      <c r="R2591" t="s">
        <v>8338</v>
      </c>
      <c r="S2591" s="12">
        <f t="shared" si="207"/>
        <v>42422.536192129628</v>
      </c>
      <c r="T2591" s="12">
        <f t="shared" si="203"/>
        <v>42452.494525462964</v>
      </c>
      <c r="U2591">
        <f t="shared" si="204"/>
        <v>1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8283</v>
      </c>
      <c r="O2592" s="21">
        <f t="shared" si="205"/>
        <v>0</v>
      </c>
      <c r="P2592" s="5">
        <f t="shared" si="206"/>
        <v>0</v>
      </c>
      <c r="Q2592" t="s">
        <v>8337</v>
      </c>
      <c r="R2592" t="s">
        <v>8338</v>
      </c>
      <c r="S2592" s="12">
        <f t="shared" si="207"/>
        <v>42388.589085648149</v>
      </c>
      <c r="T2592" s="12">
        <f t="shared" si="203"/>
        <v>42395.589085648149</v>
      </c>
      <c r="U2592">
        <f t="shared" si="204"/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8283</v>
      </c>
      <c r="O2593" s="21">
        <f t="shared" si="205"/>
        <v>1.7333333333333332</v>
      </c>
      <c r="P2593" s="5">
        <f t="shared" si="206"/>
        <v>7.6923076923076927E-2</v>
      </c>
      <c r="Q2593" t="s">
        <v>8337</v>
      </c>
      <c r="R2593" t="s">
        <v>8338</v>
      </c>
      <c r="S2593" s="12">
        <f t="shared" si="207"/>
        <v>42382.906527777777</v>
      </c>
      <c r="T2593" s="12">
        <f t="shared" si="203"/>
        <v>42442.864861111113</v>
      </c>
      <c r="U2593">
        <f t="shared" si="204"/>
        <v>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8283</v>
      </c>
      <c r="O2594" s="21">
        <f t="shared" si="205"/>
        <v>0.16666666666666669</v>
      </c>
      <c r="P2594" s="5">
        <f t="shared" si="206"/>
        <v>0.02</v>
      </c>
      <c r="Q2594" t="s">
        <v>8337</v>
      </c>
      <c r="R2594" t="s">
        <v>8338</v>
      </c>
      <c r="S2594" s="12">
        <f t="shared" si="207"/>
        <v>41887.801168981481</v>
      </c>
      <c r="T2594" s="12">
        <f t="shared" si="203"/>
        <v>41917.801168981481</v>
      </c>
      <c r="U2594">
        <f t="shared" si="204"/>
        <v>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8283</v>
      </c>
      <c r="O2595" s="21">
        <f t="shared" si="205"/>
        <v>0</v>
      </c>
      <c r="P2595" s="5">
        <f t="shared" si="206"/>
        <v>0</v>
      </c>
      <c r="Q2595" t="s">
        <v>8337</v>
      </c>
      <c r="R2595" t="s">
        <v>8338</v>
      </c>
      <c r="S2595" s="12">
        <f t="shared" si="207"/>
        <v>42089.84520833334</v>
      </c>
      <c r="T2595" s="12">
        <f t="shared" si="203"/>
        <v>42119.84520833334</v>
      </c>
      <c r="U2595">
        <f t="shared" si="204"/>
        <v>1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8283</v>
      </c>
      <c r="O2596" s="21">
        <f t="shared" si="205"/>
        <v>1.25E-3</v>
      </c>
      <c r="P2596" s="5">
        <f t="shared" si="206"/>
        <v>1</v>
      </c>
      <c r="Q2596" t="s">
        <v>8337</v>
      </c>
      <c r="R2596" t="s">
        <v>8338</v>
      </c>
      <c r="S2596" s="12">
        <f t="shared" si="207"/>
        <v>41828.967916666668</v>
      </c>
      <c r="T2596" s="12">
        <f t="shared" si="203"/>
        <v>41858.967916666668</v>
      </c>
      <c r="U2596">
        <f t="shared" si="204"/>
        <v>1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8283</v>
      </c>
      <c r="O2597" s="21">
        <f t="shared" si="205"/>
        <v>12.166666666666668</v>
      </c>
      <c r="P2597" s="5">
        <f t="shared" si="206"/>
        <v>1.0410958904109589E-2</v>
      </c>
      <c r="Q2597" t="s">
        <v>8337</v>
      </c>
      <c r="R2597" t="s">
        <v>8338</v>
      </c>
      <c r="S2597" s="12">
        <f t="shared" si="207"/>
        <v>42760.244212962964</v>
      </c>
      <c r="T2597" s="12">
        <f t="shared" si="203"/>
        <v>42790.244212962964</v>
      </c>
      <c r="U2597">
        <f t="shared" si="204"/>
        <v>1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8283</v>
      </c>
      <c r="O2598" s="21">
        <f t="shared" si="205"/>
        <v>23.588571428571427</v>
      </c>
      <c r="P2598" s="5">
        <f t="shared" si="206"/>
        <v>3.2703488372093025E-3</v>
      </c>
      <c r="Q2598" t="s">
        <v>8337</v>
      </c>
      <c r="R2598" t="s">
        <v>8338</v>
      </c>
      <c r="S2598" s="12">
        <f t="shared" si="207"/>
        <v>41828.664456018516</v>
      </c>
      <c r="T2598" s="12">
        <f t="shared" si="203"/>
        <v>41858.664456018516</v>
      </c>
      <c r="U2598">
        <f t="shared" si="204"/>
        <v>1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8283</v>
      </c>
      <c r="O2599" s="21">
        <f t="shared" si="205"/>
        <v>5.6666666666666661</v>
      </c>
      <c r="P2599" s="5">
        <f t="shared" si="206"/>
        <v>8.2352941176470587E-2</v>
      </c>
      <c r="Q2599" t="s">
        <v>8337</v>
      </c>
      <c r="R2599" t="s">
        <v>8338</v>
      </c>
      <c r="S2599" s="12">
        <f t="shared" si="207"/>
        <v>42510.341631944444</v>
      </c>
      <c r="T2599" s="12">
        <f t="shared" si="203"/>
        <v>42540.341631944444</v>
      </c>
      <c r="U2599">
        <f t="shared" si="204"/>
        <v>1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8283</v>
      </c>
      <c r="O2600" s="21">
        <f t="shared" si="205"/>
        <v>39</v>
      </c>
      <c r="P2600" s="5">
        <f t="shared" si="206"/>
        <v>1.1965811965811967E-2</v>
      </c>
      <c r="Q2600" t="s">
        <v>8337</v>
      </c>
      <c r="R2600" t="s">
        <v>8338</v>
      </c>
      <c r="S2600" s="12">
        <f t="shared" si="207"/>
        <v>42240.840289351851</v>
      </c>
      <c r="T2600" s="12">
        <f t="shared" si="203"/>
        <v>42270.840289351851</v>
      </c>
      <c r="U2600">
        <f t="shared" si="204"/>
        <v>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8283</v>
      </c>
      <c r="O2601" s="21">
        <f t="shared" si="205"/>
        <v>0.99546510341776351</v>
      </c>
      <c r="P2601" s="5">
        <f t="shared" si="206"/>
        <v>5.5555555555555552E-2</v>
      </c>
      <c r="Q2601" t="s">
        <v>8337</v>
      </c>
      <c r="R2601" t="s">
        <v>8338</v>
      </c>
      <c r="S2601" s="12">
        <f t="shared" si="207"/>
        <v>41809.754016203704</v>
      </c>
      <c r="T2601" s="12">
        <f t="shared" si="203"/>
        <v>41854.754016203704</v>
      </c>
      <c r="U2601">
        <f t="shared" si="204"/>
        <v>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8283</v>
      </c>
      <c r="O2602" s="21">
        <f t="shared" si="205"/>
        <v>6.9320000000000004</v>
      </c>
      <c r="P2602" s="5">
        <f t="shared" si="206"/>
        <v>8.6555106751298322E-3</v>
      </c>
      <c r="Q2602" t="s">
        <v>8337</v>
      </c>
      <c r="R2602" t="s">
        <v>8338</v>
      </c>
      <c r="S2602" s="12">
        <f t="shared" si="207"/>
        <v>42394.900462962964</v>
      </c>
      <c r="T2602" s="12">
        <f t="shared" si="203"/>
        <v>42454.858796296292</v>
      </c>
      <c r="U2602">
        <f t="shared" si="204"/>
        <v>1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8300</v>
      </c>
      <c r="O2603" s="21">
        <f t="shared" si="205"/>
        <v>661.4</v>
      </c>
      <c r="P2603" s="5">
        <f t="shared" si="206"/>
        <v>4.566071968551557E-2</v>
      </c>
      <c r="Q2603" t="s">
        <v>8320</v>
      </c>
      <c r="R2603" t="s">
        <v>8356</v>
      </c>
      <c r="S2603" s="12">
        <f t="shared" si="207"/>
        <v>41150.902187499996</v>
      </c>
      <c r="T2603" s="12">
        <f t="shared" si="203"/>
        <v>41165.165972222225</v>
      </c>
      <c r="U2603">
        <f t="shared" si="204"/>
        <v>1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8300</v>
      </c>
      <c r="O2604" s="21">
        <f t="shared" si="205"/>
        <v>326.0916666666667</v>
      </c>
      <c r="P2604" s="5">
        <f t="shared" si="206"/>
        <v>1.2496486161866551E-2</v>
      </c>
      <c r="Q2604" t="s">
        <v>8320</v>
      </c>
      <c r="R2604" t="s">
        <v>8356</v>
      </c>
      <c r="S2604" s="12">
        <f t="shared" si="207"/>
        <v>41915.747314814813</v>
      </c>
      <c r="T2604" s="12">
        <f t="shared" si="203"/>
        <v>41955.888888888891</v>
      </c>
      <c r="U2604">
        <f t="shared" si="204"/>
        <v>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8300</v>
      </c>
      <c r="O2605" s="21">
        <f t="shared" si="205"/>
        <v>101.48571428571429</v>
      </c>
      <c r="P2605" s="5">
        <f t="shared" si="206"/>
        <v>2.8153153153153154E-2</v>
      </c>
      <c r="Q2605" t="s">
        <v>8320</v>
      </c>
      <c r="R2605" t="s">
        <v>8356</v>
      </c>
      <c r="S2605" s="12">
        <f t="shared" si="207"/>
        <v>41617.912662037037</v>
      </c>
      <c r="T2605" s="12">
        <f t="shared" si="203"/>
        <v>41631.912662037037</v>
      </c>
      <c r="U2605">
        <f t="shared" si="204"/>
        <v>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8300</v>
      </c>
      <c r="O2606" s="21">
        <f t="shared" si="205"/>
        <v>104.21799999999999</v>
      </c>
      <c r="P2606" s="5">
        <f t="shared" si="206"/>
        <v>1.5400410677618071E-2</v>
      </c>
      <c r="Q2606" t="s">
        <v>8320</v>
      </c>
      <c r="R2606" t="s">
        <v>8356</v>
      </c>
      <c r="S2606" s="12">
        <f t="shared" si="207"/>
        <v>40998.051192129627</v>
      </c>
      <c r="T2606" s="12">
        <f t="shared" si="203"/>
        <v>41028.051192129627</v>
      </c>
      <c r="U2606">
        <f t="shared" si="204"/>
        <v>1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8300</v>
      </c>
      <c r="O2607" s="21">
        <f t="shared" si="205"/>
        <v>107.42157000000002</v>
      </c>
      <c r="P2607" s="5">
        <f t="shared" si="206"/>
        <v>1.6402664753456871E-2</v>
      </c>
      <c r="Q2607" t="s">
        <v>8320</v>
      </c>
      <c r="R2607" t="s">
        <v>8356</v>
      </c>
      <c r="S2607" s="12">
        <f t="shared" si="207"/>
        <v>42508.541550925926</v>
      </c>
      <c r="T2607" s="12">
        <f t="shared" ref="T2607:T2670" si="208">(((I2607/60)/60)/24)+DATE(1970,1,1)</f>
        <v>42538.541550925926</v>
      </c>
      <c r="U2607">
        <f t="shared" si="204"/>
        <v>1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8300</v>
      </c>
      <c r="O2608" s="21">
        <f t="shared" si="205"/>
        <v>110.05454545454545</v>
      </c>
      <c r="P2608" s="5">
        <f t="shared" si="206"/>
        <v>3.1802412027094003E-2</v>
      </c>
      <c r="Q2608" t="s">
        <v>8320</v>
      </c>
      <c r="R2608" t="s">
        <v>8356</v>
      </c>
      <c r="S2608" s="12">
        <f t="shared" si="207"/>
        <v>41726.712754629632</v>
      </c>
      <c r="T2608" s="12">
        <f t="shared" si="208"/>
        <v>41758.712754629632</v>
      </c>
      <c r="U2608">
        <f t="shared" si="204"/>
        <v>1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8300</v>
      </c>
      <c r="O2609" s="21">
        <f t="shared" si="205"/>
        <v>407.7</v>
      </c>
      <c r="P2609" s="5">
        <f t="shared" si="206"/>
        <v>1.2202599950944321E-2</v>
      </c>
      <c r="Q2609" t="s">
        <v>8320</v>
      </c>
      <c r="R2609" t="s">
        <v>8356</v>
      </c>
      <c r="S2609" s="12">
        <f t="shared" si="207"/>
        <v>42184.874675925923</v>
      </c>
      <c r="T2609" s="12">
        <f t="shared" si="208"/>
        <v>42228.083333333328</v>
      </c>
      <c r="U2609">
        <f t="shared" si="204"/>
        <v>1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8300</v>
      </c>
      <c r="O2610" s="21">
        <f t="shared" si="205"/>
        <v>223.92500000000001</v>
      </c>
      <c r="P2610" s="5">
        <f t="shared" si="206"/>
        <v>1.6969967623088087E-2</v>
      </c>
      <c r="Q2610" t="s">
        <v>8320</v>
      </c>
      <c r="R2610" t="s">
        <v>8356</v>
      </c>
      <c r="S2610" s="12">
        <f t="shared" si="207"/>
        <v>42767.801712962959</v>
      </c>
      <c r="T2610" s="12">
        <f t="shared" si="208"/>
        <v>42809</v>
      </c>
      <c r="U2610">
        <f t="shared" si="204"/>
        <v>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8300</v>
      </c>
      <c r="O2611" s="21">
        <f t="shared" si="205"/>
        <v>303.80111428571428</v>
      </c>
      <c r="P2611" s="5">
        <f t="shared" si="206"/>
        <v>6.35754274953755E-3</v>
      </c>
      <c r="Q2611" t="s">
        <v>8320</v>
      </c>
      <c r="R2611" t="s">
        <v>8356</v>
      </c>
      <c r="S2611" s="12">
        <f t="shared" si="207"/>
        <v>41075.237858796296</v>
      </c>
      <c r="T2611" s="12">
        <f t="shared" si="208"/>
        <v>41105.237858796296</v>
      </c>
      <c r="U2611">
        <f t="shared" si="204"/>
        <v>1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8300</v>
      </c>
      <c r="O2612" s="21">
        <f t="shared" si="205"/>
        <v>141.3251043268175</v>
      </c>
      <c r="P2612" s="5">
        <f t="shared" si="206"/>
        <v>1.7934482259160417E-2</v>
      </c>
      <c r="Q2612" t="s">
        <v>8320</v>
      </c>
      <c r="R2612" t="s">
        <v>8356</v>
      </c>
      <c r="S2612" s="12">
        <f t="shared" si="207"/>
        <v>42564.881076388891</v>
      </c>
      <c r="T2612" s="12">
        <f t="shared" si="208"/>
        <v>42604.290972222225</v>
      </c>
      <c r="U2612">
        <f t="shared" si="204"/>
        <v>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8300</v>
      </c>
      <c r="O2613" s="21">
        <f t="shared" si="205"/>
        <v>2790.6363636363635</v>
      </c>
      <c r="P2613" s="5">
        <f t="shared" si="206"/>
        <v>1.1932762159168648E-2</v>
      </c>
      <c r="Q2613" t="s">
        <v>8320</v>
      </c>
      <c r="R2613" t="s">
        <v>8356</v>
      </c>
      <c r="S2613" s="12">
        <f t="shared" si="207"/>
        <v>42704.335810185185</v>
      </c>
      <c r="T2613" s="12">
        <f t="shared" si="208"/>
        <v>42737.957638888889</v>
      </c>
      <c r="U2613">
        <f t="shared" si="204"/>
        <v>1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8300</v>
      </c>
      <c r="O2614" s="21">
        <f t="shared" si="205"/>
        <v>171.76130000000001</v>
      </c>
      <c r="P2614" s="5">
        <f t="shared" si="206"/>
        <v>1.7116777760764503E-2</v>
      </c>
      <c r="Q2614" t="s">
        <v>8320</v>
      </c>
      <c r="R2614" t="s">
        <v>8356</v>
      </c>
      <c r="S2614" s="12">
        <f t="shared" si="207"/>
        <v>41982.143171296295</v>
      </c>
      <c r="T2614" s="12">
        <f t="shared" si="208"/>
        <v>42013.143171296295</v>
      </c>
      <c r="U2614">
        <f t="shared" si="204"/>
        <v>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8300</v>
      </c>
      <c r="O2615" s="21">
        <f t="shared" si="205"/>
        <v>101.01333333333334</v>
      </c>
      <c r="P2615" s="5">
        <f t="shared" si="206"/>
        <v>3.6958817317845828E-3</v>
      </c>
      <c r="Q2615" t="s">
        <v>8320</v>
      </c>
      <c r="R2615" t="s">
        <v>8356</v>
      </c>
      <c r="S2615" s="12">
        <f t="shared" si="207"/>
        <v>41143.81821759259</v>
      </c>
      <c r="T2615" s="12">
        <f t="shared" si="208"/>
        <v>41173.81821759259</v>
      </c>
      <c r="U2615">
        <f t="shared" si="204"/>
        <v>1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8300</v>
      </c>
      <c r="O2616" s="21">
        <f t="shared" si="205"/>
        <v>102</v>
      </c>
      <c r="P2616" s="5">
        <f t="shared" si="206"/>
        <v>9.3370681605975722E-3</v>
      </c>
      <c r="Q2616" t="s">
        <v>8320</v>
      </c>
      <c r="R2616" t="s">
        <v>8356</v>
      </c>
      <c r="S2616" s="12">
        <f t="shared" si="207"/>
        <v>41730.708472222221</v>
      </c>
      <c r="T2616" s="12">
        <f t="shared" si="208"/>
        <v>41759.208333333336</v>
      </c>
      <c r="U2616">
        <f t="shared" si="204"/>
        <v>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8300</v>
      </c>
      <c r="O2617" s="21">
        <f t="shared" si="205"/>
        <v>169.76511744127936</v>
      </c>
      <c r="P2617" s="5">
        <f t="shared" si="206"/>
        <v>2.1195172210774212E-2</v>
      </c>
      <c r="Q2617" t="s">
        <v>8320</v>
      </c>
      <c r="R2617" t="s">
        <v>8356</v>
      </c>
      <c r="S2617" s="12">
        <f t="shared" si="207"/>
        <v>42453.49726851852</v>
      </c>
      <c r="T2617" s="12">
        <f t="shared" si="208"/>
        <v>42490.5</v>
      </c>
      <c r="U2617">
        <f t="shared" si="204"/>
        <v>1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8300</v>
      </c>
      <c r="O2618" s="21">
        <f t="shared" si="205"/>
        <v>114.53400000000001</v>
      </c>
      <c r="P2618" s="5">
        <f t="shared" si="206"/>
        <v>8.3119423053416453E-3</v>
      </c>
      <c r="Q2618" t="s">
        <v>8320</v>
      </c>
      <c r="R2618" t="s">
        <v>8356</v>
      </c>
      <c r="S2618" s="12">
        <f t="shared" si="207"/>
        <v>42211.99454861111</v>
      </c>
      <c r="T2618" s="12">
        <f t="shared" si="208"/>
        <v>42241.99454861111</v>
      </c>
      <c r="U2618">
        <f t="shared" si="204"/>
        <v>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8300</v>
      </c>
      <c r="O2619" s="21">
        <f t="shared" si="205"/>
        <v>877.6</v>
      </c>
      <c r="P2619" s="5">
        <f t="shared" si="206"/>
        <v>3.6235186873290796E-2</v>
      </c>
      <c r="Q2619" t="s">
        <v>8320</v>
      </c>
      <c r="R2619" t="s">
        <v>8356</v>
      </c>
      <c r="S2619" s="12">
        <f t="shared" si="207"/>
        <v>41902.874432870369</v>
      </c>
      <c r="T2619" s="12">
        <f t="shared" si="208"/>
        <v>41932.874432870369</v>
      </c>
      <c r="U2619">
        <f t="shared" si="204"/>
        <v>1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8300</v>
      </c>
      <c r="O2620" s="21">
        <f t="shared" si="205"/>
        <v>105.38666666666667</v>
      </c>
      <c r="P2620" s="5">
        <f t="shared" si="206"/>
        <v>4.8709514170040486E-3</v>
      </c>
      <c r="Q2620" t="s">
        <v>8320</v>
      </c>
      <c r="R2620" t="s">
        <v>8356</v>
      </c>
      <c r="S2620" s="12">
        <f t="shared" si="207"/>
        <v>42279.792372685188</v>
      </c>
      <c r="T2620" s="12">
        <f t="shared" si="208"/>
        <v>42339.834039351852</v>
      </c>
      <c r="U2620">
        <f t="shared" si="204"/>
        <v>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8300</v>
      </c>
      <c r="O2621" s="21">
        <f t="shared" si="205"/>
        <v>188.39999999999998</v>
      </c>
      <c r="P2621" s="5">
        <f t="shared" si="206"/>
        <v>2.8131634819532909E-2</v>
      </c>
      <c r="Q2621" t="s">
        <v>8320</v>
      </c>
      <c r="R2621" t="s">
        <v>8356</v>
      </c>
      <c r="S2621" s="12">
        <f t="shared" si="207"/>
        <v>42273.884305555555</v>
      </c>
      <c r="T2621" s="12">
        <f t="shared" si="208"/>
        <v>42300.458333333328</v>
      </c>
      <c r="U2621">
        <f t="shared" si="204"/>
        <v>1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8300</v>
      </c>
      <c r="O2622" s="21">
        <f t="shared" si="205"/>
        <v>143.65230769230772</v>
      </c>
      <c r="P2622" s="5">
        <f t="shared" si="206"/>
        <v>1.3397733844539165E-2</v>
      </c>
      <c r="Q2622" t="s">
        <v>8320</v>
      </c>
      <c r="R2622" t="s">
        <v>8356</v>
      </c>
      <c r="S2622" s="12">
        <f t="shared" si="207"/>
        <v>42251.16715277778</v>
      </c>
      <c r="T2622" s="12">
        <f t="shared" si="208"/>
        <v>42288.041666666672</v>
      </c>
      <c r="U2622">
        <f t="shared" si="204"/>
        <v>1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8300</v>
      </c>
      <c r="O2623" s="21">
        <f t="shared" si="205"/>
        <v>145.88</v>
      </c>
      <c r="P2623" s="5">
        <f t="shared" si="206"/>
        <v>2.1250342747463669E-2</v>
      </c>
      <c r="Q2623" t="s">
        <v>8320</v>
      </c>
      <c r="R2623" t="s">
        <v>8356</v>
      </c>
      <c r="S2623" s="12">
        <f t="shared" si="207"/>
        <v>42115.74754629629</v>
      </c>
      <c r="T2623" s="12">
        <f t="shared" si="208"/>
        <v>42145.74754629629</v>
      </c>
      <c r="U2623">
        <f t="shared" si="204"/>
        <v>1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8300</v>
      </c>
      <c r="O2624" s="21">
        <f t="shared" si="205"/>
        <v>131.184</v>
      </c>
      <c r="P2624" s="5">
        <f t="shared" si="206"/>
        <v>3.7606212139691834E-2</v>
      </c>
      <c r="Q2624" t="s">
        <v>8320</v>
      </c>
      <c r="R2624" t="s">
        <v>8356</v>
      </c>
      <c r="S2624" s="12">
        <f t="shared" si="207"/>
        <v>42689.74324074074</v>
      </c>
      <c r="T2624" s="12">
        <f t="shared" si="208"/>
        <v>42734.74324074074</v>
      </c>
      <c r="U2624">
        <f t="shared" si="204"/>
        <v>1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8300</v>
      </c>
      <c r="O2625" s="21">
        <f t="shared" si="205"/>
        <v>113.99999999999999</v>
      </c>
      <c r="P2625" s="5">
        <f t="shared" si="206"/>
        <v>2.7192982456140352E-2</v>
      </c>
      <c r="Q2625" t="s">
        <v>8320</v>
      </c>
      <c r="R2625" t="s">
        <v>8356</v>
      </c>
      <c r="S2625" s="12">
        <f t="shared" si="207"/>
        <v>42692.256550925929</v>
      </c>
      <c r="T2625" s="12">
        <f t="shared" si="208"/>
        <v>42706.256550925929</v>
      </c>
      <c r="U2625">
        <f t="shared" si="204"/>
        <v>1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8300</v>
      </c>
      <c r="O2626" s="21">
        <f t="shared" si="205"/>
        <v>1379.4206249999997</v>
      </c>
      <c r="P2626" s="5">
        <f t="shared" si="206"/>
        <v>3.142623737411495E-2</v>
      </c>
      <c r="Q2626" t="s">
        <v>8320</v>
      </c>
      <c r="R2626" t="s">
        <v>8356</v>
      </c>
      <c r="S2626" s="12">
        <f t="shared" si="207"/>
        <v>41144.42155092593</v>
      </c>
      <c r="T2626" s="12">
        <f t="shared" si="208"/>
        <v>41165.42155092593</v>
      </c>
      <c r="U2626">
        <f t="shared" ref="U2626:U2689" si="209">COUNT(E2626="SUCCESSFUL","FAILED","cancelled","live")</f>
        <v>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8300</v>
      </c>
      <c r="O2627" s="21">
        <f t="shared" ref="O2627:O2690" si="210">IFERROR( E2627/D2627 * 100,0)</f>
        <v>956</v>
      </c>
      <c r="P2627" s="5">
        <f t="shared" ref="P2627:P2690" si="211">IFERROR(L2627/E2627,0)</f>
        <v>3.626220362622036E-2</v>
      </c>
      <c r="Q2627" t="s">
        <v>8320</v>
      </c>
      <c r="R2627" t="s">
        <v>8356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1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8300</v>
      </c>
      <c r="O2628" s="21">
        <f t="shared" si="210"/>
        <v>112.00000000000001</v>
      </c>
      <c r="P2628" s="5">
        <f t="shared" si="211"/>
        <v>1.7857142857142856E-2</v>
      </c>
      <c r="Q2628" t="s">
        <v>8320</v>
      </c>
      <c r="R2628" t="s">
        <v>8356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1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8300</v>
      </c>
      <c r="O2629" s="21">
        <f t="shared" si="210"/>
        <v>646.66666666666663</v>
      </c>
      <c r="P2629" s="5">
        <f t="shared" si="211"/>
        <v>4.6391752577319589E-2</v>
      </c>
      <c r="Q2629" t="s">
        <v>8320</v>
      </c>
      <c r="R2629" t="s">
        <v>8356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8300</v>
      </c>
      <c r="O2630" s="21">
        <f t="shared" si="210"/>
        <v>110.36948748510132</v>
      </c>
      <c r="P2630" s="5">
        <f t="shared" si="211"/>
        <v>2.267818574514039E-2</v>
      </c>
      <c r="Q2630" t="s">
        <v>8320</v>
      </c>
      <c r="R2630" t="s">
        <v>8356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1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8300</v>
      </c>
      <c r="O2631" s="21">
        <f t="shared" si="210"/>
        <v>127.74000000000001</v>
      </c>
      <c r="P2631" s="5">
        <f t="shared" si="211"/>
        <v>1.5656802880851729E-2</v>
      </c>
      <c r="Q2631" t="s">
        <v>8320</v>
      </c>
      <c r="R2631" t="s">
        <v>8356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1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8300</v>
      </c>
      <c r="O2632" s="21">
        <f t="shared" si="210"/>
        <v>157.9</v>
      </c>
      <c r="P2632" s="5">
        <f t="shared" si="211"/>
        <v>2.5649145028499049E-2</v>
      </c>
      <c r="Q2632" t="s">
        <v>8320</v>
      </c>
      <c r="R2632" t="s">
        <v>8356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1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8300</v>
      </c>
      <c r="O2633" s="21">
        <f t="shared" si="210"/>
        <v>114.66525000000001</v>
      </c>
      <c r="P2633" s="5">
        <f t="shared" si="211"/>
        <v>1.2471084308454393E-2</v>
      </c>
      <c r="Q2633" t="s">
        <v>8320</v>
      </c>
      <c r="R2633" t="s">
        <v>8356</v>
      </c>
      <c r="S2633" s="12">
        <f t="shared" ref="S2633:S2696" si="212">(((J2633/60)/60)/24)+DATE(1970,1,1)</f>
        <v>42218.169293981482</v>
      </c>
      <c r="T2633" s="12">
        <f t="shared" si="208"/>
        <v>42246.169293981482</v>
      </c>
      <c r="U2633">
        <f t="shared" si="209"/>
        <v>1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8300</v>
      </c>
      <c r="O2634" s="21">
        <f t="shared" si="210"/>
        <v>137.00934579439252</v>
      </c>
      <c r="P2634" s="5">
        <f t="shared" si="211"/>
        <v>2.8649386084583901E-2</v>
      </c>
      <c r="Q2634" t="s">
        <v>8320</v>
      </c>
      <c r="R2634" t="s">
        <v>8356</v>
      </c>
      <c r="S2634" s="12">
        <f t="shared" si="212"/>
        <v>42494.061793981484</v>
      </c>
      <c r="T2634" s="12">
        <f t="shared" si="208"/>
        <v>42519.061793981484</v>
      </c>
      <c r="U2634">
        <f t="shared" si="209"/>
        <v>1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8300</v>
      </c>
      <c r="O2635" s="21">
        <f t="shared" si="210"/>
        <v>354.62</v>
      </c>
      <c r="P2635" s="5">
        <f t="shared" si="211"/>
        <v>1.1223281258812249E-2</v>
      </c>
      <c r="Q2635" t="s">
        <v>8320</v>
      </c>
      <c r="R2635" t="s">
        <v>8356</v>
      </c>
      <c r="S2635" s="12">
        <f t="shared" si="212"/>
        <v>41667.823287037041</v>
      </c>
      <c r="T2635" s="12">
        <f t="shared" si="208"/>
        <v>41697.958333333336</v>
      </c>
      <c r="U2635">
        <f t="shared" si="209"/>
        <v>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8300</v>
      </c>
      <c r="O2636" s="21">
        <f t="shared" si="210"/>
        <v>106.02150537634409</v>
      </c>
      <c r="P2636" s="5">
        <f t="shared" si="211"/>
        <v>2.5354969574036511E-2</v>
      </c>
      <c r="Q2636" t="s">
        <v>8320</v>
      </c>
      <c r="R2636" t="s">
        <v>8356</v>
      </c>
      <c r="S2636" s="12">
        <f t="shared" si="212"/>
        <v>42612.656493055561</v>
      </c>
      <c r="T2636" s="12">
        <f t="shared" si="208"/>
        <v>42642.656493055561</v>
      </c>
      <c r="U2636">
        <f t="shared" si="209"/>
        <v>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8300</v>
      </c>
      <c r="O2637" s="21">
        <f t="shared" si="210"/>
        <v>100</v>
      </c>
      <c r="P2637" s="5">
        <f t="shared" si="211"/>
        <v>7.3043478260869567E-3</v>
      </c>
      <c r="Q2637" t="s">
        <v>8320</v>
      </c>
      <c r="R2637" t="s">
        <v>8356</v>
      </c>
      <c r="S2637" s="12">
        <f t="shared" si="212"/>
        <v>42037.950937500005</v>
      </c>
      <c r="T2637" s="12">
        <f t="shared" si="208"/>
        <v>42072.909270833334</v>
      </c>
      <c r="U2637">
        <f t="shared" si="209"/>
        <v>1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8300</v>
      </c>
      <c r="O2638" s="21">
        <f t="shared" si="210"/>
        <v>187.3</v>
      </c>
      <c r="P2638" s="5">
        <f t="shared" si="211"/>
        <v>2.6695141484249868E-2</v>
      </c>
      <c r="Q2638" t="s">
        <v>8320</v>
      </c>
      <c r="R2638" t="s">
        <v>8356</v>
      </c>
      <c r="S2638" s="12">
        <f t="shared" si="212"/>
        <v>42636.614745370374</v>
      </c>
      <c r="T2638" s="12">
        <f t="shared" si="208"/>
        <v>42659.041666666672</v>
      </c>
      <c r="U2638">
        <f t="shared" si="209"/>
        <v>1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8300</v>
      </c>
      <c r="O2639" s="21">
        <f t="shared" si="210"/>
        <v>166.2</v>
      </c>
      <c r="P2639" s="5">
        <f t="shared" si="211"/>
        <v>3.1287605294825514E-2</v>
      </c>
      <c r="Q2639" t="s">
        <v>8320</v>
      </c>
      <c r="R2639" t="s">
        <v>8356</v>
      </c>
      <c r="S2639" s="12">
        <f t="shared" si="212"/>
        <v>42639.549479166672</v>
      </c>
      <c r="T2639" s="12">
        <f t="shared" si="208"/>
        <v>42655.549479166672</v>
      </c>
      <c r="U2639">
        <f t="shared" si="209"/>
        <v>1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8300</v>
      </c>
      <c r="O2640" s="21">
        <f t="shared" si="210"/>
        <v>101.72910662824208</v>
      </c>
      <c r="P2640" s="5">
        <f t="shared" si="211"/>
        <v>3.9660056657223795E-2</v>
      </c>
      <c r="Q2640" t="s">
        <v>8320</v>
      </c>
      <c r="R2640" t="s">
        <v>8356</v>
      </c>
      <c r="S2640" s="12">
        <f t="shared" si="212"/>
        <v>41989.913136574076</v>
      </c>
      <c r="T2640" s="12">
        <f t="shared" si="208"/>
        <v>42019.913136574076</v>
      </c>
      <c r="U2640">
        <f t="shared" si="209"/>
        <v>1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8300</v>
      </c>
      <c r="O2641" s="21">
        <f t="shared" si="210"/>
        <v>164</v>
      </c>
      <c r="P2641" s="5">
        <f t="shared" si="211"/>
        <v>9.959349593495935E-2</v>
      </c>
      <c r="Q2641" t="s">
        <v>8320</v>
      </c>
      <c r="R2641" t="s">
        <v>8356</v>
      </c>
      <c r="S2641" s="12">
        <f t="shared" si="212"/>
        <v>42024.86513888889</v>
      </c>
      <c r="T2641" s="12">
        <f t="shared" si="208"/>
        <v>42054.86513888889</v>
      </c>
      <c r="U2641">
        <f t="shared" si="209"/>
        <v>1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8300</v>
      </c>
      <c r="O2642" s="21">
        <f t="shared" si="210"/>
        <v>105.66666666666666</v>
      </c>
      <c r="P2642" s="5">
        <f t="shared" si="211"/>
        <v>2.1766561514195582E-2</v>
      </c>
      <c r="Q2642" t="s">
        <v>8320</v>
      </c>
      <c r="R2642" t="s">
        <v>8356</v>
      </c>
      <c r="S2642" s="12">
        <f t="shared" si="212"/>
        <v>42103.160578703704</v>
      </c>
      <c r="T2642" s="12">
        <f t="shared" si="208"/>
        <v>42163.160578703704</v>
      </c>
      <c r="U2642">
        <f t="shared" si="209"/>
        <v>1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8300</v>
      </c>
      <c r="O2643" s="21">
        <f t="shared" si="210"/>
        <v>1</v>
      </c>
      <c r="P2643" s="5">
        <f t="shared" si="211"/>
        <v>6.6666666666666666E-2</v>
      </c>
      <c r="Q2643" t="s">
        <v>8320</v>
      </c>
      <c r="R2643" t="s">
        <v>8356</v>
      </c>
      <c r="S2643" s="12">
        <f t="shared" si="212"/>
        <v>41880.827118055553</v>
      </c>
      <c r="T2643" s="12">
        <f t="shared" si="208"/>
        <v>41897.839583333334</v>
      </c>
      <c r="U2643">
        <f t="shared" si="209"/>
        <v>1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8300</v>
      </c>
      <c r="O2644" s="21">
        <f t="shared" si="210"/>
        <v>0</v>
      </c>
      <c r="P2644" s="5">
        <f t="shared" si="211"/>
        <v>0</v>
      </c>
      <c r="Q2644" t="s">
        <v>8320</v>
      </c>
      <c r="R2644" t="s">
        <v>8356</v>
      </c>
      <c r="S2644" s="12">
        <f t="shared" si="212"/>
        <v>42536.246620370366</v>
      </c>
      <c r="T2644" s="12">
        <f t="shared" si="208"/>
        <v>42566.289583333331</v>
      </c>
      <c r="U2644">
        <f t="shared" si="209"/>
        <v>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8300</v>
      </c>
      <c r="O2645" s="21">
        <f t="shared" si="210"/>
        <v>33.559730999999999</v>
      </c>
      <c r="P2645" s="5">
        <f t="shared" si="211"/>
        <v>4.4726222626754663E-3</v>
      </c>
      <c r="Q2645" t="s">
        <v>8320</v>
      </c>
      <c r="R2645" t="s">
        <v>8356</v>
      </c>
      <c r="S2645" s="12">
        <f t="shared" si="212"/>
        <v>42689.582349537035</v>
      </c>
      <c r="T2645" s="12">
        <f t="shared" si="208"/>
        <v>42725.332638888889</v>
      </c>
      <c r="U2645">
        <f t="shared" si="209"/>
        <v>1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8300</v>
      </c>
      <c r="O2646" s="21">
        <f t="shared" si="210"/>
        <v>2.0529999999999999</v>
      </c>
      <c r="P2646" s="5">
        <f t="shared" si="211"/>
        <v>2.5328787140769606E-2</v>
      </c>
      <c r="Q2646" t="s">
        <v>8320</v>
      </c>
      <c r="R2646" t="s">
        <v>8356</v>
      </c>
      <c r="S2646" s="12">
        <f t="shared" si="212"/>
        <v>42774.792071759264</v>
      </c>
      <c r="T2646" s="12">
        <f t="shared" si="208"/>
        <v>42804.792071759264</v>
      </c>
      <c r="U2646">
        <f t="shared" si="209"/>
        <v>1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8300</v>
      </c>
      <c r="O2647" s="21">
        <f t="shared" si="210"/>
        <v>10.5</v>
      </c>
      <c r="P2647" s="5">
        <f t="shared" si="211"/>
        <v>1.0952380952380953E-2</v>
      </c>
      <c r="Q2647" t="s">
        <v>8320</v>
      </c>
      <c r="R2647" t="s">
        <v>8356</v>
      </c>
      <c r="S2647" s="12">
        <f t="shared" si="212"/>
        <v>41921.842627314814</v>
      </c>
      <c r="T2647" s="12">
        <f t="shared" si="208"/>
        <v>41951.884293981479</v>
      </c>
      <c r="U2647">
        <f t="shared" si="209"/>
        <v>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8300</v>
      </c>
      <c r="O2648" s="21">
        <f t="shared" si="210"/>
        <v>8.4172840000000004</v>
      </c>
      <c r="P2648" s="5">
        <f t="shared" si="211"/>
        <v>1.2711938910460905E-2</v>
      </c>
      <c r="Q2648" t="s">
        <v>8320</v>
      </c>
      <c r="R2648" t="s">
        <v>8356</v>
      </c>
      <c r="S2648" s="12">
        <f t="shared" si="212"/>
        <v>42226.313298611116</v>
      </c>
      <c r="T2648" s="12">
        <f t="shared" si="208"/>
        <v>42256.313298611116</v>
      </c>
      <c r="U2648">
        <f t="shared" si="209"/>
        <v>1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8300</v>
      </c>
      <c r="O2649" s="21">
        <f t="shared" si="210"/>
        <v>1.44</v>
      </c>
      <c r="P2649" s="5">
        <f t="shared" si="211"/>
        <v>8.3333333333333329E-2</v>
      </c>
      <c r="Q2649" t="s">
        <v>8320</v>
      </c>
      <c r="R2649" t="s">
        <v>8356</v>
      </c>
      <c r="S2649" s="12">
        <f t="shared" si="212"/>
        <v>42200.261793981481</v>
      </c>
      <c r="T2649" s="12">
        <f t="shared" si="208"/>
        <v>42230.261793981481</v>
      </c>
      <c r="U2649">
        <f t="shared" si="209"/>
        <v>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8300</v>
      </c>
      <c r="O2650" s="21">
        <f t="shared" si="210"/>
        <v>0.88333333333333341</v>
      </c>
      <c r="P2650" s="5">
        <f t="shared" si="211"/>
        <v>5.6603773584905662E-2</v>
      </c>
      <c r="Q2650" t="s">
        <v>8320</v>
      </c>
      <c r="R2650" t="s">
        <v>8356</v>
      </c>
      <c r="S2650" s="12">
        <f t="shared" si="212"/>
        <v>42408.714814814812</v>
      </c>
      <c r="T2650" s="12">
        <f t="shared" si="208"/>
        <v>42438.714814814812</v>
      </c>
      <c r="U2650">
        <f t="shared" si="209"/>
        <v>1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8300</v>
      </c>
      <c r="O2651" s="21">
        <f t="shared" si="210"/>
        <v>9.920000000000001E-2</v>
      </c>
      <c r="P2651" s="5">
        <f t="shared" si="211"/>
        <v>2.4193548387096774E-2</v>
      </c>
      <c r="Q2651" t="s">
        <v>8320</v>
      </c>
      <c r="R2651" t="s">
        <v>8356</v>
      </c>
      <c r="S2651" s="12">
        <f t="shared" si="212"/>
        <v>42341.99700231482</v>
      </c>
      <c r="T2651" s="12">
        <f t="shared" si="208"/>
        <v>42401.99700231482</v>
      </c>
      <c r="U2651">
        <f t="shared" si="209"/>
        <v>1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8300</v>
      </c>
      <c r="O2652" s="21">
        <f t="shared" si="210"/>
        <v>0.59666666666666668</v>
      </c>
      <c r="P2652" s="5">
        <f t="shared" si="211"/>
        <v>1.3966480446927373E-2</v>
      </c>
      <c r="Q2652" t="s">
        <v>8320</v>
      </c>
      <c r="R2652" t="s">
        <v>8356</v>
      </c>
      <c r="S2652" s="12">
        <f t="shared" si="212"/>
        <v>42695.624340277776</v>
      </c>
      <c r="T2652" s="12">
        <f t="shared" si="208"/>
        <v>42725.624340277776</v>
      </c>
      <c r="U2652">
        <f t="shared" si="209"/>
        <v>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8300</v>
      </c>
      <c r="O2653" s="21">
        <f t="shared" si="210"/>
        <v>1.8689285714285715</v>
      </c>
      <c r="P2653" s="5">
        <f t="shared" si="211"/>
        <v>3.2486145614370344E-3</v>
      </c>
      <c r="Q2653" t="s">
        <v>8320</v>
      </c>
      <c r="R2653" t="s">
        <v>8356</v>
      </c>
      <c r="S2653" s="12">
        <f t="shared" si="212"/>
        <v>42327.805659722217</v>
      </c>
      <c r="T2653" s="12">
        <f t="shared" si="208"/>
        <v>42355.805659722217</v>
      </c>
      <c r="U2653">
        <f t="shared" si="209"/>
        <v>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8300</v>
      </c>
      <c r="O2654" s="21">
        <f t="shared" si="210"/>
        <v>0.88500000000000001</v>
      </c>
      <c r="P2654" s="5">
        <f t="shared" si="211"/>
        <v>1.2429378531073447E-2</v>
      </c>
      <c r="Q2654" t="s">
        <v>8320</v>
      </c>
      <c r="R2654" t="s">
        <v>8356</v>
      </c>
      <c r="S2654" s="12">
        <f t="shared" si="212"/>
        <v>41953.158854166672</v>
      </c>
      <c r="T2654" s="12">
        <f t="shared" si="208"/>
        <v>41983.158854166672</v>
      </c>
      <c r="U2654">
        <f t="shared" si="209"/>
        <v>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8300</v>
      </c>
      <c r="O2655" s="21">
        <f t="shared" si="210"/>
        <v>11.52156862745098</v>
      </c>
      <c r="P2655" s="5">
        <f t="shared" si="211"/>
        <v>1.1912865895166781E-2</v>
      </c>
      <c r="Q2655" t="s">
        <v>8320</v>
      </c>
      <c r="R2655" t="s">
        <v>8356</v>
      </c>
      <c r="S2655" s="12">
        <f t="shared" si="212"/>
        <v>41771.651932870373</v>
      </c>
      <c r="T2655" s="12">
        <f t="shared" si="208"/>
        <v>41803.166666666664</v>
      </c>
      <c r="U2655">
        <f t="shared" si="209"/>
        <v>1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8300</v>
      </c>
      <c r="O2656" s="21">
        <f t="shared" si="210"/>
        <v>5.1000000000000004E-2</v>
      </c>
      <c r="P2656" s="5">
        <f t="shared" si="211"/>
        <v>0.11764705882352941</v>
      </c>
      <c r="Q2656" t="s">
        <v>8320</v>
      </c>
      <c r="R2656" t="s">
        <v>8356</v>
      </c>
      <c r="S2656" s="12">
        <f t="shared" si="212"/>
        <v>42055.600995370376</v>
      </c>
      <c r="T2656" s="12">
        <f t="shared" si="208"/>
        <v>42115.559328703705</v>
      </c>
      <c r="U2656">
        <f t="shared" si="209"/>
        <v>1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8300</v>
      </c>
      <c r="O2657" s="21">
        <f t="shared" si="210"/>
        <v>21.033333333333335</v>
      </c>
      <c r="P2657" s="5">
        <f t="shared" si="211"/>
        <v>1.3629160063391443E-2</v>
      </c>
      <c r="Q2657" t="s">
        <v>8320</v>
      </c>
      <c r="R2657" t="s">
        <v>8356</v>
      </c>
      <c r="S2657" s="12">
        <f t="shared" si="212"/>
        <v>42381.866284722222</v>
      </c>
      <c r="T2657" s="12">
        <f t="shared" si="208"/>
        <v>42409.833333333328</v>
      </c>
      <c r="U2657">
        <f t="shared" si="209"/>
        <v>1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8300</v>
      </c>
      <c r="O2658" s="21">
        <f t="shared" si="210"/>
        <v>11.436666666666667</v>
      </c>
      <c r="P2658" s="5">
        <f t="shared" si="211"/>
        <v>8.8603905566890118E-3</v>
      </c>
      <c r="Q2658" t="s">
        <v>8320</v>
      </c>
      <c r="R2658" t="s">
        <v>8356</v>
      </c>
      <c r="S2658" s="12">
        <f t="shared" si="212"/>
        <v>42767.688518518517</v>
      </c>
      <c r="T2658" s="12">
        <f t="shared" si="208"/>
        <v>42806.791666666672</v>
      </c>
      <c r="U2658">
        <f t="shared" si="209"/>
        <v>1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8300</v>
      </c>
      <c r="O2659" s="21">
        <f t="shared" si="210"/>
        <v>18.737933333333334</v>
      </c>
      <c r="P2659" s="5">
        <f t="shared" si="211"/>
        <v>1.0495643418520008E-2</v>
      </c>
      <c r="Q2659" t="s">
        <v>8320</v>
      </c>
      <c r="R2659" t="s">
        <v>8356</v>
      </c>
      <c r="S2659" s="12">
        <f t="shared" si="212"/>
        <v>42551.928854166668</v>
      </c>
      <c r="T2659" s="12">
        <f t="shared" si="208"/>
        <v>42585.0625</v>
      </c>
      <c r="U2659">
        <f t="shared" si="209"/>
        <v>1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8300</v>
      </c>
      <c r="O2660" s="21">
        <f t="shared" si="210"/>
        <v>9.285714285714286E-2</v>
      </c>
      <c r="P2660" s="5">
        <f t="shared" si="211"/>
        <v>4.3956043956043959E-2</v>
      </c>
      <c r="Q2660" t="s">
        <v>8320</v>
      </c>
      <c r="R2660" t="s">
        <v>8356</v>
      </c>
      <c r="S2660" s="12">
        <f t="shared" si="212"/>
        <v>42551.884189814817</v>
      </c>
      <c r="T2660" s="12">
        <f t="shared" si="208"/>
        <v>42581.884189814817</v>
      </c>
      <c r="U2660">
        <f t="shared" si="209"/>
        <v>1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8300</v>
      </c>
      <c r="O2661" s="21">
        <f t="shared" si="210"/>
        <v>2.7204081632653061</v>
      </c>
      <c r="P2661" s="5">
        <f t="shared" si="211"/>
        <v>7.5018754688672166E-3</v>
      </c>
      <c r="Q2661" t="s">
        <v>8320</v>
      </c>
      <c r="R2661" t="s">
        <v>8356</v>
      </c>
      <c r="S2661" s="12">
        <f t="shared" si="212"/>
        <v>42082.069560185191</v>
      </c>
      <c r="T2661" s="12">
        <f t="shared" si="208"/>
        <v>42112.069560185191</v>
      </c>
      <c r="U2661">
        <f t="shared" si="209"/>
        <v>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8300</v>
      </c>
      <c r="O2662" s="21">
        <f t="shared" si="210"/>
        <v>9.5000000000000001E-2</v>
      </c>
      <c r="P2662" s="5">
        <f t="shared" si="211"/>
        <v>0.26315789473684209</v>
      </c>
      <c r="Q2662" t="s">
        <v>8320</v>
      </c>
      <c r="R2662" t="s">
        <v>8356</v>
      </c>
      <c r="S2662" s="12">
        <f t="shared" si="212"/>
        <v>42272.713171296295</v>
      </c>
      <c r="T2662" s="12">
        <f t="shared" si="208"/>
        <v>42332.754837962959</v>
      </c>
      <c r="U2662">
        <f t="shared" si="209"/>
        <v>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8301</v>
      </c>
      <c r="O2663" s="21">
        <f t="shared" si="210"/>
        <v>102.89999999999999</v>
      </c>
      <c r="P2663" s="5">
        <f t="shared" si="211"/>
        <v>1.1661807580174927E-2</v>
      </c>
      <c r="Q2663" t="s">
        <v>8320</v>
      </c>
      <c r="R2663" t="s">
        <v>8357</v>
      </c>
      <c r="S2663" s="12">
        <f t="shared" si="212"/>
        <v>41542.958449074074</v>
      </c>
      <c r="T2663" s="12">
        <f t="shared" si="208"/>
        <v>41572.958449074074</v>
      </c>
      <c r="U2663">
        <f t="shared" si="209"/>
        <v>1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8301</v>
      </c>
      <c r="O2664" s="21">
        <f t="shared" si="210"/>
        <v>106.80000000000001</v>
      </c>
      <c r="P2664" s="5">
        <f t="shared" si="211"/>
        <v>3.7453183520599251E-3</v>
      </c>
      <c r="Q2664" t="s">
        <v>8320</v>
      </c>
      <c r="R2664" t="s">
        <v>8357</v>
      </c>
      <c r="S2664" s="12">
        <f t="shared" si="212"/>
        <v>42207.746678240743</v>
      </c>
      <c r="T2664" s="12">
        <f t="shared" si="208"/>
        <v>42237.746678240743</v>
      </c>
      <c r="U2664">
        <f t="shared" si="209"/>
        <v>1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8301</v>
      </c>
      <c r="O2665" s="21">
        <f t="shared" si="210"/>
        <v>104.59625</v>
      </c>
      <c r="P2665" s="5">
        <f t="shared" si="211"/>
        <v>2.6769602160689318E-3</v>
      </c>
      <c r="Q2665" t="s">
        <v>8320</v>
      </c>
      <c r="R2665" t="s">
        <v>8357</v>
      </c>
      <c r="S2665" s="12">
        <f t="shared" si="212"/>
        <v>42222.622766203705</v>
      </c>
      <c r="T2665" s="12">
        <f t="shared" si="208"/>
        <v>42251.625</v>
      </c>
      <c r="U2665">
        <f t="shared" si="209"/>
        <v>1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8301</v>
      </c>
      <c r="O2666" s="21">
        <f t="shared" si="210"/>
        <v>103.42857142857143</v>
      </c>
      <c r="P2666" s="5">
        <f t="shared" si="211"/>
        <v>5.7458563535911604E-3</v>
      </c>
      <c r="Q2666" t="s">
        <v>8320</v>
      </c>
      <c r="R2666" t="s">
        <v>8357</v>
      </c>
      <c r="S2666" s="12">
        <f t="shared" si="212"/>
        <v>42313.02542824074</v>
      </c>
      <c r="T2666" s="12">
        <f t="shared" si="208"/>
        <v>42347.290972222225</v>
      </c>
      <c r="U2666">
        <f t="shared" si="209"/>
        <v>1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8301</v>
      </c>
      <c r="O2667" s="21">
        <f t="shared" si="210"/>
        <v>123.14285714285715</v>
      </c>
      <c r="P2667" s="5">
        <f t="shared" si="211"/>
        <v>1.0672853828306265E-2</v>
      </c>
      <c r="Q2667" t="s">
        <v>8320</v>
      </c>
      <c r="R2667" t="s">
        <v>8357</v>
      </c>
      <c r="S2667" s="12">
        <f t="shared" si="212"/>
        <v>42083.895532407405</v>
      </c>
      <c r="T2667" s="12">
        <f t="shared" si="208"/>
        <v>42128.895532407405</v>
      </c>
      <c r="U2667">
        <f t="shared" si="209"/>
        <v>1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8301</v>
      </c>
      <c r="O2668" s="21">
        <f t="shared" si="210"/>
        <v>159.29509999999999</v>
      </c>
      <c r="P2668" s="5">
        <f t="shared" si="211"/>
        <v>1.2931973425422376E-2</v>
      </c>
      <c r="Q2668" t="s">
        <v>8320</v>
      </c>
      <c r="R2668" t="s">
        <v>8357</v>
      </c>
      <c r="S2668" s="12">
        <f t="shared" si="212"/>
        <v>42235.764340277776</v>
      </c>
      <c r="T2668" s="12">
        <f t="shared" si="208"/>
        <v>42272.875</v>
      </c>
      <c r="U2668">
        <f t="shared" si="209"/>
        <v>1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8301</v>
      </c>
      <c r="O2669" s="21">
        <f t="shared" si="210"/>
        <v>110.66666666666667</v>
      </c>
      <c r="P2669" s="5">
        <f t="shared" si="211"/>
        <v>1.0843373493975903E-2</v>
      </c>
      <c r="Q2669" t="s">
        <v>8320</v>
      </c>
      <c r="R2669" t="s">
        <v>8357</v>
      </c>
      <c r="S2669" s="12">
        <f t="shared" si="212"/>
        <v>42380.926111111112</v>
      </c>
      <c r="T2669" s="12">
        <f t="shared" si="208"/>
        <v>42410.926111111112</v>
      </c>
      <c r="U2669">
        <f t="shared" si="209"/>
        <v>1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8301</v>
      </c>
      <c r="O2670" s="21">
        <f t="shared" si="210"/>
        <v>170.70000000000002</v>
      </c>
      <c r="P2670" s="5">
        <f t="shared" si="211"/>
        <v>1.6403046280023433E-2</v>
      </c>
      <c r="Q2670" t="s">
        <v>8320</v>
      </c>
      <c r="R2670" t="s">
        <v>8357</v>
      </c>
      <c r="S2670" s="12">
        <f t="shared" si="212"/>
        <v>42275.588715277772</v>
      </c>
      <c r="T2670" s="12">
        <f t="shared" si="208"/>
        <v>42317.60555555555</v>
      </c>
      <c r="U2670">
        <f t="shared" si="209"/>
        <v>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8301</v>
      </c>
      <c r="O2671" s="21">
        <f t="shared" si="210"/>
        <v>125.125</v>
      </c>
      <c r="P2671" s="5">
        <f t="shared" si="211"/>
        <v>1.098901098901099E-2</v>
      </c>
      <c r="Q2671" t="s">
        <v>8320</v>
      </c>
      <c r="R2671" t="s">
        <v>8357</v>
      </c>
      <c r="S2671" s="12">
        <f t="shared" si="212"/>
        <v>42319.035833333335</v>
      </c>
      <c r="T2671" s="12">
        <f t="shared" ref="T2671:T2734" si="213">(((I2671/60)/60)/24)+DATE(1970,1,1)</f>
        <v>42379.035833333335</v>
      </c>
      <c r="U2671">
        <f t="shared" si="209"/>
        <v>1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8301</v>
      </c>
      <c r="O2672" s="21">
        <f t="shared" si="210"/>
        <v>6.4158609339642041</v>
      </c>
      <c r="P2672" s="5">
        <f t="shared" si="211"/>
        <v>2.4048096192384769E-2</v>
      </c>
      <c r="Q2672" t="s">
        <v>8320</v>
      </c>
      <c r="R2672" t="s">
        <v>8357</v>
      </c>
      <c r="S2672" s="12">
        <f t="shared" si="212"/>
        <v>41821.020601851851</v>
      </c>
      <c r="T2672" s="12">
        <f t="shared" si="213"/>
        <v>41849.020601851851</v>
      </c>
      <c r="U2672">
        <f t="shared" si="209"/>
        <v>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8301</v>
      </c>
      <c r="O2673" s="21">
        <f t="shared" si="210"/>
        <v>11.343999999999999</v>
      </c>
      <c r="P2673" s="5">
        <f t="shared" si="211"/>
        <v>2.9619181946403384E-2</v>
      </c>
      <c r="Q2673" t="s">
        <v>8320</v>
      </c>
      <c r="R2673" t="s">
        <v>8357</v>
      </c>
      <c r="S2673" s="12">
        <f t="shared" si="212"/>
        <v>41962.749027777783</v>
      </c>
      <c r="T2673" s="12">
        <f t="shared" si="213"/>
        <v>41992.818055555559</v>
      </c>
      <c r="U2673">
        <f t="shared" si="209"/>
        <v>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8301</v>
      </c>
      <c r="O2674" s="21">
        <f t="shared" si="210"/>
        <v>33.19</v>
      </c>
      <c r="P2674" s="5">
        <f t="shared" si="211"/>
        <v>1.4160891834890027E-2</v>
      </c>
      <c r="Q2674" t="s">
        <v>8320</v>
      </c>
      <c r="R2674" t="s">
        <v>8357</v>
      </c>
      <c r="S2674" s="12">
        <f t="shared" si="212"/>
        <v>42344.884143518517</v>
      </c>
      <c r="T2674" s="12">
        <f t="shared" si="213"/>
        <v>42366.25</v>
      </c>
      <c r="U2674">
        <f t="shared" si="209"/>
        <v>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8301</v>
      </c>
      <c r="O2675" s="21">
        <f t="shared" si="210"/>
        <v>27.58</v>
      </c>
      <c r="P2675" s="5">
        <f t="shared" si="211"/>
        <v>5.9825960841189268E-3</v>
      </c>
      <c r="Q2675" t="s">
        <v>8320</v>
      </c>
      <c r="R2675" t="s">
        <v>8357</v>
      </c>
      <c r="S2675" s="12">
        <f t="shared" si="212"/>
        <v>41912.541655092595</v>
      </c>
      <c r="T2675" s="12">
        <f t="shared" si="213"/>
        <v>41941.947916666664</v>
      </c>
      <c r="U2675">
        <f t="shared" si="209"/>
        <v>1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8301</v>
      </c>
      <c r="O2676" s="21">
        <f t="shared" si="210"/>
        <v>62.839999999999996</v>
      </c>
      <c r="P2676" s="5">
        <f t="shared" si="211"/>
        <v>7.7748476857324722E-3</v>
      </c>
      <c r="Q2676" t="s">
        <v>8320</v>
      </c>
      <c r="R2676" t="s">
        <v>8357</v>
      </c>
      <c r="S2676" s="12">
        <f t="shared" si="212"/>
        <v>42529.632754629631</v>
      </c>
      <c r="T2676" s="12">
        <f t="shared" si="213"/>
        <v>42556.207638888889</v>
      </c>
      <c r="U2676">
        <f t="shared" si="209"/>
        <v>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8301</v>
      </c>
      <c r="O2677" s="21">
        <f t="shared" si="210"/>
        <v>7.5880000000000001</v>
      </c>
      <c r="P2677" s="5">
        <f t="shared" si="211"/>
        <v>1.5287295730100159E-2</v>
      </c>
      <c r="Q2677" t="s">
        <v>8320</v>
      </c>
      <c r="R2677" t="s">
        <v>8357</v>
      </c>
      <c r="S2677" s="12">
        <f t="shared" si="212"/>
        <v>41923.857511574075</v>
      </c>
      <c r="T2677" s="12">
        <f t="shared" si="213"/>
        <v>41953.899178240739</v>
      </c>
      <c r="U2677">
        <f t="shared" si="209"/>
        <v>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8301</v>
      </c>
      <c r="O2678" s="21">
        <f t="shared" si="210"/>
        <v>50.38095238095238</v>
      </c>
      <c r="P2678" s="5">
        <f t="shared" si="211"/>
        <v>8.5066162570888466E-3</v>
      </c>
      <c r="Q2678" t="s">
        <v>8320</v>
      </c>
      <c r="R2678" t="s">
        <v>8357</v>
      </c>
      <c r="S2678" s="12">
        <f t="shared" si="212"/>
        <v>42482.624699074076</v>
      </c>
      <c r="T2678" s="12">
        <f t="shared" si="213"/>
        <v>42512.624699074076</v>
      </c>
      <c r="U2678">
        <f t="shared" si="209"/>
        <v>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8301</v>
      </c>
      <c r="O2679" s="21">
        <f t="shared" si="210"/>
        <v>17.512820512820511</v>
      </c>
      <c r="P2679" s="5">
        <f t="shared" si="211"/>
        <v>7.9062957540263542E-3</v>
      </c>
      <c r="Q2679" t="s">
        <v>8320</v>
      </c>
      <c r="R2679" t="s">
        <v>8357</v>
      </c>
      <c r="S2679" s="12">
        <f t="shared" si="212"/>
        <v>41793.029432870368</v>
      </c>
      <c r="T2679" s="12">
        <f t="shared" si="213"/>
        <v>41823.029432870368</v>
      </c>
      <c r="U2679">
        <f t="shared" si="209"/>
        <v>1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8301</v>
      </c>
      <c r="O2680" s="21">
        <f t="shared" si="210"/>
        <v>1.375E-2</v>
      </c>
      <c r="P2680" s="5">
        <f t="shared" si="211"/>
        <v>1.8181818181818182E-3</v>
      </c>
      <c r="Q2680" t="s">
        <v>8320</v>
      </c>
      <c r="R2680" t="s">
        <v>8357</v>
      </c>
      <c r="S2680" s="12">
        <f t="shared" si="212"/>
        <v>42241.798206018517</v>
      </c>
      <c r="T2680" s="12">
        <f t="shared" si="213"/>
        <v>42271.798206018517</v>
      </c>
      <c r="U2680">
        <f t="shared" si="209"/>
        <v>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8301</v>
      </c>
      <c r="O2681" s="21">
        <f t="shared" si="210"/>
        <v>0.33</v>
      </c>
      <c r="P2681" s="5">
        <f t="shared" si="211"/>
        <v>2.2727272727272728E-2</v>
      </c>
      <c r="Q2681" t="s">
        <v>8320</v>
      </c>
      <c r="R2681" t="s">
        <v>8357</v>
      </c>
      <c r="S2681" s="12">
        <f t="shared" si="212"/>
        <v>42033.001087962963</v>
      </c>
      <c r="T2681" s="12">
        <f t="shared" si="213"/>
        <v>42063.001087962963</v>
      </c>
      <c r="U2681">
        <f t="shared" si="209"/>
        <v>1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8301</v>
      </c>
      <c r="O2682" s="21">
        <f t="shared" si="210"/>
        <v>0.86250000000000004</v>
      </c>
      <c r="P2682" s="5">
        <f t="shared" si="211"/>
        <v>1.4492753623188406E-2</v>
      </c>
      <c r="Q2682" t="s">
        <v>8320</v>
      </c>
      <c r="R2682" t="s">
        <v>8357</v>
      </c>
      <c r="S2682" s="12">
        <f t="shared" si="212"/>
        <v>42436.211701388893</v>
      </c>
      <c r="T2682" s="12">
        <f t="shared" si="213"/>
        <v>42466.170034722221</v>
      </c>
      <c r="U2682">
        <f t="shared" si="209"/>
        <v>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8283</v>
      </c>
      <c r="O2683" s="21">
        <f t="shared" si="210"/>
        <v>0.6875</v>
      </c>
      <c r="P2683" s="5">
        <f t="shared" si="211"/>
        <v>3.6363636363636362E-2</v>
      </c>
      <c r="Q2683" t="s">
        <v>8337</v>
      </c>
      <c r="R2683" t="s">
        <v>8338</v>
      </c>
      <c r="S2683" s="12">
        <f t="shared" si="212"/>
        <v>41805.895254629628</v>
      </c>
      <c r="T2683" s="12">
        <f t="shared" si="213"/>
        <v>41830.895254629628</v>
      </c>
      <c r="U2683">
        <f t="shared" si="209"/>
        <v>1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8283</v>
      </c>
      <c r="O2684" s="21">
        <f t="shared" si="210"/>
        <v>28.299999999999997</v>
      </c>
      <c r="P2684" s="5">
        <f t="shared" si="211"/>
        <v>1.1778563015312132E-2</v>
      </c>
      <c r="Q2684" t="s">
        <v>8337</v>
      </c>
      <c r="R2684" t="s">
        <v>8338</v>
      </c>
      <c r="S2684" s="12">
        <f t="shared" si="212"/>
        <v>41932.871990740743</v>
      </c>
      <c r="T2684" s="12">
        <f t="shared" si="213"/>
        <v>41965.249305555553</v>
      </c>
      <c r="U2684">
        <f t="shared" si="209"/>
        <v>1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8283</v>
      </c>
      <c r="O2685" s="21">
        <f t="shared" si="210"/>
        <v>0.24</v>
      </c>
      <c r="P2685" s="5">
        <f t="shared" si="211"/>
        <v>8.3333333333333329E-2</v>
      </c>
      <c r="Q2685" t="s">
        <v>8337</v>
      </c>
      <c r="R2685" t="s">
        <v>8338</v>
      </c>
      <c r="S2685" s="12">
        <f t="shared" si="212"/>
        <v>42034.75509259259</v>
      </c>
      <c r="T2685" s="12">
        <f t="shared" si="213"/>
        <v>42064.75509259259</v>
      </c>
      <c r="U2685">
        <f t="shared" si="209"/>
        <v>1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8283</v>
      </c>
      <c r="O2686" s="21">
        <f t="shared" si="210"/>
        <v>1.1428571428571428</v>
      </c>
      <c r="P2686" s="5">
        <f t="shared" si="211"/>
        <v>5.0000000000000001E-3</v>
      </c>
      <c r="Q2686" t="s">
        <v>8337</v>
      </c>
      <c r="R2686" t="s">
        <v>8338</v>
      </c>
      <c r="S2686" s="12">
        <f t="shared" si="212"/>
        <v>41820.914641203701</v>
      </c>
      <c r="T2686" s="12">
        <f t="shared" si="213"/>
        <v>41860.914641203701</v>
      </c>
      <c r="U2686">
        <f t="shared" si="209"/>
        <v>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8283</v>
      </c>
      <c r="O2687" s="21">
        <f t="shared" si="210"/>
        <v>0.02</v>
      </c>
      <c r="P2687" s="5">
        <f t="shared" si="211"/>
        <v>0.1</v>
      </c>
      <c r="Q2687" t="s">
        <v>8337</v>
      </c>
      <c r="R2687" t="s">
        <v>8338</v>
      </c>
      <c r="S2687" s="12">
        <f t="shared" si="212"/>
        <v>42061.69594907407</v>
      </c>
      <c r="T2687" s="12">
        <f t="shared" si="213"/>
        <v>42121.654282407413</v>
      </c>
      <c r="U2687">
        <f t="shared" si="209"/>
        <v>1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8283</v>
      </c>
      <c r="O2688" s="21">
        <f t="shared" si="210"/>
        <v>0</v>
      </c>
      <c r="P2688" s="5">
        <f t="shared" si="211"/>
        <v>0</v>
      </c>
      <c r="Q2688" t="s">
        <v>8337</v>
      </c>
      <c r="R2688" t="s">
        <v>8338</v>
      </c>
      <c r="S2688" s="12">
        <f t="shared" si="212"/>
        <v>41892.974803240737</v>
      </c>
      <c r="T2688" s="12">
        <f t="shared" si="213"/>
        <v>41912.974803240737</v>
      </c>
      <c r="U2688">
        <f t="shared" si="209"/>
        <v>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8283</v>
      </c>
      <c r="O2689" s="21">
        <f t="shared" si="210"/>
        <v>0</v>
      </c>
      <c r="P2689" s="5">
        <f t="shared" si="211"/>
        <v>0</v>
      </c>
      <c r="Q2689" t="s">
        <v>8337</v>
      </c>
      <c r="R2689" t="s">
        <v>8338</v>
      </c>
      <c r="S2689" s="12">
        <f t="shared" si="212"/>
        <v>42154.64025462963</v>
      </c>
      <c r="T2689" s="12">
        <f t="shared" si="213"/>
        <v>42184.64025462963</v>
      </c>
      <c r="U2689">
        <f t="shared" si="209"/>
        <v>1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8283</v>
      </c>
      <c r="O2690" s="21">
        <f t="shared" si="210"/>
        <v>0.14799999999999999</v>
      </c>
      <c r="P2690" s="5">
        <f t="shared" si="211"/>
        <v>0.1891891891891892</v>
      </c>
      <c r="Q2690" t="s">
        <v>8337</v>
      </c>
      <c r="R2690" t="s">
        <v>8338</v>
      </c>
      <c r="S2690" s="12">
        <f t="shared" si="212"/>
        <v>42028.118865740747</v>
      </c>
      <c r="T2690" s="12">
        <f t="shared" si="213"/>
        <v>42059.125</v>
      </c>
      <c r="U2690">
        <f t="shared" ref="U2690:U2753" si="214">COUNT(E2690="SUCCESSFUL","FAILED","cancelled","live")</f>
        <v>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8283</v>
      </c>
      <c r="O2691" s="21">
        <f t="shared" ref="O2691:O2754" si="215">IFERROR( E2691/D2691 * 100,0)</f>
        <v>2.8571428571428571E-3</v>
      </c>
      <c r="P2691" s="5">
        <f t="shared" ref="P2691:P2754" si="216">IFERROR(L2691/E2691,0)</f>
        <v>1</v>
      </c>
      <c r="Q2691" t="s">
        <v>8337</v>
      </c>
      <c r="R2691" t="s">
        <v>8338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1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8283</v>
      </c>
      <c r="O2692" s="21">
        <f t="shared" si="215"/>
        <v>10.7325</v>
      </c>
      <c r="P2692" s="5">
        <f t="shared" si="216"/>
        <v>1.3743303051479153E-2</v>
      </c>
      <c r="Q2692" t="s">
        <v>8337</v>
      </c>
      <c r="R2692" t="s">
        <v>8338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1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8283</v>
      </c>
      <c r="O2693" s="21">
        <f t="shared" si="215"/>
        <v>5.3846153846153842E-2</v>
      </c>
      <c r="P2693" s="5">
        <f t="shared" si="216"/>
        <v>5.7142857142857141E-2</v>
      </c>
      <c r="Q2693" t="s">
        <v>8337</v>
      </c>
      <c r="R2693" t="s">
        <v>8338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8283</v>
      </c>
      <c r="O2694" s="21">
        <f t="shared" si="215"/>
        <v>0.7142857142857143</v>
      </c>
      <c r="P2694" s="5">
        <f t="shared" si="216"/>
        <v>0.04</v>
      </c>
      <c r="Q2694" t="s">
        <v>8337</v>
      </c>
      <c r="R2694" t="s">
        <v>8338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8283</v>
      </c>
      <c r="O2695" s="21">
        <f t="shared" si="215"/>
        <v>0.8</v>
      </c>
      <c r="P2695" s="5">
        <f t="shared" si="216"/>
        <v>7.4999999999999997E-2</v>
      </c>
      <c r="Q2695" t="s">
        <v>8337</v>
      </c>
      <c r="R2695" t="s">
        <v>8338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1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8283</v>
      </c>
      <c r="O2696" s="21">
        <f t="shared" si="215"/>
        <v>3.3333333333333335E-3</v>
      </c>
      <c r="P2696" s="5">
        <f t="shared" si="216"/>
        <v>1</v>
      </c>
      <c r="Q2696" t="s">
        <v>8337</v>
      </c>
      <c r="R2696" t="s">
        <v>8338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1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8283</v>
      </c>
      <c r="O2697" s="21">
        <f t="shared" si="215"/>
        <v>0.47333333333333333</v>
      </c>
      <c r="P2697" s="5">
        <f t="shared" si="216"/>
        <v>4.2253521126760563E-2</v>
      </c>
      <c r="Q2697" t="s">
        <v>8337</v>
      </c>
      <c r="R2697" t="s">
        <v>8338</v>
      </c>
      <c r="S2697" s="12">
        <f t="shared" ref="S2697:S2760" si="217">(((J2697/60)/60)/24)+DATE(1970,1,1)</f>
        <v>42048.181921296295</v>
      </c>
      <c r="T2697" s="12">
        <f t="shared" si="213"/>
        <v>42108.14025462963</v>
      </c>
      <c r="U2697">
        <f t="shared" si="214"/>
        <v>1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8283</v>
      </c>
      <c r="O2698" s="21">
        <f t="shared" si="215"/>
        <v>5.65</v>
      </c>
      <c r="P2698" s="5">
        <f t="shared" si="216"/>
        <v>1.1209439528023599E-2</v>
      </c>
      <c r="Q2698" t="s">
        <v>8337</v>
      </c>
      <c r="R2698" t="s">
        <v>8338</v>
      </c>
      <c r="S2698" s="12">
        <f t="shared" si="217"/>
        <v>41964.844444444447</v>
      </c>
      <c r="T2698" s="12">
        <f t="shared" si="213"/>
        <v>41998.844444444447</v>
      </c>
      <c r="U2698">
        <f t="shared" si="214"/>
        <v>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8283</v>
      </c>
      <c r="O2699" s="21">
        <f t="shared" si="215"/>
        <v>26.35217391304348</v>
      </c>
      <c r="P2699" s="5">
        <f t="shared" si="216"/>
        <v>8.5794423362481435E-3</v>
      </c>
      <c r="Q2699" t="s">
        <v>8337</v>
      </c>
      <c r="R2699" t="s">
        <v>8338</v>
      </c>
      <c r="S2699" s="12">
        <f t="shared" si="217"/>
        <v>42187.940081018518</v>
      </c>
      <c r="T2699" s="12">
        <f t="shared" si="213"/>
        <v>42218.916666666672</v>
      </c>
      <c r="U2699">
        <f t="shared" si="214"/>
        <v>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8283</v>
      </c>
      <c r="O2700" s="21">
        <f t="shared" si="215"/>
        <v>0.325125</v>
      </c>
      <c r="P2700" s="5">
        <f t="shared" si="216"/>
        <v>7.6893502499038827E-2</v>
      </c>
      <c r="Q2700" t="s">
        <v>8337</v>
      </c>
      <c r="R2700" t="s">
        <v>8338</v>
      </c>
      <c r="S2700" s="12">
        <f t="shared" si="217"/>
        <v>41787.898240740738</v>
      </c>
      <c r="T2700" s="12">
        <f t="shared" si="213"/>
        <v>41817.898240740738</v>
      </c>
      <c r="U2700">
        <f t="shared" si="214"/>
        <v>1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8283</v>
      </c>
      <c r="O2701" s="21">
        <f t="shared" si="215"/>
        <v>0</v>
      </c>
      <c r="P2701" s="5">
        <f t="shared" si="216"/>
        <v>0</v>
      </c>
      <c r="Q2701" t="s">
        <v>8337</v>
      </c>
      <c r="R2701" t="s">
        <v>8338</v>
      </c>
      <c r="S2701" s="12">
        <f t="shared" si="217"/>
        <v>41829.896562499998</v>
      </c>
      <c r="T2701" s="12">
        <f t="shared" si="213"/>
        <v>41859.896562499998</v>
      </c>
      <c r="U2701">
        <f t="shared" si="214"/>
        <v>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8283</v>
      </c>
      <c r="O2702" s="21">
        <f t="shared" si="215"/>
        <v>0.7000700070007001</v>
      </c>
      <c r="P2702" s="5">
        <f t="shared" si="216"/>
        <v>5.7142857142857141E-2</v>
      </c>
      <c r="Q2702" t="s">
        <v>8337</v>
      </c>
      <c r="R2702" t="s">
        <v>8338</v>
      </c>
      <c r="S2702" s="12">
        <f t="shared" si="217"/>
        <v>41870.87467592593</v>
      </c>
      <c r="T2702" s="12">
        <f t="shared" si="213"/>
        <v>41900.87467592593</v>
      </c>
      <c r="U2702">
        <f t="shared" si="214"/>
        <v>1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8302</v>
      </c>
      <c r="O2703" s="21">
        <f t="shared" si="215"/>
        <v>46.176470588235297</v>
      </c>
      <c r="P2703" s="5">
        <f t="shared" si="216"/>
        <v>2.9299363057324841E-2</v>
      </c>
      <c r="Q2703" t="s">
        <v>8318</v>
      </c>
      <c r="R2703" t="s">
        <v>8358</v>
      </c>
      <c r="S2703" s="12">
        <f t="shared" si="217"/>
        <v>42801.774699074071</v>
      </c>
      <c r="T2703" s="12">
        <f t="shared" si="213"/>
        <v>42832.733032407406</v>
      </c>
      <c r="U2703">
        <f t="shared" si="214"/>
        <v>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8302</v>
      </c>
      <c r="O2704" s="21">
        <f t="shared" si="215"/>
        <v>34.410000000000004</v>
      </c>
      <c r="P2704" s="5">
        <f t="shared" si="216"/>
        <v>7.5559430398140079E-3</v>
      </c>
      <c r="Q2704" t="s">
        <v>8318</v>
      </c>
      <c r="R2704" t="s">
        <v>8358</v>
      </c>
      <c r="S2704" s="12">
        <f t="shared" si="217"/>
        <v>42800.801817129628</v>
      </c>
      <c r="T2704" s="12">
        <f t="shared" si="213"/>
        <v>42830.760150462964</v>
      </c>
      <c r="U2704">
        <f t="shared" si="214"/>
        <v>1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8302</v>
      </c>
      <c r="O2705" s="21">
        <f t="shared" si="215"/>
        <v>103.75000000000001</v>
      </c>
      <c r="P2705" s="5">
        <f t="shared" si="216"/>
        <v>1.0843373493975904E-3</v>
      </c>
      <c r="Q2705" t="s">
        <v>8318</v>
      </c>
      <c r="R2705" t="s">
        <v>8358</v>
      </c>
      <c r="S2705" s="12">
        <f t="shared" si="217"/>
        <v>42756.690162037034</v>
      </c>
      <c r="T2705" s="12">
        <f t="shared" si="213"/>
        <v>42816.648495370369</v>
      </c>
      <c r="U2705">
        <f t="shared" si="214"/>
        <v>1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8302</v>
      </c>
      <c r="O2706" s="21">
        <f t="shared" si="215"/>
        <v>6.0263157894736841</v>
      </c>
      <c r="P2706" s="5">
        <f t="shared" si="216"/>
        <v>6.1135371179039302E-3</v>
      </c>
      <c r="Q2706" t="s">
        <v>8318</v>
      </c>
      <c r="R2706" t="s">
        <v>8358</v>
      </c>
      <c r="S2706" s="12">
        <f t="shared" si="217"/>
        <v>42787.862430555557</v>
      </c>
      <c r="T2706" s="12">
        <f t="shared" si="213"/>
        <v>42830.820763888885</v>
      </c>
      <c r="U2706">
        <f t="shared" si="214"/>
        <v>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8302</v>
      </c>
      <c r="O2707" s="21">
        <f t="shared" si="215"/>
        <v>10.539393939393939</v>
      </c>
      <c r="P2707" s="5">
        <f t="shared" si="216"/>
        <v>4.6003450258769408E-3</v>
      </c>
      <c r="Q2707" t="s">
        <v>8318</v>
      </c>
      <c r="R2707" t="s">
        <v>8358</v>
      </c>
      <c r="S2707" s="12">
        <f t="shared" si="217"/>
        <v>42773.916180555556</v>
      </c>
      <c r="T2707" s="12">
        <f t="shared" si="213"/>
        <v>42818.874513888892</v>
      </c>
      <c r="U2707">
        <f t="shared" si="214"/>
        <v>1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8302</v>
      </c>
      <c r="O2708" s="21">
        <f t="shared" si="215"/>
        <v>112.29714285714284</v>
      </c>
      <c r="P2708" s="5">
        <f t="shared" si="216"/>
        <v>6.6914308976185628E-3</v>
      </c>
      <c r="Q2708" t="s">
        <v>8318</v>
      </c>
      <c r="R2708" t="s">
        <v>8358</v>
      </c>
      <c r="S2708" s="12">
        <f t="shared" si="217"/>
        <v>41899.294942129629</v>
      </c>
      <c r="T2708" s="12">
        <f t="shared" si="213"/>
        <v>41928.290972222225</v>
      </c>
      <c r="U2708">
        <f t="shared" si="214"/>
        <v>1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8302</v>
      </c>
      <c r="O2709" s="21">
        <f t="shared" si="215"/>
        <v>350.84462500000001</v>
      </c>
      <c r="P2709" s="5">
        <f t="shared" si="216"/>
        <v>1.4037552948117702E-2</v>
      </c>
      <c r="Q2709" t="s">
        <v>8318</v>
      </c>
      <c r="R2709" t="s">
        <v>8358</v>
      </c>
      <c r="S2709" s="12">
        <f t="shared" si="217"/>
        <v>41391.782905092594</v>
      </c>
      <c r="T2709" s="12">
        <f t="shared" si="213"/>
        <v>41421.290972222225</v>
      </c>
      <c r="U2709">
        <f t="shared" si="214"/>
        <v>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8302</v>
      </c>
      <c r="O2710" s="21">
        <f t="shared" si="215"/>
        <v>233.21535</v>
      </c>
      <c r="P2710" s="5">
        <f t="shared" si="216"/>
        <v>2.2489943307762546E-2</v>
      </c>
      <c r="Q2710" t="s">
        <v>8318</v>
      </c>
      <c r="R2710" t="s">
        <v>8358</v>
      </c>
      <c r="S2710" s="12">
        <f t="shared" si="217"/>
        <v>42512.698217592595</v>
      </c>
      <c r="T2710" s="12">
        <f t="shared" si="213"/>
        <v>42572.698217592595</v>
      </c>
      <c r="U2710">
        <f t="shared" si="214"/>
        <v>1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8302</v>
      </c>
      <c r="O2711" s="21">
        <f t="shared" si="215"/>
        <v>101.60599999999999</v>
      </c>
      <c r="P2711" s="5">
        <f t="shared" si="216"/>
        <v>6.0626340964116295E-3</v>
      </c>
      <c r="Q2711" t="s">
        <v>8318</v>
      </c>
      <c r="R2711" t="s">
        <v>8358</v>
      </c>
      <c r="S2711" s="12">
        <f t="shared" si="217"/>
        <v>42612.149780092594</v>
      </c>
      <c r="T2711" s="12">
        <f t="shared" si="213"/>
        <v>42647.165972222225</v>
      </c>
      <c r="U2711">
        <f t="shared" si="214"/>
        <v>1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8302</v>
      </c>
      <c r="O2712" s="21">
        <f t="shared" si="215"/>
        <v>153.90035000000003</v>
      </c>
      <c r="P2712" s="5">
        <f t="shared" si="216"/>
        <v>1.1782515980849511E-2</v>
      </c>
      <c r="Q2712" t="s">
        <v>8318</v>
      </c>
      <c r="R2712" t="s">
        <v>8358</v>
      </c>
      <c r="S2712" s="12">
        <f t="shared" si="217"/>
        <v>41828.229490740741</v>
      </c>
      <c r="T2712" s="12">
        <f t="shared" si="213"/>
        <v>41860.083333333336</v>
      </c>
      <c r="U2712">
        <f t="shared" si="214"/>
        <v>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8302</v>
      </c>
      <c r="O2713" s="21">
        <f t="shared" si="215"/>
        <v>100.7161125319693</v>
      </c>
      <c r="P2713" s="5">
        <f t="shared" si="216"/>
        <v>1.8537328593194517E-2</v>
      </c>
      <c r="Q2713" t="s">
        <v>8318</v>
      </c>
      <c r="R2713" t="s">
        <v>8358</v>
      </c>
      <c r="S2713" s="12">
        <f t="shared" si="217"/>
        <v>41780.745254629634</v>
      </c>
      <c r="T2713" s="12">
        <f t="shared" si="213"/>
        <v>41810.917361111111</v>
      </c>
      <c r="U2713">
        <f t="shared" si="214"/>
        <v>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8302</v>
      </c>
      <c r="O2714" s="21">
        <f t="shared" si="215"/>
        <v>131.38181818181818</v>
      </c>
      <c r="P2714" s="5">
        <f t="shared" si="216"/>
        <v>1.9789648491558263E-2</v>
      </c>
      <c r="Q2714" t="s">
        <v>8318</v>
      </c>
      <c r="R2714" t="s">
        <v>8358</v>
      </c>
      <c r="S2714" s="12">
        <f t="shared" si="217"/>
        <v>41432.062037037038</v>
      </c>
      <c r="T2714" s="12">
        <f t="shared" si="213"/>
        <v>41468.75</v>
      </c>
      <c r="U2714">
        <f t="shared" si="214"/>
        <v>1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8302</v>
      </c>
      <c r="O2715" s="21">
        <f t="shared" si="215"/>
        <v>102.24133333333334</v>
      </c>
      <c r="P2715" s="5">
        <f t="shared" si="216"/>
        <v>9.2591385088874687E-3</v>
      </c>
      <c r="Q2715" t="s">
        <v>8318</v>
      </c>
      <c r="R2715" t="s">
        <v>8358</v>
      </c>
      <c r="S2715" s="12">
        <f t="shared" si="217"/>
        <v>42322.653749999998</v>
      </c>
      <c r="T2715" s="12">
        <f t="shared" si="213"/>
        <v>42362.653749999998</v>
      </c>
      <c r="U2715">
        <f t="shared" si="214"/>
        <v>1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8302</v>
      </c>
      <c r="O2716" s="21">
        <f t="shared" si="215"/>
        <v>116.35599999999999</v>
      </c>
      <c r="P2716" s="5">
        <f t="shared" si="216"/>
        <v>1.0485063082264774E-2</v>
      </c>
      <c r="Q2716" t="s">
        <v>8318</v>
      </c>
      <c r="R2716" t="s">
        <v>8358</v>
      </c>
      <c r="S2716" s="12">
        <f t="shared" si="217"/>
        <v>42629.655046296291</v>
      </c>
      <c r="T2716" s="12">
        <f t="shared" si="213"/>
        <v>42657.958333333328</v>
      </c>
      <c r="U2716">
        <f t="shared" si="214"/>
        <v>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8302</v>
      </c>
      <c r="O2717" s="21">
        <f t="shared" si="215"/>
        <v>264.62241666666665</v>
      </c>
      <c r="P2717" s="5">
        <f t="shared" si="216"/>
        <v>1.7351767565672978E-2</v>
      </c>
      <c r="Q2717" t="s">
        <v>8318</v>
      </c>
      <c r="R2717" t="s">
        <v>8358</v>
      </c>
      <c r="S2717" s="12">
        <f t="shared" si="217"/>
        <v>42387.398472222223</v>
      </c>
      <c r="T2717" s="12">
        <f t="shared" si="213"/>
        <v>42421.398472222223</v>
      </c>
      <c r="U2717">
        <f t="shared" si="214"/>
        <v>1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8302</v>
      </c>
      <c r="O2718" s="21">
        <f t="shared" si="215"/>
        <v>119.98010000000001</v>
      </c>
      <c r="P2718" s="5">
        <f t="shared" si="216"/>
        <v>1.5585917998068013E-2</v>
      </c>
      <c r="Q2718" t="s">
        <v>8318</v>
      </c>
      <c r="R2718" t="s">
        <v>8358</v>
      </c>
      <c r="S2718" s="12">
        <f t="shared" si="217"/>
        <v>42255.333252314813</v>
      </c>
      <c r="T2718" s="12">
        <f t="shared" si="213"/>
        <v>42285.333252314813</v>
      </c>
      <c r="U2718">
        <f t="shared" si="214"/>
        <v>1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8302</v>
      </c>
      <c r="O2719" s="21">
        <f t="shared" si="215"/>
        <v>120.10400000000001</v>
      </c>
      <c r="P2719" s="5">
        <f t="shared" si="216"/>
        <v>1.082395257443549E-2</v>
      </c>
      <c r="Q2719" t="s">
        <v>8318</v>
      </c>
      <c r="R2719" t="s">
        <v>8358</v>
      </c>
      <c r="S2719" s="12">
        <f t="shared" si="217"/>
        <v>41934.914918981485</v>
      </c>
      <c r="T2719" s="12">
        <f t="shared" si="213"/>
        <v>41979.956585648149</v>
      </c>
      <c r="U2719">
        <f t="shared" si="214"/>
        <v>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8302</v>
      </c>
      <c r="O2720" s="21">
        <f t="shared" si="215"/>
        <v>103.58333333333334</v>
      </c>
      <c r="P2720" s="5">
        <f t="shared" si="216"/>
        <v>7.9377849289353711E-3</v>
      </c>
      <c r="Q2720" t="s">
        <v>8318</v>
      </c>
      <c r="R2720" t="s">
        <v>8358</v>
      </c>
      <c r="S2720" s="12">
        <f t="shared" si="217"/>
        <v>42465.596585648149</v>
      </c>
      <c r="T2720" s="12">
        <f t="shared" si="213"/>
        <v>42493.958333333328</v>
      </c>
      <c r="U2720">
        <f t="shared" si="214"/>
        <v>1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8302</v>
      </c>
      <c r="O2721" s="21">
        <f t="shared" si="215"/>
        <v>108.83333333333334</v>
      </c>
      <c r="P2721" s="5">
        <f t="shared" si="216"/>
        <v>1.0566615620214395E-2</v>
      </c>
      <c r="Q2721" t="s">
        <v>8318</v>
      </c>
      <c r="R2721" t="s">
        <v>8358</v>
      </c>
      <c r="S2721" s="12">
        <f t="shared" si="217"/>
        <v>42418.031180555554</v>
      </c>
      <c r="T2721" s="12">
        <f t="shared" si="213"/>
        <v>42477.989513888882</v>
      </c>
      <c r="U2721">
        <f t="shared" si="214"/>
        <v>1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8302</v>
      </c>
      <c r="O2722" s="21">
        <f t="shared" si="215"/>
        <v>118.12400000000001</v>
      </c>
      <c r="P2722" s="5">
        <f t="shared" si="216"/>
        <v>5.8582506518573699E-3</v>
      </c>
      <c r="Q2722" t="s">
        <v>8318</v>
      </c>
      <c r="R2722" t="s">
        <v>8358</v>
      </c>
      <c r="S2722" s="12">
        <f t="shared" si="217"/>
        <v>42655.465891203698</v>
      </c>
      <c r="T2722" s="12">
        <f t="shared" si="213"/>
        <v>42685.507557870369</v>
      </c>
      <c r="U2722">
        <f t="shared" si="214"/>
        <v>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8294</v>
      </c>
      <c r="O2723" s="21">
        <f t="shared" si="215"/>
        <v>1462</v>
      </c>
      <c r="P2723" s="5">
        <f t="shared" si="216"/>
        <v>2.4532603739170086E-2</v>
      </c>
      <c r="Q2723" t="s">
        <v>8320</v>
      </c>
      <c r="R2723" t="s">
        <v>8350</v>
      </c>
      <c r="S2723" s="12">
        <f t="shared" si="217"/>
        <v>41493.543958333335</v>
      </c>
      <c r="T2723" s="12">
        <f t="shared" si="213"/>
        <v>41523.791666666664</v>
      </c>
      <c r="U2723">
        <f t="shared" si="214"/>
        <v>1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8294</v>
      </c>
      <c r="O2724" s="21">
        <f t="shared" si="215"/>
        <v>252.54</v>
      </c>
      <c r="P2724" s="5">
        <f t="shared" si="216"/>
        <v>1.4651144373168607E-2</v>
      </c>
      <c r="Q2724" t="s">
        <v>8320</v>
      </c>
      <c r="R2724" t="s">
        <v>8350</v>
      </c>
      <c r="S2724" s="12">
        <f t="shared" si="217"/>
        <v>42704.857094907406</v>
      </c>
      <c r="T2724" s="12">
        <f t="shared" si="213"/>
        <v>42764.857094907406</v>
      </c>
      <c r="U2724">
        <f t="shared" si="214"/>
        <v>1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8294</v>
      </c>
      <c r="O2725" s="21">
        <f t="shared" si="215"/>
        <v>140.05000000000001</v>
      </c>
      <c r="P2725" s="5">
        <f t="shared" si="216"/>
        <v>1.0472450315363561E-2</v>
      </c>
      <c r="Q2725" t="s">
        <v>8320</v>
      </c>
      <c r="R2725" t="s">
        <v>8350</v>
      </c>
      <c r="S2725" s="12">
        <f t="shared" si="217"/>
        <v>41944.83898148148</v>
      </c>
      <c r="T2725" s="12">
        <f t="shared" si="213"/>
        <v>42004.880648148144</v>
      </c>
      <c r="U2725">
        <f t="shared" si="214"/>
        <v>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8294</v>
      </c>
      <c r="O2726" s="21">
        <f t="shared" si="215"/>
        <v>296.87520259319291</v>
      </c>
      <c r="P2726" s="5">
        <f t="shared" si="216"/>
        <v>0.13907693315572248</v>
      </c>
      <c r="Q2726" t="s">
        <v>8320</v>
      </c>
      <c r="R2726" t="s">
        <v>8350</v>
      </c>
      <c r="S2726" s="12">
        <f t="shared" si="217"/>
        <v>42199.32707175926</v>
      </c>
      <c r="T2726" s="12">
        <f t="shared" si="213"/>
        <v>42231.32707175926</v>
      </c>
      <c r="U2726">
        <f t="shared" si="214"/>
        <v>1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8294</v>
      </c>
      <c r="O2727" s="21">
        <f t="shared" si="215"/>
        <v>144.54249999999999</v>
      </c>
      <c r="P2727" s="5">
        <f t="shared" si="216"/>
        <v>1.954442465018939E-3</v>
      </c>
      <c r="Q2727" t="s">
        <v>8320</v>
      </c>
      <c r="R2727" t="s">
        <v>8350</v>
      </c>
      <c r="S2727" s="12">
        <f t="shared" si="217"/>
        <v>42745.744618055556</v>
      </c>
      <c r="T2727" s="12">
        <f t="shared" si="213"/>
        <v>42795.744618055556</v>
      </c>
      <c r="U2727">
        <f t="shared" si="214"/>
        <v>1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8294</v>
      </c>
      <c r="O2728" s="21">
        <f t="shared" si="215"/>
        <v>105.745</v>
      </c>
      <c r="P2728" s="5">
        <f t="shared" si="216"/>
        <v>3.8205116081138587E-3</v>
      </c>
      <c r="Q2728" t="s">
        <v>8320</v>
      </c>
      <c r="R2728" t="s">
        <v>8350</v>
      </c>
      <c r="S2728" s="12">
        <f t="shared" si="217"/>
        <v>42452.579988425925</v>
      </c>
      <c r="T2728" s="12">
        <f t="shared" si="213"/>
        <v>42482.579988425925</v>
      </c>
      <c r="U2728">
        <f t="shared" si="214"/>
        <v>1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8294</v>
      </c>
      <c r="O2729" s="21">
        <f t="shared" si="215"/>
        <v>493.21000000000004</v>
      </c>
      <c r="P2729" s="5">
        <f t="shared" si="216"/>
        <v>1.4334664747267897E-2</v>
      </c>
      <c r="Q2729" t="s">
        <v>8320</v>
      </c>
      <c r="R2729" t="s">
        <v>8350</v>
      </c>
      <c r="S2729" s="12">
        <f t="shared" si="217"/>
        <v>42198.676655092597</v>
      </c>
      <c r="T2729" s="12">
        <f t="shared" si="213"/>
        <v>42223.676655092597</v>
      </c>
      <c r="U2729">
        <f t="shared" si="214"/>
        <v>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8294</v>
      </c>
      <c r="O2730" s="21">
        <f t="shared" si="215"/>
        <v>201.82666666666668</v>
      </c>
      <c r="P2730" s="5">
        <f t="shared" si="216"/>
        <v>1.2948404571579574E-2</v>
      </c>
      <c r="Q2730" t="s">
        <v>8320</v>
      </c>
      <c r="R2730" t="s">
        <v>8350</v>
      </c>
      <c r="S2730" s="12">
        <f t="shared" si="217"/>
        <v>42333.59993055556</v>
      </c>
      <c r="T2730" s="12">
        <f t="shared" si="213"/>
        <v>42368.59993055556</v>
      </c>
      <c r="U2730">
        <f t="shared" si="214"/>
        <v>1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8294</v>
      </c>
      <c r="O2731" s="21">
        <f t="shared" si="215"/>
        <v>104.44</v>
      </c>
      <c r="P2731" s="5">
        <f t="shared" si="216"/>
        <v>2.9362951614962337E-3</v>
      </c>
      <c r="Q2731" t="s">
        <v>8320</v>
      </c>
      <c r="R2731" t="s">
        <v>8350</v>
      </c>
      <c r="S2731" s="12">
        <f t="shared" si="217"/>
        <v>42095.240706018521</v>
      </c>
      <c r="T2731" s="12">
        <f t="shared" si="213"/>
        <v>42125.240706018521</v>
      </c>
      <c r="U2731">
        <f t="shared" si="214"/>
        <v>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8294</v>
      </c>
      <c r="O2732" s="21">
        <f t="shared" si="215"/>
        <v>170.29262962962963</v>
      </c>
      <c r="P2732" s="5">
        <f t="shared" si="216"/>
        <v>1.4832855252864296E-2</v>
      </c>
      <c r="Q2732" t="s">
        <v>8320</v>
      </c>
      <c r="R2732" t="s">
        <v>8350</v>
      </c>
      <c r="S2732" s="12">
        <f t="shared" si="217"/>
        <v>41351.541377314818</v>
      </c>
      <c r="T2732" s="12">
        <f t="shared" si="213"/>
        <v>41386.541377314818</v>
      </c>
      <c r="U2732">
        <f t="shared" si="214"/>
        <v>1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8294</v>
      </c>
      <c r="O2733" s="21">
        <f t="shared" si="215"/>
        <v>104.30333333333333</v>
      </c>
      <c r="P2733" s="5">
        <f t="shared" si="216"/>
        <v>1.18244862740085E-3</v>
      </c>
      <c r="Q2733" t="s">
        <v>8320</v>
      </c>
      <c r="R2733" t="s">
        <v>8350</v>
      </c>
      <c r="S2733" s="12">
        <f t="shared" si="217"/>
        <v>41872.525717592594</v>
      </c>
      <c r="T2733" s="12">
        <f t="shared" si="213"/>
        <v>41930.166666666664</v>
      </c>
      <c r="U2733">
        <f t="shared" si="214"/>
        <v>1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8294</v>
      </c>
      <c r="O2734" s="21">
        <f t="shared" si="215"/>
        <v>118.25000000000001</v>
      </c>
      <c r="P2734" s="5">
        <f t="shared" si="216"/>
        <v>1.0288935870331219E-2</v>
      </c>
      <c r="Q2734" t="s">
        <v>8320</v>
      </c>
      <c r="R2734" t="s">
        <v>8350</v>
      </c>
      <c r="S2734" s="12">
        <f t="shared" si="217"/>
        <v>41389.808194444442</v>
      </c>
      <c r="T2734" s="12">
        <f t="shared" si="213"/>
        <v>41422</v>
      </c>
      <c r="U2734">
        <f t="shared" si="214"/>
        <v>1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8294</v>
      </c>
      <c r="O2735" s="21">
        <f t="shared" si="215"/>
        <v>107.538</v>
      </c>
      <c r="P2735" s="5">
        <f t="shared" si="216"/>
        <v>2.2131711581022521E-3</v>
      </c>
      <c r="Q2735" t="s">
        <v>8320</v>
      </c>
      <c r="R2735" t="s">
        <v>8350</v>
      </c>
      <c r="S2735" s="12">
        <f t="shared" si="217"/>
        <v>42044.272847222222</v>
      </c>
      <c r="T2735" s="12">
        <f t="shared" ref="T2735:T2798" si="218">(((I2735/60)/60)/24)+DATE(1970,1,1)</f>
        <v>42104.231180555551</v>
      </c>
      <c r="U2735">
        <f t="shared" si="214"/>
        <v>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8294</v>
      </c>
      <c r="O2736" s="21">
        <f t="shared" si="215"/>
        <v>2260300</v>
      </c>
      <c r="P2736" s="5">
        <f t="shared" si="216"/>
        <v>7.2114321107817547E-3</v>
      </c>
      <c r="Q2736" t="s">
        <v>8320</v>
      </c>
      <c r="R2736" t="s">
        <v>8350</v>
      </c>
      <c r="S2736" s="12">
        <f t="shared" si="217"/>
        <v>42626.668888888889</v>
      </c>
      <c r="T2736" s="12">
        <f t="shared" si="218"/>
        <v>42656.915972222225</v>
      </c>
      <c r="U2736">
        <f t="shared" si="214"/>
        <v>1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8294</v>
      </c>
      <c r="O2737" s="21">
        <f t="shared" si="215"/>
        <v>978.13466666666682</v>
      </c>
      <c r="P2737" s="5">
        <f t="shared" si="216"/>
        <v>4.6210405929108599E-2</v>
      </c>
      <c r="Q2737" t="s">
        <v>8320</v>
      </c>
      <c r="R2737" t="s">
        <v>8350</v>
      </c>
      <c r="S2737" s="12">
        <f t="shared" si="217"/>
        <v>41316.120949074073</v>
      </c>
      <c r="T2737" s="12">
        <f t="shared" si="218"/>
        <v>41346.833333333336</v>
      </c>
      <c r="U2737">
        <f t="shared" si="214"/>
        <v>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8294</v>
      </c>
      <c r="O2738" s="21">
        <f t="shared" si="215"/>
        <v>122.9</v>
      </c>
      <c r="P2738" s="5">
        <f t="shared" si="216"/>
        <v>5.8991049633848654E-3</v>
      </c>
      <c r="Q2738" t="s">
        <v>8320</v>
      </c>
      <c r="R2738" t="s">
        <v>8350</v>
      </c>
      <c r="S2738" s="12">
        <f t="shared" si="217"/>
        <v>41722.666354166664</v>
      </c>
      <c r="T2738" s="12">
        <f t="shared" si="218"/>
        <v>41752.666354166664</v>
      </c>
      <c r="U2738">
        <f t="shared" si="214"/>
        <v>1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8294</v>
      </c>
      <c r="O2739" s="21">
        <f t="shared" si="215"/>
        <v>246.0608</v>
      </c>
      <c r="P2739" s="5">
        <f t="shared" si="216"/>
        <v>6.1773350326423384E-3</v>
      </c>
      <c r="Q2739" t="s">
        <v>8320</v>
      </c>
      <c r="R2739" t="s">
        <v>8350</v>
      </c>
      <c r="S2739" s="12">
        <f t="shared" si="217"/>
        <v>41611.917673611111</v>
      </c>
      <c r="T2739" s="12">
        <f t="shared" si="218"/>
        <v>41654.791666666664</v>
      </c>
      <c r="U2739">
        <f t="shared" si="214"/>
        <v>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8294</v>
      </c>
      <c r="O2740" s="21">
        <f t="shared" si="215"/>
        <v>147.94</v>
      </c>
      <c r="P2740" s="5">
        <f t="shared" si="216"/>
        <v>2.027849128024875E-3</v>
      </c>
      <c r="Q2740" t="s">
        <v>8320</v>
      </c>
      <c r="R2740" t="s">
        <v>8350</v>
      </c>
      <c r="S2740" s="12">
        <f t="shared" si="217"/>
        <v>42620.143564814818</v>
      </c>
      <c r="T2740" s="12">
        <f t="shared" si="218"/>
        <v>42680.143564814818</v>
      </c>
      <c r="U2740">
        <f t="shared" si="214"/>
        <v>1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8294</v>
      </c>
      <c r="O2741" s="21">
        <f t="shared" si="215"/>
        <v>384.09090909090907</v>
      </c>
      <c r="P2741" s="5">
        <f t="shared" si="216"/>
        <v>4.5207100591715975E-2</v>
      </c>
      <c r="Q2741" t="s">
        <v>8320</v>
      </c>
      <c r="R2741" t="s">
        <v>8350</v>
      </c>
      <c r="S2741" s="12">
        <f t="shared" si="217"/>
        <v>41719.887928240743</v>
      </c>
      <c r="T2741" s="12">
        <f t="shared" si="218"/>
        <v>41764.887928240743</v>
      </c>
      <c r="U2741">
        <f t="shared" si="214"/>
        <v>1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8294</v>
      </c>
      <c r="O2742" s="21">
        <f t="shared" si="215"/>
        <v>103.33333333333334</v>
      </c>
      <c r="P2742" s="5">
        <f t="shared" si="216"/>
        <v>5.4838709677419356E-2</v>
      </c>
      <c r="Q2742" t="s">
        <v>8320</v>
      </c>
      <c r="R2742" t="s">
        <v>8350</v>
      </c>
      <c r="S2742" s="12">
        <f t="shared" si="217"/>
        <v>42045.031851851847</v>
      </c>
      <c r="T2742" s="12">
        <f t="shared" si="218"/>
        <v>42074.99018518519</v>
      </c>
      <c r="U2742">
        <f t="shared" si="214"/>
        <v>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8303</v>
      </c>
      <c r="O2743" s="21">
        <f t="shared" si="215"/>
        <v>0.43750000000000006</v>
      </c>
      <c r="P2743" s="5">
        <f t="shared" si="216"/>
        <v>0.11428571428571428</v>
      </c>
      <c r="Q2743" t="s">
        <v>8323</v>
      </c>
      <c r="R2743" t="s">
        <v>8359</v>
      </c>
      <c r="S2743" s="12">
        <f t="shared" si="217"/>
        <v>41911.657430555555</v>
      </c>
      <c r="T2743" s="12">
        <f t="shared" si="218"/>
        <v>41932.088194444441</v>
      </c>
      <c r="U2743">
        <f t="shared" si="214"/>
        <v>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8303</v>
      </c>
      <c r="O2744" s="21">
        <f t="shared" si="215"/>
        <v>29.24</v>
      </c>
      <c r="P2744" s="5">
        <f t="shared" si="216"/>
        <v>2.4623803009575923E-2</v>
      </c>
      <c r="Q2744" t="s">
        <v>8323</v>
      </c>
      <c r="R2744" t="s">
        <v>8359</v>
      </c>
      <c r="S2744" s="12">
        <f t="shared" si="217"/>
        <v>41030.719756944447</v>
      </c>
      <c r="T2744" s="12">
        <f t="shared" si="218"/>
        <v>41044.719756944447</v>
      </c>
      <c r="U2744">
        <f t="shared" si="214"/>
        <v>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8303</v>
      </c>
      <c r="O2745" s="21">
        <f t="shared" si="215"/>
        <v>0</v>
      </c>
      <c r="P2745" s="5">
        <f t="shared" si="216"/>
        <v>0</v>
      </c>
      <c r="Q2745" t="s">
        <v>8323</v>
      </c>
      <c r="R2745" t="s">
        <v>8359</v>
      </c>
      <c r="S2745" s="12">
        <f t="shared" si="217"/>
        <v>42632.328784722224</v>
      </c>
      <c r="T2745" s="12">
        <f t="shared" si="218"/>
        <v>42662.328784722224</v>
      </c>
      <c r="U2745">
        <f t="shared" si="214"/>
        <v>1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8303</v>
      </c>
      <c r="O2746" s="21">
        <f t="shared" si="215"/>
        <v>5.21875</v>
      </c>
      <c r="P2746" s="5">
        <f t="shared" si="216"/>
        <v>2.6347305389221556E-2</v>
      </c>
      <c r="Q2746" t="s">
        <v>8323</v>
      </c>
      <c r="R2746" t="s">
        <v>8359</v>
      </c>
      <c r="S2746" s="12">
        <f t="shared" si="217"/>
        <v>40938.062476851854</v>
      </c>
      <c r="T2746" s="12">
        <f t="shared" si="218"/>
        <v>40968.062476851854</v>
      </c>
      <c r="U2746">
        <f t="shared" si="214"/>
        <v>1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8303</v>
      </c>
      <c r="O2747" s="21">
        <f t="shared" si="215"/>
        <v>21.887499999999999</v>
      </c>
      <c r="P2747" s="5">
        <f t="shared" si="216"/>
        <v>2.7984009137635636E-2</v>
      </c>
      <c r="Q2747" t="s">
        <v>8323</v>
      </c>
      <c r="R2747" t="s">
        <v>8359</v>
      </c>
      <c r="S2747" s="12">
        <f t="shared" si="217"/>
        <v>41044.988055555557</v>
      </c>
      <c r="T2747" s="12">
        <f t="shared" si="218"/>
        <v>41104.988055555557</v>
      </c>
      <c r="U2747">
        <f t="shared" si="214"/>
        <v>1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8303</v>
      </c>
      <c r="O2748" s="21">
        <f t="shared" si="215"/>
        <v>26.700000000000003</v>
      </c>
      <c r="P2748" s="5">
        <f t="shared" si="216"/>
        <v>2.3720349563046191E-2</v>
      </c>
      <c r="Q2748" t="s">
        <v>8323</v>
      </c>
      <c r="R2748" t="s">
        <v>8359</v>
      </c>
      <c r="S2748" s="12">
        <f t="shared" si="217"/>
        <v>41850.781377314815</v>
      </c>
      <c r="T2748" s="12">
        <f t="shared" si="218"/>
        <v>41880.781377314815</v>
      </c>
      <c r="U2748">
        <f t="shared" si="214"/>
        <v>1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8303</v>
      </c>
      <c r="O2749" s="21">
        <f t="shared" si="215"/>
        <v>28.000000000000004</v>
      </c>
      <c r="P2749" s="5">
        <f t="shared" si="216"/>
        <v>2.8571428571428571E-2</v>
      </c>
      <c r="Q2749" t="s">
        <v>8323</v>
      </c>
      <c r="R2749" t="s">
        <v>8359</v>
      </c>
      <c r="S2749" s="12">
        <f t="shared" si="217"/>
        <v>41044.64811342593</v>
      </c>
      <c r="T2749" s="12">
        <f t="shared" si="218"/>
        <v>41076.131944444445</v>
      </c>
      <c r="U2749">
        <f t="shared" si="214"/>
        <v>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8303</v>
      </c>
      <c r="O2750" s="21">
        <f t="shared" si="215"/>
        <v>1.06</v>
      </c>
      <c r="P2750" s="5">
        <f t="shared" si="216"/>
        <v>7.5471698113207544E-2</v>
      </c>
      <c r="Q2750" t="s">
        <v>8323</v>
      </c>
      <c r="R2750" t="s">
        <v>8359</v>
      </c>
      <c r="S2750" s="12">
        <f t="shared" si="217"/>
        <v>42585.7106712963</v>
      </c>
      <c r="T2750" s="12">
        <f t="shared" si="218"/>
        <v>42615.7106712963</v>
      </c>
      <c r="U2750">
        <f t="shared" si="214"/>
        <v>1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8303</v>
      </c>
      <c r="O2751" s="21">
        <f t="shared" si="215"/>
        <v>1.0999999999999999</v>
      </c>
      <c r="P2751" s="5">
        <f t="shared" si="216"/>
        <v>1.8181818181818181E-2</v>
      </c>
      <c r="Q2751" t="s">
        <v>8323</v>
      </c>
      <c r="R2751" t="s">
        <v>8359</v>
      </c>
      <c r="S2751" s="12">
        <f t="shared" si="217"/>
        <v>42068.799039351856</v>
      </c>
      <c r="T2751" s="12">
        <f t="shared" si="218"/>
        <v>42098.757372685184</v>
      </c>
      <c r="U2751">
        <f t="shared" si="214"/>
        <v>1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8303</v>
      </c>
      <c r="O2752" s="21">
        <f t="shared" si="215"/>
        <v>0</v>
      </c>
      <c r="P2752" s="5">
        <f t="shared" si="216"/>
        <v>0</v>
      </c>
      <c r="Q2752" t="s">
        <v>8323</v>
      </c>
      <c r="R2752" t="s">
        <v>8359</v>
      </c>
      <c r="S2752" s="12">
        <f t="shared" si="217"/>
        <v>41078.899826388886</v>
      </c>
      <c r="T2752" s="12">
        <f t="shared" si="218"/>
        <v>41090.833333333336</v>
      </c>
      <c r="U2752">
        <f t="shared" si="214"/>
        <v>1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8303</v>
      </c>
      <c r="O2753" s="21">
        <f t="shared" si="215"/>
        <v>0</v>
      </c>
      <c r="P2753" s="5">
        <f t="shared" si="216"/>
        <v>0</v>
      </c>
      <c r="Q2753" t="s">
        <v>8323</v>
      </c>
      <c r="R2753" t="s">
        <v>8359</v>
      </c>
      <c r="S2753" s="12">
        <f t="shared" si="217"/>
        <v>41747.887060185189</v>
      </c>
      <c r="T2753" s="12">
        <f t="shared" si="218"/>
        <v>41807.887060185189</v>
      </c>
      <c r="U2753">
        <f t="shared" si="214"/>
        <v>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8303</v>
      </c>
      <c r="O2754" s="21">
        <f t="shared" si="215"/>
        <v>11.458333333333332</v>
      </c>
      <c r="P2754" s="5">
        <f t="shared" si="216"/>
        <v>2.5454545454545455E-2</v>
      </c>
      <c r="Q2754" t="s">
        <v>8323</v>
      </c>
      <c r="R2754" t="s">
        <v>8359</v>
      </c>
      <c r="S2754" s="12">
        <f t="shared" si="217"/>
        <v>40855.765092592592</v>
      </c>
      <c r="T2754" s="12">
        <f t="shared" si="218"/>
        <v>40895.765092592592</v>
      </c>
      <c r="U2754">
        <f t="shared" ref="U2754:U2817" si="219">COUNT(E2754="SUCCESSFUL","FAILED","cancelled","live")</f>
        <v>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8303</v>
      </c>
      <c r="O2755" s="21">
        <f t="shared" ref="O2755:O2818" si="220">IFERROR( E2755/D2755 * 100,0)</f>
        <v>19</v>
      </c>
      <c r="P2755" s="5">
        <f t="shared" ref="P2755:P2818" si="221">IFERROR(L2755/E2755,0)</f>
        <v>2.1052631578947368E-2</v>
      </c>
      <c r="Q2755" t="s">
        <v>8323</v>
      </c>
      <c r="R2755" t="s">
        <v>8359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1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8303</v>
      </c>
      <c r="O2756" s="21">
        <f t="shared" si="220"/>
        <v>0</v>
      </c>
      <c r="P2756" s="5">
        <f t="shared" si="221"/>
        <v>0</v>
      </c>
      <c r="Q2756" t="s">
        <v>8323</v>
      </c>
      <c r="R2756" t="s">
        <v>8359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1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8303</v>
      </c>
      <c r="O2757" s="21">
        <f t="shared" si="220"/>
        <v>52</v>
      </c>
      <c r="P2757" s="5">
        <f t="shared" si="221"/>
        <v>5.7692307692307696E-2</v>
      </c>
      <c r="Q2757" t="s">
        <v>8323</v>
      </c>
      <c r="R2757" t="s">
        <v>8359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1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8303</v>
      </c>
      <c r="O2758" s="21">
        <f t="shared" si="220"/>
        <v>10.48</v>
      </c>
      <c r="P2758" s="5">
        <f t="shared" si="221"/>
        <v>3.1488549618320608E-2</v>
      </c>
      <c r="Q2758" t="s">
        <v>8323</v>
      </c>
      <c r="R2758" t="s">
        <v>8359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1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8303</v>
      </c>
      <c r="O2759" s="21">
        <f t="shared" si="220"/>
        <v>0.66666666666666674</v>
      </c>
      <c r="P2759" s="5">
        <f t="shared" si="221"/>
        <v>0.2</v>
      </c>
      <c r="Q2759" t="s">
        <v>8323</v>
      </c>
      <c r="R2759" t="s">
        <v>8359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1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8303</v>
      </c>
      <c r="O2760" s="21">
        <f t="shared" si="220"/>
        <v>11.700000000000001</v>
      </c>
      <c r="P2760" s="5">
        <f t="shared" si="221"/>
        <v>2.564102564102564E-2</v>
      </c>
      <c r="Q2760" t="s">
        <v>8323</v>
      </c>
      <c r="R2760" t="s">
        <v>8359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1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8303</v>
      </c>
      <c r="O2761" s="21">
        <f t="shared" si="220"/>
        <v>10.5</v>
      </c>
      <c r="P2761" s="5">
        <f t="shared" si="221"/>
        <v>1.9047619047619049E-2</v>
      </c>
      <c r="Q2761" t="s">
        <v>8323</v>
      </c>
      <c r="R2761" t="s">
        <v>8359</v>
      </c>
      <c r="S2761" s="12">
        <f t="shared" ref="S2761:S2824" si="222">(((J2761/60)/60)/24)+DATE(1970,1,1)</f>
        <v>42524.36650462963</v>
      </c>
      <c r="T2761" s="12">
        <f t="shared" si="218"/>
        <v>42567.36650462963</v>
      </c>
      <c r="U2761">
        <f t="shared" si="219"/>
        <v>1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8303</v>
      </c>
      <c r="O2762" s="21">
        <f t="shared" si="220"/>
        <v>0</v>
      </c>
      <c r="P2762" s="5">
        <f t="shared" si="221"/>
        <v>0</v>
      </c>
      <c r="Q2762" t="s">
        <v>8323</v>
      </c>
      <c r="R2762" t="s">
        <v>8359</v>
      </c>
      <c r="S2762" s="12">
        <f t="shared" si="222"/>
        <v>41415.461319444446</v>
      </c>
      <c r="T2762" s="12">
        <f t="shared" si="218"/>
        <v>41445.461319444446</v>
      </c>
      <c r="U2762">
        <f t="shared" si="219"/>
        <v>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8303</v>
      </c>
      <c r="O2763" s="21">
        <f t="shared" si="220"/>
        <v>0.72</v>
      </c>
      <c r="P2763" s="5">
        <f t="shared" si="221"/>
        <v>0.1111111111111111</v>
      </c>
      <c r="Q2763" t="s">
        <v>8323</v>
      </c>
      <c r="R2763" t="s">
        <v>8359</v>
      </c>
      <c r="S2763" s="12">
        <f t="shared" si="222"/>
        <v>41247.063576388886</v>
      </c>
      <c r="T2763" s="12">
        <f t="shared" si="218"/>
        <v>41277.063576388886</v>
      </c>
      <c r="U2763">
        <f t="shared" si="219"/>
        <v>1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8303</v>
      </c>
      <c r="O2764" s="21">
        <f t="shared" si="220"/>
        <v>0.76923076923076927</v>
      </c>
      <c r="P2764" s="5">
        <f t="shared" si="221"/>
        <v>0.04</v>
      </c>
      <c r="Q2764" t="s">
        <v>8323</v>
      </c>
      <c r="R2764" t="s">
        <v>8359</v>
      </c>
      <c r="S2764" s="12">
        <f t="shared" si="222"/>
        <v>40927.036979166667</v>
      </c>
      <c r="T2764" s="12">
        <f t="shared" si="218"/>
        <v>40986.995312500003</v>
      </c>
      <c r="U2764">
        <f t="shared" si="219"/>
        <v>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8303</v>
      </c>
      <c r="O2765" s="21">
        <f t="shared" si="220"/>
        <v>0.22842639593908631</v>
      </c>
      <c r="P2765" s="5">
        <f t="shared" si="221"/>
        <v>3.3333333333333333E-2</v>
      </c>
      <c r="Q2765" t="s">
        <v>8323</v>
      </c>
      <c r="R2765" t="s">
        <v>8359</v>
      </c>
      <c r="S2765" s="12">
        <f t="shared" si="222"/>
        <v>41373.579675925925</v>
      </c>
      <c r="T2765" s="12">
        <f t="shared" si="218"/>
        <v>41418.579675925925</v>
      </c>
      <c r="U2765">
        <f t="shared" si="219"/>
        <v>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8303</v>
      </c>
      <c r="O2766" s="21">
        <f t="shared" si="220"/>
        <v>1.125</v>
      </c>
      <c r="P2766" s="5">
        <f t="shared" si="221"/>
        <v>8.8888888888888892E-2</v>
      </c>
      <c r="Q2766" t="s">
        <v>8323</v>
      </c>
      <c r="R2766" t="s">
        <v>8359</v>
      </c>
      <c r="S2766" s="12">
        <f t="shared" si="222"/>
        <v>41030.292025462964</v>
      </c>
      <c r="T2766" s="12">
        <f t="shared" si="218"/>
        <v>41059.791666666664</v>
      </c>
      <c r="U2766">
        <f t="shared" si="219"/>
        <v>1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8303</v>
      </c>
      <c r="O2767" s="21">
        <f t="shared" si="220"/>
        <v>0</v>
      </c>
      <c r="P2767" s="5">
        <f t="shared" si="221"/>
        <v>0</v>
      </c>
      <c r="Q2767" t="s">
        <v>8323</v>
      </c>
      <c r="R2767" t="s">
        <v>8359</v>
      </c>
      <c r="S2767" s="12">
        <f t="shared" si="222"/>
        <v>41194.579027777778</v>
      </c>
      <c r="T2767" s="12">
        <f t="shared" si="218"/>
        <v>41210.579027777778</v>
      </c>
      <c r="U2767">
        <f t="shared" si="219"/>
        <v>1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8303</v>
      </c>
      <c r="O2768" s="21">
        <f t="shared" si="220"/>
        <v>2</v>
      </c>
      <c r="P2768" s="5">
        <f t="shared" si="221"/>
        <v>0.04</v>
      </c>
      <c r="Q2768" t="s">
        <v>8323</v>
      </c>
      <c r="R2768" t="s">
        <v>8359</v>
      </c>
      <c r="S2768" s="12">
        <f t="shared" si="222"/>
        <v>40736.668032407404</v>
      </c>
      <c r="T2768" s="12">
        <f t="shared" si="218"/>
        <v>40766.668032407404</v>
      </c>
      <c r="U2768">
        <f t="shared" si="219"/>
        <v>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8303</v>
      </c>
      <c r="O2769" s="21">
        <f t="shared" si="220"/>
        <v>0.85000000000000009</v>
      </c>
      <c r="P2769" s="5">
        <f t="shared" si="221"/>
        <v>8.8235294117647065E-2</v>
      </c>
      <c r="Q2769" t="s">
        <v>8323</v>
      </c>
      <c r="R2769" t="s">
        <v>8359</v>
      </c>
      <c r="S2769" s="12">
        <f t="shared" si="222"/>
        <v>42172.958912037036</v>
      </c>
      <c r="T2769" s="12">
        <f t="shared" si="218"/>
        <v>42232.958912037036</v>
      </c>
      <c r="U2769">
        <f t="shared" si="219"/>
        <v>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8303</v>
      </c>
      <c r="O2770" s="21">
        <f t="shared" si="220"/>
        <v>14.314285714285715</v>
      </c>
      <c r="P2770" s="5">
        <f t="shared" si="221"/>
        <v>3.3932135728542916E-2</v>
      </c>
      <c r="Q2770" t="s">
        <v>8323</v>
      </c>
      <c r="R2770" t="s">
        <v>8359</v>
      </c>
      <c r="S2770" s="12">
        <f t="shared" si="222"/>
        <v>40967.614849537036</v>
      </c>
      <c r="T2770" s="12">
        <f t="shared" si="218"/>
        <v>40997.573182870372</v>
      </c>
      <c r="U2770">
        <f t="shared" si="219"/>
        <v>1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8303</v>
      </c>
      <c r="O2771" s="21">
        <f t="shared" si="220"/>
        <v>0.25</v>
      </c>
      <c r="P2771" s="5">
        <f t="shared" si="221"/>
        <v>1</v>
      </c>
      <c r="Q2771" t="s">
        <v>8323</v>
      </c>
      <c r="R2771" t="s">
        <v>8359</v>
      </c>
      <c r="S2771" s="12">
        <f t="shared" si="222"/>
        <v>41745.826273148145</v>
      </c>
      <c r="T2771" s="12">
        <f t="shared" si="218"/>
        <v>41795.826273148145</v>
      </c>
      <c r="U2771">
        <f t="shared" si="219"/>
        <v>1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8303</v>
      </c>
      <c r="O2772" s="21">
        <f t="shared" si="220"/>
        <v>10.411249999999999</v>
      </c>
      <c r="P2772" s="5">
        <f t="shared" si="221"/>
        <v>1.5848241085364388E-2</v>
      </c>
      <c r="Q2772" t="s">
        <v>8323</v>
      </c>
      <c r="R2772" t="s">
        <v>8359</v>
      </c>
      <c r="S2772" s="12">
        <f t="shared" si="222"/>
        <v>41686.705208333333</v>
      </c>
      <c r="T2772" s="12">
        <f t="shared" si="218"/>
        <v>41716.663541666669</v>
      </c>
      <c r="U2772">
        <f t="shared" si="219"/>
        <v>1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8303</v>
      </c>
      <c r="O2773" s="21">
        <f t="shared" si="220"/>
        <v>0</v>
      </c>
      <c r="P2773" s="5">
        <f t="shared" si="221"/>
        <v>0</v>
      </c>
      <c r="Q2773" t="s">
        <v>8323</v>
      </c>
      <c r="R2773" t="s">
        <v>8359</v>
      </c>
      <c r="S2773" s="12">
        <f t="shared" si="222"/>
        <v>41257.531712962962</v>
      </c>
      <c r="T2773" s="12">
        <f t="shared" si="218"/>
        <v>41306.708333333336</v>
      </c>
      <c r="U2773">
        <f t="shared" si="219"/>
        <v>1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8303</v>
      </c>
      <c r="O2774" s="21">
        <f t="shared" si="220"/>
        <v>0</v>
      </c>
      <c r="P2774" s="5">
        <f t="shared" si="221"/>
        <v>0</v>
      </c>
      <c r="Q2774" t="s">
        <v>8323</v>
      </c>
      <c r="R2774" t="s">
        <v>8359</v>
      </c>
      <c r="S2774" s="12">
        <f t="shared" si="222"/>
        <v>41537.869143518517</v>
      </c>
      <c r="T2774" s="12">
        <f t="shared" si="218"/>
        <v>41552.869143518517</v>
      </c>
      <c r="U2774">
        <f t="shared" si="219"/>
        <v>1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8303</v>
      </c>
      <c r="O2775" s="21">
        <f t="shared" si="220"/>
        <v>0.18867924528301888</v>
      </c>
      <c r="P2775" s="5">
        <f t="shared" si="221"/>
        <v>1</v>
      </c>
      <c r="Q2775" t="s">
        <v>8323</v>
      </c>
      <c r="R2775" t="s">
        <v>8359</v>
      </c>
      <c r="S2775" s="12">
        <f t="shared" si="222"/>
        <v>42474.86482638889</v>
      </c>
      <c r="T2775" s="12">
        <f t="shared" si="218"/>
        <v>42484.86482638889</v>
      </c>
      <c r="U2775">
        <f t="shared" si="219"/>
        <v>1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8303</v>
      </c>
      <c r="O2776" s="21">
        <f t="shared" si="220"/>
        <v>14.249999999999998</v>
      </c>
      <c r="P2776" s="5">
        <f t="shared" si="221"/>
        <v>2.2807017543859651E-2</v>
      </c>
      <c r="Q2776" t="s">
        <v>8323</v>
      </c>
      <c r="R2776" t="s">
        <v>8359</v>
      </c>
      <c r="S2776" s="12">
        <f t="shared" si="222"/>
        <v>41311.126481481479</v>
      </c>
      <c r="T2776" s="12">
        <f t="shared" si="218"/>
        <v>41341.126481481479</v>
      </c>
      <c r="U2776">
        <f t="shared" si="219"/>
        <v>1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8303</v>
      </c>
      <c r="O2777" s="21">
        <f t="shared" si="220"/>
        <v>3</v>
      </c>
      <c r="P2777" s="5">
        <f t="shared" si="221"/>
        <v>1.3333333333333334E-2</v>
      </c>
      <c r="Q2777" t="s">
        <v>8323</v>
      </c>
      <c r="R2777" t="s">
        <v>8359</v>
      </c>
      <c r="S2777" s="12">
        <f t="shared" si="222"/>
        <v>40863.013356481482</v>
      </c>
      <c r="T2777" s="12">
        <f t="shared" si="218"/>
        <v>40893.013356481482</v>
      </c>
      <c r="U2777">
        <f t="shared" si="219"/>
        <v>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8303</v>
      </c>
      <c r="O2778" s="21">
        <f t="shared" si="220"/>
        <v>7.8809523809523814</v>
      </c>
      <c r="P2778" s="5">
        <f t="shared" si="221"/>
        <v>2.175226586102719E-2</v>
      </c>
      <c r="Q2778" t="s">
        <v>8323</v>
      </c>
      <c r="R2778" t="s">
        <v>8359</v>
      </c>
      <c r="S2778" s="12">
        <f t="shared" si="222"/>
        <v>42136.297175925924</v>
      </c>
      <c r="T2778" s="12">
        <f t="shared" si="218"/>
        <v>42167.297175925924</v>
      </c>
      <c r="U2778">
        <f t="shared" si="219"/>
        <v>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8303</v>
      </c>
      <c r="O2779" s="21">
        <f t="shared" si="220"/>
        <v>0.33333333333333337</v>
      </c>
      <c r="P2779" s="5">
        <f t="shared" si="221"/>
        <v>0.1</v>
      </c>
      <c r="Q2779" t="s">
        <v>8323</v>
      </c>
      <c r="R2779" t="s">
        <v>8359</v>
      </c>
      <c r="S2779" s="12">
        <f t="shared" si="222"/>
        <v>42172.669027777782</v>
      </c>
      <c r="T2779" s="12">
        <f t="shared" si="218"/>
        <v>42202.669027777782</v>
      </c>
      <c r="U2779">
        <f t="shared" si="219"/>
        <v>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8303</v>
      </c>
      <c r="O2780" s="21">
        <f t="shared" si="220"/>
        <v>25.545454545454543</v>
      </c>
      <c r="P2780" s="5">
        <f t="shared" si="221"/>
        <v>1.0676156583629894E-2</v>
      </c>
      <c r="Q2780" t="s">
        <v>8323</v>
      </c>
      <c r="R2780" t="s">
        <v>8359</v>
      </c>
      <c r="S2780" s="12">
        <f t="shared" si="222"/>
        <v>41846.978078703702</v>
      </c>
      <c r="T2780" s="12">
        <f t="shared" si="218"/>
        <v>41876.978078703702</v>
      </c>
      <c r="U2780">
        <f t="shared" si="219"/>
        <v>1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8303</v>
      </c>
      <c r="O2781" s="21">
        <f t="shared" si="220"/>
        <v>2.12</v>
      </c>
      <c r="P2781" s="5">
        <f t="shared" si="221"/>
        <v>1.8867924528301886E-2</v>
      </c>
      <c r="Q2781" t="s">
        <v>8323</v>
      </c>
      <c r="R2781" t="s">
        <v>8359</v>
      </c>
      <c r="S2781" s="12">
        <f t="shared" si="222"/>
        <v>42300.585891203707</v>
      </c>
      <c r="T2781" s="12">
        <f t="shared" si="218"/>
        <v>42330.627557870372</v>
      </c>
      <c r="U2781">
        <f t="shared" si="219"/>
        <v>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8303</v>
      </c>
      <c r="O2782" s="21">
        <f t="shared" si="220"/>
        <v>0</v>
      </c>
      <c r="P2782" s="5">
        <f t="shared" si="221"/>
        <v>0</v>
      </c>
      <c r="Q2782" t="s">
        <v>8323</v>
      </c>
      <c r="R2782" t="s">
        <v>8359</v>
      </c>
      <c r="S2782" s="12">
        <f t="shared" si="222"/>
        <v>42774.447777777779</v>
      </c>
      <c r="T2782" s="12">
        <f t="shared" si="218"/>
        <v>42804.447777777779</v>
      </c>
      <c r="U2782">
        <f t="shared" si="219"/>
        <v>1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8270</v>
      </c>
      <c r="O2783" s="21">
        <f t="shared" si="220"/>
        <v>105.28</v>
      </c>
      <c r="P2783" s="5">
        <f t="shared" si="221"/>
        <v>2.1276595744680851E-2</v>
      </c>
      <c r="Q2783" t="s">
        <v>8318</v>
      </c>
      <c r="R2783" t="s">
        <v>8319</v>
      </c>
      <c r="S2783" s="12">
        <f t="shared" si="222"/>
        <v>42018.94159722222</v>
      </c>
      <c r="T2783" s="12">
        <f t="shared" si="218"/>
        <v>42047.291666666672</v>
      </c>
      <c r="U2783">
        <f t="shared" si="219"/>
        <v>1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8270</v>
      </c>
      <c r="O2784" s="21">
        <f t="shared" si="220"/>
        <v>120</v>
      </c>
      <c r="P2784" s="5">
        <f t="shared" si="221"/>
        <v>1.4999999999999999E-2</v>
      </c>
      <c r="Q2784" t="s">
        <v>8318</v>
      </c>
      <c r="R2784" t="s">
        <v>8319</v>
      </c>
      <c r="S2784" s="12">
        <f t="shared" si="222"/>
        <v>42026.924976851849</v>
      </c>
      <c r="T2784" s="12">
        <f t="shared" si="218"/>
        <v>42052.207638888889</v>
      </c>
      <c r="U2784">
        <f t="shared" si="219"/>
        <v>1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8270</v>
      </c>
      <c r="O2785" s="21">
        <f t="shared" si="220"/>
        <v>114.5</v>
      </c>
      <c r="P2785" s="5">
        <f t="shared" si="221"/>
        <v>5.3275109170305673E-2</v>
      </c>
      <c r="Q2785" t="s">
        <v>8318</v>
      </c>
      <c r="R2785" t="s">
        <v>8319</v>
      </c>
      <c r="S2785" s="12">
        <f t="shared" si="222"/>
        <v>42103.535254629634</v>
      </c>
      <c r="T2785" s="12">
        <f t="shared" si="218"/>
        <v>42117.535254629634</v>
      </c>
      <c r="U2785">
        <f t="shared" si="219"/>
        <v>1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8270</v>
      </c>
      <c r="O2786" s="21">
        <f t="shared" si="220"/>
        <v>119</v>
      </c>
      <c r="P2786" s="5">
        <f t="shared" si="221"/>
        <v>1.5126050420168067E-2</v>
      </c>
      <c r="Q2786" t="s">
        <v>8318</v>
      </c>
      <c r="R2786" t="s">
        <v>8319</v>
      </c>
      <c r="S2786" s="12">
        <f t="shared" si="222"/>
        <v>41920.787534722222</v>
      </c>
      <c r="T2786" s="12">
        <f t="shared" si="218"/>
        <v>41941.787534722222</v>
      </c>
      <c r="U2786">
        <f t="shared" si="219"/>
        <v>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8270</v>
      </c>
      <c r="O2787" s="21">
        <f t="shared" si="220"/>
        <v>104.67999999999999</v>
      </c>
      <c r="P2787" s="5">
        <f t="shared" si="221"/>
        <v>2.7130301872372947E-2</v>
      </c>
      <c r="Q2787" t="s">
        <v>8318</v>
      </c>
      <c r="R2787" t="s">
        <v>8319</v>
      </c>
      <c r="S2787" s="12">
        <f t="shared" si="222"/>
        <v>42558.189432870371</v>
      </c>
      <c r="T2787" s="12">
        <f t="shared" si="218"/>
        <v>42587.875</v>
      </c>
      <c r="U2787">
        <f t="shared" si="219"/>
        <v>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8270</v>
      </c>
      <c r="O2788" s="21">
        <f t="shared" si="220"/>
        <v>117.83999999999999</v>
      </c>
      <c r="P2788" s="5">
        <f t="shared" si="221"/>
        <v>2.5118805159538356E-2</v>
      </c>
      <c r="Q2788" t="s">
        <v>8318</v>
      </c>
      <c r="R2788" t="s">
        <v>8319</v>
      </c>
      <c r="S2788" s="12">
        <f t="shared" si="222"/>
        <v>41815.569212962961</v>
      </c>
      <c r="T2788" s="12">
        <f t="shared" si="218"/>
        <v>41829.569212962961</v>
      </c>
      <c r="U2788">
        <f t="shared" si="219"/>
        <v>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8270</v>
      </c>
      <c r="O2789" s="21">
        <f t="shared" si="220"/>
        <v>119.7</v>
      </c>
      <c r="P2789" s="5">
        <f t="shared" si="221"/>
        <v>3.1746031746031744E-2</v>
      </c>
      <c r="Q2789" t="s">
        <v>8318</v>
      </c>
      <c r="R2789" t="s">
        <v>8319</v>
      </c>
      <c r="S2789" s="12">
        <f t="shared" si="222"/>
        <v>41808.198518518519</v>
      </c>
      <c r="T2789" s="12">
        <f t="shared" si="218"/>
        <v>41838.198518518519</v>
      </c>
      <c r="U2789">
        <f t="shared" si="219"/>
        <v>1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8270</v>
      </c>
      <c r="O2790" s="21">
        <f t="shared" si="220"/>
        <v>102.49999999999999</v>
      </c>
      <c r="P2790" s="5">
        <f t="shared" si="221"/>
        <v>9.7560975609756097E-3</v>
      </c>
      <c r="Q2790" t="s">
        <v>8318</v>
      </c>
      <c r="R2790" t="s">
        <v>8319</v>
      </c>
      <c r="S2790" s="12">
        <f t="shared" si="222"/>
        <v>42550.701886574068</v>
      </c>
      <c r="T2790" s="12">
        <f t="shared" si="218"/>
        <v>42580.701886574068</v>
      </c>
      <c r="U2790">
        <f t="shared" si="219"/>
        <v>1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8270</v>
      </c>
      <c r="O2791" s="21">
        <f t="shared" si="220"/>
        <v>101.16666666666667</v>
      </c>
      <c r="P2791" s="5">
        <f t="shared" si="221"/>
        <v>7.907742998352554E-3</v>
      </c>
      <c r="Q2791" t="s">
        <v>8318</v>
      </c>
      <c r="R2791" t="s">
        <v>8319</v>
      </c>
      <c r="S2791" s="12">
        <f t="shared" si="222"/>
        <v>42056.013124999998</v>
      </c>
      <c r="T2791" s="12">
        <f t="shared" si="218"/>
        <v>42075.166666666672</v>
      </c>
      <c r="U2791">
        <f t="shared" si="219"/>
        <v>1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8270</v>
      </c>
      <c r="O2792" s="21">
        <f t="shared" si="220"/>
        <v>105.33333333333333</v>
      </c>
      <c r="P2792" s="5">
        <f t="shared" si="221"/>
        <v>2.0886075949367089E-2</v>
      </c>
      <c r="Q2792" t="s">
        <v>8318</v>
      </c>
      <c r="R2792" t="s">
        <v>8319</v>
      </c>
      <c r="S2792" s="12">
        <f t="shared" si="222"/>
        <v>42016.938692129625</v>
      </c>
      <c r="T2792" s="12">
        <f t="shared" si="218"/>
        <v>42046.938692129625</v>
      </c>
      <c r="U2792">
        <f t="shared" si="219"/>
        <v>1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8270</v>
      </c>
      <c r="O2793" s="21">
        <f t="shared" si="220"/>
        <v>102.49999999999999</v>
      </c>
      <c r="P2793" s="5">
        <f t="shared" si="221"/>
        <v>1.3658536585365854E-2</v>
      </c>
      <c r="Q2793" t="s">
        <v>8318</v>
      </c>
      <c r="R2793" t="s">
        <v>8319</v>
      </c>
      <c r="S2793" s="12">
        <f t="shared" si="222"/>
        <v>42591.899988425925</v>
      </c>
      <c r="T2793" s="12">
        <f t="shared" si="218"/>
        <v>42622.166666666672</v>
      </c>
      <c r="U2793">
        <f t="shared" si="219"/>
        <v>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8270</v>
      </c>
      <c r="O2794" s="21">
        <f t="shared" si="220"/>
        <v>107.60000000000001</v>
      </c>
      <c r="P2794" s="5">
        <f t="shared" si="221"/>
        <v>1.1152416356877323E-2</v>
      </c>
      <c r="Q2794" t="s">
        <v>8318</v>
      </c>
      <c r="R2794" t="s">
        <v>8319</v>
      </c>
      <c r="S2794" s="12">
        <f t="shared" si="222"/>
        <v>42183.231006944443</v>
      </c>
      <c r="T2794" s="12">
        <f t="shared" si="218"/>
        <v>42228.231006944443</v>
      </c>
      <c r="U2794">
        <f t="shared" si="219"/>
        <v>1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8270</v>
      </c>
      <c r="O2795" s="21">
        <f t="shared" si="220"/>
        <v>110.5675</v>
      </c>
      <c r="P2795" s="5">
        <f t="shared" si="221"/>
        <v>6.6023017613674904E-3</v>
      </c>
      <c r="Q2795" t="s">
        <v>8318</v>
      </c>
      <c r="R2795" t="s">
        <v>8319</v>
      </c>
      <c r="S2795" s="12">
        <f t="shared" si="222"/>
        <v>42176.419039351851</v>
      </c>
      <c r="T2795" s="12">
        <f t="shared" si="218"/>
        <v>42206.419039351851</v>
      </c>
      <c r="U2795">
        <f t="shared" si="219"/>
        <v>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8270</v>
      </c>
      <c r="O2796" s="21">
        <f t="shared" si="220"/>
        <v>150</v>
      </c>
      <c r="P2796" s="5">
        <f t="shared" si="221"/>
        <v>0.04</v>
      </c>
      <c r="Q2796" t="s">
        <v>8318</v>
      </c>
      <c r="R2796" t="s">
        <v>8319</v>
      </c>
      <c r="S2796" s="12">
        <f t="shared" si="222"/>
        <v>42416.691655092596</v>
      </c>
      <c r="T2796" s="12">
        <f t="shared" si="218"/>
        <v>42432.791666666672</v>
      </c>
      <c r="U2796">
        <f t="shared" si="219"/>
        <v>1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8270</v>
      </c>
      <c r="O2797" s="21">
        <f t="shared" si="220"/>
        <v>104.28571428571429</v>
      </c>
      <c r="P2797" s="5">
        <f t="shared" si="221"/>
        <v>2.7397260273972601E-2</v>
      </c>
      <c r="Q2797" t="s">
        <v>8318</v>
      </c>
      <c r="R2797" t="s">
        <v>8319</v>
      </c>
      <c r="S2797" s="12">
        <f t="shared" si="222"/>
        <v>41780.525937500002</v>
      </c>
      <c r="T2797" s="12">
        <f t="shared" si="218"/>
        <v>41796.958333333336</v>
      </c>
      <c r="U2797">
        <f t="shared" si="219"/>
        <v>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8270</v>
      </c>
      <c r="O2798" s="21">
        <f t="shared" si="220"/>
        <v>115.5</v>
      </c>
      <c r="P2798" s="5">
        <f t="shared" si="221"/>
        <v>2.2727272727272728E-2</v>
      </c>
      <c r="Q2798" t="s">
        <v>8318</v>
      </c>
      <c r="R2798" t="s">
        <v>8319</v>
      </c>
      <c r="S2798" s="12">
        <f t="shared" si="222"/>
        <v>41795.528101851851</v>
      </c>
      <c r="T2798" s="12">
        <f t="shared" si="218"/>
        <v>41825.528101851851</v>
      </c>
      <c r="U2798">
        <f t="shared" si="219"/>
        <v>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8270</v>
      </c>
      <c r="O2799" s="21">
        <f t="shared" si="220"/>
        <v>102.64512500000001</v>
      </c>
      <c r="P2799" s="5">
        <f t="shared" si="221"/>
        <v>1.1447207064144546E-2</v>
      </c>
      <c r="Q2799" t="s">
        <v>8318</v>
      </c>
      <c r="R2799" t="s">
        <v>8319</v>
      </c>
      <c r="S2799" s="12">
        <f t="shared" si="222"/>
        <v>41798.94027777778</v>
      </c>
      <c r="T2799" s="12">
        <f t="shared" ref="T2799:T2862" si="223">(((I2799/60)/60)/24)+DATE(1970,1,1)</f>
        <v>41828.94027777778</v>
      </c>
      <c r="U2799">
        <f t="shared" si="219"/>
        <v>1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8270</v>
      </c>
      <c r="O2800" s="21">
        <f t="shared" si="220"/>
        <v>101.4</v>
      </c>
      <c r="P2800" s="5">
        <f t="shared" si="221"/>
        <v>2.7416173570019724E-2</v>
      </c>
      <c r="Q2800" t="s">
        <v>8318</v>
      </c>
      <c r="R2800" t="s">
        <v>8319</v>
      </c>
      <c r="S2800" s="12">
        <f t="shared" si="222"/>
        <v>42201.675011574072</v>
      </c>
      <c r="T2800" s="12">
        <f t="shared" si="223"/>
        <v>42216.666666666672</v>
      </c>
      <c r="U2800">
        <f t="shared" si="219"/>
        <v>1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8270</v>
      </c>
      <c r="O2801" s="21">
        <f t="shared" si="220"/>
        <v>116.6348</v>
      </c>
      <c r="P2801" s="5">
        <f t="shared" si="221"/>
        <v>2.2291803132512767E-2</v>
      </c>
      <c r="Q2801" t="s">
        <v>8318</v>
      </c>
      <c r="R2801" t="s">
        <v>8319</v>
      </c>
      <c r="S2801" s="12">
        <f t="shared" si="222"/>
        <v>42507.264699074076</v>
      </c>
      <c r="T2801" s="12">
        <f t="shared" si="223"/>
        <v>42538.666666666672</v>
      </c>
      <c r="U2801">
        <f t="shared" si="219"/>
        <v>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8270</v>
      </c>
      <c r="O2802" s="21">
        <f t="shared" si="220"/>
        <v>133</v>
      </c>
      <c r="P2802" s="5">
        <f t="shared" si="221"/>
        <v>2.3308270676691729E-2</v>
      </c>
      <c r="Q2802" t="s">
        <v>8318</v>
      </c>
      <c r="R2802" t="s">
        <v>8319</v>
      </c>
      <c r="S2802" s="12">
        <f t="shared" si="222"/>
        <v>41948.552847222221</v>
      </c>
      <c r="T2802" s="12">
        <f t="shared" si="223"/>
        <v>42008.552847222221</v>
      </c>
      <c r="U2802">
        <f t="shared" si="219"/>
        <v>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8270</v>
      </c>
      <c r="O2803" s="21">
        <f t="shared" si="220"/>
        <v>133.20000000000002</v>
      </c>
      <c r="P2803" s="5">
        <f t="shared" si="221"/>
        <v>1.951951951951952E-2</v>
      </c>
      <c r="Q2803" t="s">
        <v>8318</v>
      </c>
      <c r="R2803" t="s">
        <v>8319</v>
      </c>
      <c r="S2803" s="12">
        <f t="shared" si="222"/>
        <v>41900.243159722224</v>
      </c>
      <c r="T2803" s="12">
        <f t="shared" si="223"/>
        <v>41922.458333333336</v>
      </c>
      <c r="U2803">
        <f t="shared" si="219"/>
        <v>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8270</v>
      </c>
      <c r="O2804" s="21">
        <f t="shared" si="220"/>
        <v>101.83333333333333</v>
      </c>
      <c r="P2804" s="5">
        <f t="shared" si="221"/>
        <v>2.9459901800327332E-2</v>
      </c>
      <c r="Q2804" t="s">
        <v>8318</v>
      </c>
      <c r="R2804" t="s">
        <v>8319</v>
      </c>
      <c r="S2804" s="12">
        <f t="shared" si="222"/>
        <v>42192.64707175926</v>
      </c>
      <c r="T2804" s="12">
        <f t="shared" si="223"/>
        <v>42222.64707175926</v>
      </c>
      <c r="U2804">
        <f t="shared" si="219"/>
        <v>1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8270</v>
      </c>
      <c r="O2805" s="21">
        <f t="shared" si="220"/>
        <v>127.95</v>
      </c>
      <c r="P2805" s="5">
        <f t="shared" si="221"/>
        <v>1.1019929660023447E-2</v>
      </c>
      <c r="Q2805" t="s">
        <v>8318</v>
      </c>
      <c r="R2805" t="s">
        <v>8319</v>
      </c>
      <c r="S2805" s="12">
        <f t="shared" si="222"/>
        <v>42158.065694444449</v>
      </c>
      <c r="T2805" s="12">
        <f t="shared" si="223"/>
        <v>42201</v>
      </c>
      <c r="U2805">
        <f t="shared" si="219"/>
        <v>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8270</v>
      </c>
      <c r="O2806" s="21">
        <f t="shared" si="220"/>
        <v>114.99999999999999</v>
      </c>
      <c r="P2806" s="5">
        <f t="shared" si="221"/>
        <v>0.02</v>
      </c>
      <c r="Q2806" t="s">
        <v>8318</v>
      </c>
      <c r="R2806" t="s">
        <v>8319</v>
      </c>
      <c r="S2806" s="12">
        <f t="shared" si="222"/>
        <v>41881.453587962962</v>
      </c>
      <c r="T2806" s="12">
        <f t="shared" si="223"/>
        <v>41911.453587962962</v>
      </c>
      <c r="U2806">
        <f t="shared" si="219"/>
        <v>1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8270</v>
      </c>
      <c r="O2807" s="21">
        <f t="shared" si="220"/>
        <v>110.00000000000001</v>
      </c>
      <c r="P2807" s="5">
        <f t="shared" si="221"/>
        <v>4.0909090909090909E-2</v>
      </c>
      <c r="Q2807" t="s">
        <v>8318</v>
      </c>
      <c r="R2807" t="s">
        <v>8319</v>
      </c>
      <c r="S2807" s="12">
        <f t="shared" si="222"/>
        <v>42213.505474537036</v>
      </c>
      <c r="T2807" s="12">
        <f t="shared" si="223"/>
        <v>42238.505474537036</v>
      </c>
      <c r="U2807">
        <f t="shared" si="219"/>
        <v>1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8270</v>
      </c>
      <c r="O2808" s="21">
        <f t="shared" si="220"/>
        <v>112.1</v>
      </c>
      <c r="P2808" s="5">
        <f t="shared" si="221"/>
        <v>2.2598870056497175E-2</v>
      </c>
      <c r="Q2808" t="s">
        <v>8318</v>
      </c>
      <c r="R2808" t="s">
        <v>8319</v>
      </c>
      <c r="S2808" s="12">
        <f t="shared" si="222"/>
        <v>42185.267245370371</v>
      </c>
      <c r="T2808" s="12">
        <f t="shared" si="223"/>
        <v>42221.458333333328</v>
      </c>
      <c r="U2808">
        <f t="shared" si="219"/>
        <v>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8270</v>
      </c>
      <c r="O2809" s="21">
        <f t="shared" si="220"/>
        <v>126</v>
      </c>
      <c r="P2809" s="5">
        <f t="shared" si="221"/>
        <v>1.4761904761904763E-2</v>
      </c>
      <c r="Q2809" t="s">
        <v>8318</v>
      </c>
      <c r="R2809" t="s">
        <v>8319</v>
      </c>
      <c r="S2809" s="12">
        <f t="shared" si="222"/>
        <v>42154.873124999998</v>
      </c>
      <c r="T2809" s="12">
        <f t="shared" si="223"/>
        <v>42184.873124999998</v>
      </c>
      <c r="U2809">
        <f t="shared" si="219"/>
        <v>1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8270</v>
      </c>
      <c r="O2810" s="21">
        <f t="shared" si="220"/>
        <v>100.24444444444444</v>
      </c>
      <c r="P2810" s="5">
        <f t="shared" si="221"/>
        <v>1.529594324983374E-2</v>
      </c>
      <c r="Q2810" t="s">
        <v>8318</v>
      </c>
      <c r="R2810" t="s">
        <v>8319</v>
      </c>
      <c r="S2810" s="12">
        <f t="shared" si="222"/>
        <v>42208.84646990741</v>
      </c>
      <c r="T2810" s="12">
        <f t="shared" si="223"/>
        <v>42238.84646990741</v>
      </c>
      <c r="U2810">
        <f t="shared" si="219"/>
        <v>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8270</v>
      </c>
      <c r="O2811" s="21">
        <f t="shared" si="220"/>
        <v>102.4</v>
      </c>
      <c r="P2811" s="5">
        <f t="shared" si="221"/>
        <v>8.2031250000000003E-3</v>
      </c>
      <c r="Q2811" t="s">
        <v>8318</v>
      </c>
      <c r="R2811" t="s">
        <v>8319</v>
      </c>
      <c r="S2811" s="12">
        <f t="shared" si="222"/>
        <v>42451.496817129635</v>
      </c>
      <c r="T2811" s="12">
        <f t="shared" si="223"/>
        <v>42459.610416666663</v>
      </c>
      <c r="U2811">
        <f t="shared" si="219"/>
        <v>1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8270</v>
      </c>
      <c r="O2812" s="21">
        <f t="shared" si="220"/>
        <v>108.2</v>
      </c>
      <c r="P2812" s="5">
        <f t="shared" si="221"/>
        <v>2.1072088724584104E-2</v>
      </c>
      <c r="Q2812" t="s">
        <v>8318</v>
      </c>
      <c r="R2812" t="s">
        <v>8319</v>
      </c>
      <c r="S2812" s="12">
        <f t="shared" si="222"/>
        <v>41759.13962962963</v>
      </c>
      <c r="T2812" s="12">
        <f t="shared" si="223"/>
        <v>41791.165972222225</v>
      </c>
      <c r="U2812">
        <f t="shared" si="219"/>
        <v>1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8270</v>
      </c>
      <c r="O2813" s="21">
        <f t="shared" si="220"/>
        <v>100.27</v>
      </c>
      <c r="P2813" s="5">
        <f t="shared" si="221"/>
        <v>1.0770918519996011E-2</v>
      </c>
      <c r="Q2813" t="s">
        <v>8318</v>
      </c>
      <c r="R2813" t="s">
        <v>8319</v>
      </c>
      <c r="S2813" s="12">
        <f t="shared" si="222"/>
        <v>42028.496562500004</v>
      </c>
      <c r="T2813" s="12">
        <f t="shared" si="223"/>
        <v>42058.496562500004</v>
      </c>
      <c r="U2813">
        <f t="shared" si="219"/>
        <v>1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8270</v>
      </c>
      <c r="O2814" s="21">
        <f t="shared" si="220"/>
        <v>113.3</v>
      </c>
      <c r="P2814" s="5">
        <f t="shared" si="221"/>
        <v>1.4651368049426301E-2</v>
      </c>
      <c r="Q2814" t="s">
        <v>8318</v>
      </c>
      <c r="R2814" t="s">
        <v>8319</v>
      </c>
      <c r="S2814" s="12">
        <f t="shared" si="222"/>
        <v>42054.74418981481</v>
      </c>
      <c r="T2814" s="12">
        <f t="shared" si="223"/>
        <v>42100.166666666672</v>
      </c>
      <c r="U2814">
        <f t="shared" si="219"/>
        <v>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8270</v>
      </c>
      <c r="O2815" s="21">
        <f t="shared" si="220"/>
        <v>127.57571428571428</v>
      </c>
      <c r="P2815" s="5">
        <f t="shared" si="221"/>
        <v>2.6874797039293193E-2</v>
      </c>
      <c r="Q2815" t="s">
        <v>8318</v>
      </c>
      <c r="R2815" t="s">
        <v>8319</v>
      </c>
      <c r="S2815" s="12">
        <f t="shared" si="222"/>
        <v>42693.742604166662</v>
      </c>
      <c r="T2815" s="12">
        <f t="shared" si="223"/>
        <v>42718.742604166662</v>
      </c>
      <c r="U2815">
        <f t="shared" si="219"/>
        <v>1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8270</v>
      </c>
      <c r="O2816" s="21">
        <f t="shared" si="220"/>
        <v>107.73333333333332</v>
      </c>
      <c r="P2816" s="5">
        <f t="shared" si="221"/>
        <v>3.9603960396039604E-2</v>
      </c>
      <c r="Q2816" t="s">
        <v>8318</v>
      </c>
      <c r="R2816" t="s">
        <v>8319</v>
      </c>
      <c r="S2816" s="12">
        <f t="shared" si="222"/>
        <v>42103.399479166663</v>
      </c>
      <c r="T2816" s="12">
        <f t="shared" si="223"/>
        <v>42133.399479166663</v>
      </c>
      <c r="U2816">
        <f t="shared" si="219"/>
        <v>1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8270</v>
      </c>
      <c r="O2817" s="21">
        <f t="shared" si="220"/>
        <v>242</v>
      </c>
      <c r="P2817" s="5">
        <f t="shared" si="221"/>
        <v>2.3140495867768594E-2</v>
      </c>
      <c r="Q2817" t="s">
        <v>8318</v>
      </c>
      <c r="R2817" t="s">
        <v>8319</v>
      </c>
      <c r="S2817" s="12">
        <f t="shared" si="222"/>
        <v>42559.776724537034</v>
      </c>
      <c r="T2817" s="12">
        <f t="shared" si="223"/>
        <v>42589.776724537034</v>
      </c>
      <c r="U2817">
        <f t="shared" si="219"/>
        <v>1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8270</v>
      </c>
      <c r="O2818" s="21">
        <f t="shared" si="220"/>
        <v>141.56666666666666</v>
      </c>
      <c r="P2818" s="5">
        <f t="shared" si="221"/>
        <v>3.9792794914056982E-2</v>
      </c>
      <c r="Q2818" t="s">
        <v>8318</v>
      </c>
      <c r="R2818" t="s">
        <v>8319</v>
      </c>
      <c r="S2818" s="12">
        <f t="shared" si="222"/>
        <v>42188.467499999999</v>
      </c>
      <c r="T2818" s="12">
        <f t="shared" si="223"/>
        <v>42218.666666666672</v>
      </c>
      <c r="U2818">
        <f t="shared" ref="U2818:U2881" si="224">COUNT(E2818="SUCCESSFUL","FAILED","cancelled","live")</f>
        <v>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8270</v>
      </c>
      <c r="O2819" s="21">
        <f t="shared" ref="O2819:O2882" si="225">IFERROR( E2819/D2819 * 100,0)</f>
        <v>130</v>
      </c>
      <c r="P2819" s="5">
        <f t="shared" ref="P2819:P2882" si="226">IFERROR(L2819/E2819,0)</f>
        <v>4.230769230769231E-2</v>
      </c>
      <c r="Q2819" t="s">
        <v>8318</v>
      </c>
      <c r="R2819" t="s">
        <v>8319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8270</v>
      </c>
      <c r="O2820" s="21">
        <f t="shared" si="225"/>
        <v>106.03</v>
      </c>
      <c r="P2820" s="5">
        <f t="shared" si="226"/>
        <v>9.6199188908799391E-3</v>
      </c>
      <c r="Q2820" t="s">
        <v>8318</v>
      </c>
      <c r="R2820" t="s">
        <v>8319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1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8270</v>
      </c>
      <c r="O2821" s="21">
        <f t="shared" si="225"/>
        <v>104.80000000000001</v>
      </c>
      <c r="P2821" s="5">
        <f t="shared" si="226"/>
        <v>1.984732824427481E-2</v>
      </c>
      <c r="Q2821" t="s">
        <v>8318</v>
      </c>
      <c r="R2821" t="s">
        <v>8319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1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8270</v>
      </c>
      <c r="O2822" s="21">
        <f t="shared" si="225"/>
        <v>136</v>
      </c>
      <c r="P2822" s="5">
        <f t="shared" si="226"/>
        <v>7.3529411764705885E-2</v>
      </c>
      <c r="Q2822" t="s">
        <v>8318</v>
      </c>
      <c r="R2822" t="s">
        <v>8319</v>
      </c>
      <c r="S2822" s="12">
        <f t="shared" si="222"/>
        <v>42401.610983796301</v>
      </c>
      <c r="T2822" s="12">
        <f t="shared" si="223"/>
        <v>42426</v>
      </c>
      <c r="U2822">
        <f t="shared" si="224"/>
        <v>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8270</v>
      </c>
      <c r="O2823" s="21">
        <f t="shared" si="225"/>
        <v>100</v>
      </c>
      <c r="P2823" s="5">
        <f t="shared" si="226"/>
        <v>3.5000000000000003E-2</v>
      </c>
      <c r="Q2823" t="s">
        <v>8318</v>
      </c>
      <c r="R2823" t="s">
        <v>8319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8270</v>
      </c>
      <c r="O2824" s="21">
        <f t="shared" si="225"/>
        <v>100</v>
      </c>
      <c r="P2824" s="5">
        <f t="shared" si="226"/>
        <v>1.5666666666666666E-2</v>
      </c>
      <c r="Q2824" t="s">
        <v>8318</v>
      </c>
      <c r="R2824" t="s">
        <v>8319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8270</v>
      </c>
      <c r="O2825" s="21">
        <f t="shared" si="225"/>
        <v>124</v>
      </c>
      <c r="P2825" s="5">
        <f t="shared" si="226"/>
        <v>0.11290322580645161</v>
      </c>
      <c r="Q2825" t="s">
        <v>8318</v>
      </c>
      <c r="R2825" t="s">
        <v>8319</v>
      </c>
      <c r="S2825" s="12">
        <f t="shared" ref="S2825:S2888" si="227">(((J2825/60)/60)/24)+DATE(1970,1,1)</f>
        <v>42067.011643518519</v>
      </c>
      <c r="T2825" s="12">
        <f t="shared" si="223"/>
        <v>42094.957638888889</v>
      </c>
      <c r="U2825">
        <f t="shared" si="224"/>
        <v>1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8270</v>
      </c>
      <c r="O2826" s="21">
        <f t="shared" si="225"/>
        <v>116.92307692307693</v>
      </c>
      <c r="P2826" s="5">
        <f t="shared" si="226"/>
        <v>1.9736842105263157E-2</v>
      </c>
      <c r="Q2826" t="s">
        <v>8318</v>
      </c>
      <c r="R2826" t="s">
        <v>8319</v>
      </c>
      <c r="S2826" s="12">
        <f t="shared" si="227"/>
        <v>42136.270787037036</v>
      </c>
      <c r="T2826" s="12">
        <f t="shared" si="223"/>
        <v>42168.071527777778</v>
      </c>
      <c r="U2826">
        <f t="shared" si="224"/>
        <v>1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8270</v>
      </c>
      <c r="O2827" s="21">
        <f t="shared" si="225"/>
        <v>103.33333333333334</v>
      </c>
      <c r="P2827" s="5">
        <f t="shared" si="226"/>
        <v>1.6451612903225808E-2</v>
      </c>
      <c r="Q2827" t="s">
        <v>8318</v>
      </c>
      <c r="R2827" t="s">
        <v>8319</v>
      </c>
      <c r="S2827" s="12">
        <f t="shared" si="227"/>
        <v>42312.792662037042</v>
      </c>
      <c r="T2827" s="12">
        <f t="shared" si="223"/>
        <v>42342.792662037042</v>
      </c>
      <c r="U2827">
        <f t="shared" si="224"/>
        <v>1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8270</v>
      </c>
      <c r="O2828" s="21">
        <f t="shared" si="225"/>
        <v>107.74999999999999</v>
      </c>
      <c r="P2828" s="5">
        <f t="shared" si="226"/>
        <v>8.8167053364269134E-3</v>
      </c>
      <c r="Q2828" t="s">
        <v>8318</v>
      </c>
      <c r="R2828" t="s">
        <v>8319</v>
      </c>
      <c r="S2828" s="12">
        <f t="shared" si="227"/>
        <v>42171.034861111111</v>
      </c>
      <c r="T2828" s="12">
        <f t="shared" si="223"/>
        <v>42195.291666666672</v>
      </c>
      <c r="U2828">
        <f t="shared" si="224"/>
        <v>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8270</v>
      </c>
      <c r="O2829" s="21">
        <f t="shared" si="225"/>
        <v>120.24999999999999</v>
      </c>
      <c r="P2829" s="5">
        <f t="shared" si="226"/>
        <v>9.5634095634095639E-3</v>
      </c>
      <c r="Q2829" t="s">
        <v>8318</v>
      </c>
      <c r="R2829" t="s">
        <v>8319</v>
      </c>
      <c r="S2829" s="12">
        <f t="shared" si="227"/>
        <v>42494.683634259258</v>
      </c>
      <c r="T2829" s="12">
        <f t="shared" si="223"/>
        <v>42524.6875</v>
      </c>
      <c r="U2829">
        <f t="shared" si="224"/>
        <v>1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8270</v>
      </c>
      <c r="O2830" s="21">
        <f t="shared" si="225"/>
        <v>100.37894736842105</v>
      </c>
      <c r="P2830" s="5">
        <f t="shared" si="226"/>
        <v>1.0171979865771811E-2</v>
      </c>
      <c r="Q2830" t="s">
        <v>8318</v>
      </c>
      <c r="R2830" t="s">
        <v>8319</v>
      </c>
      <c r="S2830" s="12">
        <f t="shared" si="227"/>
        <v>42254.264687499999</v>
      </c>
      <c r="T2830" s="12">
        <f t="shared" si="223"/>
        <v>42279.958333333328</v>
      </c>
      <c r="U2830">
        <f t="shared" si="224"/>
        <v>1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8270</v>
      </c>
      <c r="O2831" s="21">
        <f t="shared" si="225"/>
        <v>106.52</v>
      </c>
      <c r="P2831" s="5">
        <f t="shared" si="226"/>
        <v>2.8539241457003379E-2</v>
      </c>
      <c r="Q2831" t="s">
        <v>8318</v>
      </c>
      <c r="R2831" t="s">
        <v>8319</v>
      </c>
      <c r="S2831" s="12">
        <f t="shared" si="227"/>
        <v>42495.434236111112</v>
      </c>
      <c r="T2831" s="12">
        <f t="shared" si="223"/>
        <v>42523.434236111112</v>
      </c>
      <c r="U2831">
        <f t="shared" si="224"/>
        <v>1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8270</v>
      </c>
      <c r="O2832" s="21">
        <f t="shared" si="225"/>
        <v>100</v>
      </c>
      <c r="P2832" s="5">
        <f t="shared" si="226"/>
        <v>3.6666666666666666E-3</v>
      </c>
      <c r="Q2832" t="s">
        <v>8318</v>
      </c>
      <c r="R2832" t="s">
        <v>8319</v>
      </c>
      <c r="S2832" s="12">
        <f t="shared" si="227"/>
        <v>41758.839675925927</v>
      </c>
      <c r="T2832" s="12">
        <f t="shared" si="223"/>
        <v>41771.165972222225</v>
      </c>
      <c r="U2832">
        <f t="shared" si="224"/>
        <v>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8270</v>
      </c>
      <c r="O2833" s="21">
        <f t="shared" si="225"/>
        <v>110.66666666666667</v>
      </c>
      <c r="P2833" s="5">
        <f t="shared" si="226"/>
        <v>1.566265060240964E-2</v>
      </c>
      <c r="Q2833" t="s">
        <v>8318</v>
      </c>
      <c r="R2833" t="s">
        <v>8319</v>
      </c>
      <c r="S2833" s="12">
        <f t="shared" si="227"/>
        <v>42171.824884259258</v>
      </c>
      <c r="T2833" s="12">
        <f t="shared" si="223"/>
        <v>42201.824884259258</v>
      </c>
      <c r="U2833">
        <f t="shared" si="224"/>
        <v>1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8270</v>
      </c>
      <c r="O2834" s="21">
        <f t="shared" si="225"/>
        <v>114.71959999999999</v>
      </c>
      <c r="P2834" s="5">
        <f t="shared" si="226"/>
        <v>3.3124243808381484E-2</v>
      </c>
      <c r="Q2834" t="s">
        <v>8318</v>
      </c>
      <c r="R2834" t="s">
        <v>8319</v>
      </c>
      <c r="S2834" s="12">
        <f t="shared" si="227"/>
        <v>41938.709421296298</v>
      </c>
      <c r="T2834" s="12">
        <f t="shared" si="223"/>
        <v>41966.916666666672</v>
      </c>
      <c r="U2834">
        <f t="shared" si="224"/>
        <v>1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8270</v>
      </c>
      <c r="O2835" s="21">
        <f t="shared" si="225"/>
        <v>108.25925925925925</v>
      </c>
      <c r="P2835" s="5">
        <f t="shared" si="226"/>
        <v>1.1973999315771467E-2</v>
      </c>
      <c r="Q2835" t="s">
        <v>8318</v>
      </c>
      <c r="R2835" t="s">
        <v>8319</v>
      </c>
      <c r="S2835" s="12">
        <f t="shared" si="227"/>
        <v>42268.127696759257</v>
      </c>
      <c r="T2835" s="12">
        <f t="shared" si="223"/>
        <v>42288.083333333328</v>
      </c>
      <c r="U2835">
        <f t="shared" si="224"/>
        <v>1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8270</v>
      </c>
      <c r="O2836" s="21">
        <f t="shared" si="225"/>
        <v>170</v>
      </c>
      <c r="P2836" s="5">
        <f t="shared" si="226"/>
        <v>1.5441176470588236E-2</v>
      </c>
      <c r="Q2836" t="s">
        <v>8318</v>
      </c>
      <c r="R2836" t="s">
        <v>8319</v>
      </c>
      <c r="S2836" s="12">
        <f t="shared" si="227"/>
        <v>42019.959837962961</v>
      </c>
      <c r="T2836" s="12">
        <f t="shared" si="223"/>
        <v>42034.959837962961</v>
      </c>
      <c r="U2836">
        <f t="shared" si="224"/>
        <v>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8270</v>
      </c>
      <c r="O2837" s="21">
        <f t="shared" si="225"/>
        <v>187.09899999999999</v>
      </c>
      <c r="P2837" s="5">
        <f t="shared" si="226"/>
        <v>4.9706305218093091E-2</v>
      </c>
      <c r="Q2837" t="s">
        <v>8318</v>
      </c>
      <c r="R2837" t="s">
        <v>8319</v>
      </c>
      <c r="S2837" s="12">
        <f t="shared" si="227"/>
        <v>42313.703900462962</v>
      </c>
      <c r="T2837" s="12">
        <f t="shared" si="223"/>
        <v>42343</v>
      </c>
      <c r="U2837">
        <f t="shared" si="224"/>
        <v>1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8270</v>
      </c>
      <c r="O2838" s="21">
        <f t="shared" si="225"/>
        <v>107.77777777777777</v>
      </c>
      <c r="P2838" s="5">
        <f t="shared" si="226"/>
        <v>2.268041237113402E-2</v>
      </c>
      <c r="Q2838" t="s">
        <v>8318</v>
      </c>
      <c r="R2838" t="s">
        <v>8319</v>
      </c>
      <c r="S2838" s="12">
        <f t="shared" si="227"/>
        <v>42746.261782407411</v>
      </c>
      <c r="T2838" s="12">
        <f t="shared" si="223"/>
        <v>42784.207638888889</v>
      </c>
      <c r="U2838">
        <f t="shared" si="224"/>
        <v>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8270</v>
      </c>
      <c r="O2839" s="21">
        <f t="shared" si="225"/>
        <v>100</v>
      </c>
      <c r="P2839" s="5">
        <f t="shared" si="226"/>
        <v>2.4705882352941175E-2</v>
      </c>
      <c r="Q2839" t="s">
        <v>8318</v>
      </c>
      <c r="R2839" t="s">
        <v>8319</v>
      </c>
      <c r="S2839" s="12">
        <f t="shared" si="227"/>
        <v>42307.908379629633</v>
      </c>
      <c r="T2839" s="12">
        <f t="shared" si="223"/>
        <v>42347.950046296297</v>
      </c>
      <c r="U2839">
        <f t="shared" si="224"/>
        <v>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8270</v>
      </c>
      <c r="O2840" s="21">
        <f t="shared" si="225"/>
        <v>120.24999999999999</v>
      </c>
      <c r="P2840" s="5">
        <f t="shared" si="226"/>
        <v>2.2453222453222454E-2</v>
      </c>
      <c r="Q2840" t="s">
        <v>8318</v>
      </c>
      <c r="R2840" t="s">
        <v>8319</v>
      </c>
      <c r="S2840" s="12">
        <f t="shared" si="227"/>
        <v>41842.607592592591</v>
      </c>
      <c r="T2840" s="12">
        <f t="shared" si="223"/>
        <v>41864.916666666664</v>
      </c>
      <c r="U2840">
        <f t="shared" si="224"/>
        <v>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8270</v>
      </c>
      <c r="O2841" s="21">
        <f t="shared" si="225"/>
        <v>111.42857142857143</v>
      </c>
      <c r="P2841" s="5">
        <f t="shared" si="226"/>
        <v>7.9487179487179489E-3</v>
      </c>
      <c r="Q2841" t="s">
        <v>8318</v>
      </c>
      <c r="R2841" t="s">
        <v>8319</v>
      </c>
      <c r="S2841" s="12">
        <f t="shared" si="227"/>
        <v>41853.240208333329</v>
      </c>
      <c r="T2841" s="12">
        <f t="shared" si="223"/>
        <v>41876.207638888889</v>
      </c>
      <c r="U2841">
        <f t="shared" si="224"/>
        <v>1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8270</v>
      </c>
      <c r="O2842" s="21">
        <f t="shared" si="225"/>
        <v>104</v>
      </c>
      <c r="P2842" s="5">
        <f t="shared" si="226"/>
        <v>5.0769230769230768E-2</v>
      </c>
      <c r="Q2842" t="s">
        <v>8318</v>
      </c>
      <c r="R2842" t="s">
        <v>8319</v>
      </c>
      <c r="S2842" s="12">
        <f t="shared" si="227"/>
        <v>42060.035636574074</v>
      </c>
      <c r="T2842" s="12">
        <f t="shared" si="223"/>
        <v>42081.708333333328</v>
      </c>
      <c r="U2842">
        <f t="shared" si="224"/>
        <v>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8270</v>
      </c>
      <c r="O2843" s="21">
        <f t="shared" si="225"/>
        <v>1</v>
      </c>
      <c r="P2843" s="5">
        <f t="shared" si="226"/>
        <v>0.1</v>
      </c>
      <c r="Q2843" t="s">
        <v>8318</v>
      </c>
      <c r="R2843" t="s">
        <v>8319</v>
      </c>
      <c r="S2843" s="12">
        <f t="shared" si="227"/>
        <v>42291.739548611105</v>
      </c>
      <c r="T2843" s="12">
        <f t="shared" si="223"/>
        <v>42351.781215277777</v>
      </c>
      <c r="U2843">
        <f t="shared" si="224"/>
        <v>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8270</v>
      </c>
      <c r="O2844" s="21">
        <f t="shared" si="225"/>
        <v>0</v>
      </c>
      <c r="P2844" s="5">
        <f t="shared" si="226"/>
        <v>0</v>
      </c>
      <c r="Q2844" t="s">
        <v>8318</v>
      </c>
      <c r="R2844" t="s">
        <v>8319</v>
      </c>
      <c r="S2844" s="12">
        <f t="shared" si="227"/>
        <v>41784.952488425923</v>
      </c>
      <c r="T2844" s="12">
        <f t="shared" si="223"/>
        <v>41811.458333333336</v>
      </c>
      <c r="U2844">
        <f t="shared" si="224"/>
        <v>1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8270</v>
      </c>
      <c r="O2845" s="21">
        <f t="shared" si="225"/>
        <v>0</v>
      </c>
      <c r="P2845" s="5">
        <f t="shared" si="226"/>
        <v>0</v>
      </c>
      <c r="Q2845" t="s">
        <v>8318</v>
      </c>
      <c r="R2845" t="s">
        <v>8319</v>
      </c>
      <c r="S2845" s="12">
        <f t="shared" si="227"/>
        <v>42492.737847222219</v>
      </c>
      <c r="T2845" s="12">
        <f t="shared" si="223"/>
        <v>42534.166666666672</v>
      </c>
      <c r="U2845">
        <f t="shared" si="224"/>
        <v>1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8270</v>
      </c>
      <c r="O2846" s="21">
        <f t="shared" si="225"/>
        <v>5.4545454545454541</v>
      </c>
      <c r="P2846" s="5">
        <f t="shared" si="226"/>
        <v>3.3333333333333333E-2</v>
      </c>
      <c r="Q2846" t="s">
        <v>8318</v>
      </c>
      <c r="R2846" t="s">
        <v>8319</v>
      </c>
      <c r="S2846" s="12">
        <f t="shared" si="227"/>
        <v>42709.546064814815</v>
      </c>
      <c r="T2846" s="12">
        <f t="shared" si="223"/>
        <v>42739.546064814815</v>
      </c>
      <c r="U2846">
        <f t="shared" si="224"/>
        <v>1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8270</v>
      </c>
      <c r="O2847" s="21">
        <f t="shared" si="225"/>
        <v>31.546666666666667</v>
      </c>
      <c r="P2847" s="5">
        <f t="shared" si="226"/>
        <v>1.6483516483516484E-2</v>
      </c>
      <c r="Q2847" t="s">
        <v>8318</v>
      </c>
      <c r="R2847" t="s">
        <v>8319</v>
      </c>
      <c r="S2847" s="12">
        <f t="shared" si="227"/>
        <v>42103.016585648147</v>
      </c>
      <c r="T2847" s="12">
        <f t="shared" si="223"/>
        <v>42163.016585648147</v>
      </c>
      <c r="U2847">
        <f t="shared" si="224"/>
        <v>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8270</v>
      </c>
      <c r="O2848" s="21">
        <f t="shared" si="225"/>
        <v>0</v>
      </c>
      <c r="P2848" s="5">
        <f t="shared" si="226"/>
        <v>0</v>
      </c>
      <c r="Q2848" t="s">
        <v>8318</v>
      </c>
      <c r="R2848" t="s">
        <v>8319</v>
      </c>
      <c r="S2848" s="12">
        <f t="shared" si="227"/>
        <v>42108.692060185189</v>
      </c>
      <c r="T2848" s="12">
        <f t="shared" si="223"/>
        <v>42153.692060185189</v>
      </c>
      <c r="U2848">
        <f t="shared" si="224"/>
        <v>1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8270</v>
      </c>
      <c r="O2849" s="21">
        <f t="shared" si="225"/>
        <v>0</v>
      </c>
      <c r="P2849" s="5">
        <f t="shared" si="226"/>
        <v>0</v>
      </c>
      <c r="Q2849" t="s">
        <v>8318</v>
      </c>
      <c r="R2849" t="s">
        <v>8319</v>
      </c>
      <c r="S2849" s="12">
        <f t="shared" si="227"/>
        <v>42453.806307870371</v>
      </c>
      <c r="T2849" s="12">
        <f t="shared" si="223"/>
        <v>42513.806307870371</v>
      </c>
      <c r="U2849">
        <f t="shared" si="224"/>
        <v>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8270</v>
      </c>
      <c r="O2850" s="21">
        <f t="shared" si="225"/>
        <v>0.2</v>
      </c>
      <c r="P2850" s="5">
        <f t="shared" si="226"/>
        <v>4.2857142857142858E-2</v>
      </c>
      <c r="Q2850" t="s">
        <v>8318</v>
      </c>
      <c r="R2850" t="s">
        <v>8319</v>
      </c>
      <c r="S2850" s="12">
        <f t="shared" si="227"/>
        <v>42123.648831018523</v>
      </c>
      <c r="T2850" s="12">
        <f t="shared" si="223"/>
        <v>42153.648831018523</v>
      </c>
      <c r="U2850">
        <f t="shared" si="224"/>
        <v>1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8270</v>
      </c>
      <c r="O2851" s="21">
        <f t="shared" si="225"/>
        <v>1</v>
      </c>
      <c r="P2851" s="5">
        <f t="shared" si="226"/>
        <v>0.2</v>
      </c>
      <c r="Q2851" t="s">
        <v>8318</v>
      </c>
      <c r="R2851" t="s">
        <v>8319</v>
      </c>
      <c r="S2851" s="12">
        <f t="shared" si="227"/>
        <v>42453.428240740745</v>
      </c>
      <c r="T2851" s="12">
        <f t="shared" si="223"/>
        <v>42483.428240740745</v>
      </c>
      <c r="U2851">
        <f t="shared" si="224"/>
        <v>1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8270</v>
      </c>
      <c r="O2852" s="21">
        <f t="shared" si="225"/>
        <v>3.8875000000000002</v>
      </c>
      <c r="P2852" s="5">
        <f t="shared" si="226"/>
        <v>4.1800643086816719E-2</v>
      </c>
      <c r="Q2852" t="s">
        <v>8318</v>
      </c>
      <c r="R2852" t="s">
        <v>8319</v>
      </c>
      <c r="S2852" s="12">
        <f t="shared" si="227"/>
        <v>41858.007071759261</v>
      </c>
      <c r="T2852" s="12">
        <f t="shared" si="223"/>
        <v>41888.007071759261</v>
      </c>
      <c r="U2852">
        <f t="shared" si="224"/>
        <v>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8270</v>
      </c>
      <c r="O2853" s="21">
        <f t="shared" si="225"/>
        <v>0</v>
      </c>
      <c r="P2853" s="5">
        <f t="shared" si="226"/>
        <v>0</v>
      </c>
      <c r="Q2853" t="s">
        <v>8318</v>
      </c>
      <c r="R2853" t="s">
        <v>8319</v>
      </c>
      <c r="S2853" s="12">
        <f t="shared" si="227"/>
        <v>42390.002650462964</v>
      </c>
      <c r="T2853" s="12">
        <f t="shared" si="223"/>
        <v>42398.970138888893</v>
      </c>
      <c r="U2853">
        <f t="shared" si="224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8270</v>
      </c>
      <c r="O2854" s="21">
        <f t="shared" si="225"/>
        <v>1.9</v>
      </c>
      <c r="P2854" s="5">
        <f t="shared" si="226"/>
        <v>6.3157894736842107E-2</v>
      </c>
      <c r="Q2854" t="s">
        <v>8318</v>
      </c>
      <c r="R2854" t="s">
        <v>8319</v>
      </c>
      <c r="S2854" s="12">
        <f t="shared" si="227"/>
        <v>41781.045173611114</v>
      </c>
      <c r="T2854" s="12">
        <f t="shared" si="223"/>
        <v>41811.045173611114</v>
      </c>
      <c r="U2854">
        <f t="shared" si="224"/>
        <v>1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8270</v>
      </c>
      <c r="O2855" s="21">
        <f t="shared" si="225"/>
        <v>0</v>
      </c>
      <c r="P2855" s="5">
        <f t="shared" si="226"/>
        <v>0</v>
      </c>
      <c r="Q2855" t="s">
        <v>8318</v>
      </c>
      <c r="R2855" t="s">
        <v>8319</v>
      </c>
      <c r="S2855" s="12">
        <f t="shared" si="227"/>
        <v>41836.190937499996</v>
      </c>
      <c r="T2855" s="12">
        <f t="shared" si="223"/>
        <v>41896.190937499996</v>
      </c>
      <c r="U2855">
        <f t="shared" si="224"/>
        <v>1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8270</v>
      </c>
      <c r="O2856" s="21">
        <f t="shared" si="225"/>
        <v>41.699999999999996</v>
      </c>
      <c r="P2856" s="5">
        <f t="shared" si="226"/>
        <v>3.3573141486810551E-2</v>
      </c>
      <c r="Q2856" t="s">
        <v>8318</v>
      </c>
      <c r="R2856" t="s">
        <v>8319</v>
      </c>
      <c r="S2856" s="12">
        <f t="shared" si="227"/>
        <v>42111.71665509259</v>
      </c>
      <c r="T2856" s="12">
        <f t="shared" si="223"/>
        <v>42131.71665509259</v>
      </c>
      <c r="U2856">
        <f t="shared" si="224"/>
        <v>1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8270</v>
      </c>
      <c r="O2857" s="21">
        <f t="shared" si="225"/>
        <v>50</v>
      </c>
      <c r="P2857" s="5">
        <f t="shared" si="226"/>
        <v>1.6666666666666666E-2</v>
      </c>
      <c r="Q2857" t="s">
        <v>8318</v>
      </c>
      <c r="R2857" t="s">
        <v>8319</v>
      </c>
      <c r="S2857" s="12">
        <f t="shared" si="227"/>
        <v>42370.007766203707</v>
      </c>
      <c r="T2857" s="12">
        <f t="shared" si="223"/>
        <v>42398.981944444444</v>
      </c>
      <c r="U2857">
        <f t="shared" si="224"/>
        <v>1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8270</v>
      </c>
      <c r="O2858" s="21">
        <f t="shared" si="225"/>
        <v>4.8666666666666663</v>
      </c>
      <c r="P2858" s="5">
        <f t="shared" si="226"/>
        <v>4.1095890410958902E-2</v>
      </c>
      <c r="Q2858" t="s">
        <v>8318</v>
      </c>
      <c r="R2858" t="s">
        <v>8319</v>
      </c>
      <c r="S2858" s="12">
        <f t="shared" si="227"/>
        <v>42165.037581018521</v>
      </c>
      <c r="T2858" s="12">
        <f t="shared" si="223"/>
        <v>42224.898611111115</v>
      </c>
      <c r="U2858">
        <f t="shared" si="224"/>
        <v>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8270</v>
      </c>
      <c r="O2859" s="21">
        <f t="shared" si="225"/>
        <v>19.736842105263158</v>
      </c>
      <c r="P2859" s="5">
        <f t="shared" si="226"/>
        <v>2E-3</v>
      </c>
      <c r="Q2859" t="s">
        <v>8318</v>
      </c>
      <c r="R2859" t="s">
        <v>8319</v>
      </c>
      <c r="S2859" s="12">
        <f t="shared" si="227"/>
        <v>42726.920081018514</v>
      </c>
      <c r="T2859" s="12">
        <f t="shared" si="223"/>
        <v>42786.75</v>
      </c>
      <c r="U2859">
        <f t="shared" si="224"/>
        <v>1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8270</v>
      </c>
      <c r="O2860" s="21">
        <f t="shared" si="225"/>
        <v>0</v>
      </c>
      <c r="P2860" s="5">
        <f t="shared" si="226"/>
        <v>0</v>
      </c>
      <c r="Q2860" t="s">
        <v>8318</v>
      </c>
      <c r="R2860" t="s">
        <v>8319</v>
      </c>
      <c r="S2860" s="12">
        <f t="shared" si="227"/>
        <v>41954.545081018514</v>
      </c>
      <c r="T2860" s="12">
        <f t="shared" si="223"/>
        <v>41978.477777777778</v>
      </c>
      <c r="U2860">
        <f t="shared" si="224"/>
        <v>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8270</v>
      </c>
      <c r="O2861" s="21">
        <f t="shared" si="225"/>
        <v>1.7500000000000002</v>
      </c>
      <c r="P2861" s="5">
        <f t="shared" si="226"/>
        <v>2.8571428571428571E-2</v>
      </c>
      <c r="Q2861" t="s">
        <v>8318</v>
      </c>
      <c r="R2861" t="s">
        <v>8319</v>
      </c>
      <c r="S2861" s="12">
        <f t="shared" si="227"/>
        <v>42233.362314814818</v>
      </c>
      <c r="T2861" s="12">
        <f t="shared" si="223"/>
        <v>42293.362314814818</v>
      </c>
      <c r="U2861">
        <f t="shared" si="224"/>
        <v>1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8270</v>
      </c>
      <c r="O2862" s="21">
        <f t="shared" si="225"/>
        <v>6.65</v>
      </c>
      <c r="P2862" s="5">
        <f t="shared" si="226"/>
        <v>3.3834586466165412E-2</v>
      </c>
      <c r="Q2862" t="s">
        <v>8318</v>
      </c>
      <c r="R2862" t="s">
        <v>8319</v>
      </c>
      <c r="S2862" s="12">
        <f t="shared" si="227"/>
        <v>42480.800648148142</v>
      </c>
      <c r="T2862" s="12">
        <f t="shared" si="223"/>
        <v>42540.800648148142</v>
      </c>
      <c r="U2862">
        <f t="shared" si="224"/>
        <v>1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8270</v>
      </c>
      <c r="O2863" s="21">
        <f t="shared" si="225"/>
        <v>32</v>
      </c>
      <c r="P2863" s="5">
        <f t="shared" si="226"/>
        <v>3.7499999999999999E-2</v>
      </c>
      <c r="Q2863" t="s">
        <v>8318</v>
      </c>
      <c r="R2863" t="s">
        <v>8319</v>
      </c>
      <c r="S2863" s="12">
        <f t="shared" si="227"/>
        <v>42257.590833333335</v>
      </c>
      <c r="T2863" s="12">
        <f t="shared" ref="T2863:T2926" si="228">(((I2863/60)/60)/24)+DATE(1970,1,1)</f>
        <v>42271.590833333335</v>
      </c>
      <c r="U2863">
        <f t="shared" si="224"/>
        <v>1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8270</v>
      </c>
      <c r="O2864" s="21">
        <f t="shared" si="225"/>
        <v>0.43307086614173229</v>
      </c>
      <c r="P2864" s="5">
        <f t="shared" si="226"/>
        <v>5.4545454545454543E-2</v>
      </c>
      <c r="Q2864" t="s">
        <v>8318</v>
      </c>
      <c r="R2864" t="s">
        <v>8319</v>
      </c>
      <c r="S2864" s="12">
        <f t="shared" si="227"/>
        <v>41784.789687500001</v>
      </c>
      <c r="T2864" s="12">
        <f t="shared" si="228"/>
        <v>41814.789687500001</v>
      </c>
      <c r="U2864">
        <f t="shared" si="224"/>
        <v>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8270</v>
      </c>
      <c r="O2865" s="21">
        <f t="shared" si="225"/>
        <v>0.04</v>
      </c>
      <c r="P2865" s="5">
        <f t="shared" si="226"/>
        <v>0.05</v>
      </c>
      <c r="Q2865" t="s">
        <v>8318</v>
      </c>
      <c r="R2865" t="s">
        <v>8319</v>
      </c>
      <c r="S2865" s="12">
        <f t="shared" si="227"/>
        <v>41831.675034722226</v>
      </c>
      <c r="T2865" s="12">
        <f t="shared" si="228"/>
        <v>41891.675034722226</v>
      </c>
      <c r="U2865">
        <f t="shared" si="224"/>
        <v>1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8270</v>
      </c>
      <c r="O2866" s="21">
        <f t="shared" si="225"/>
        <v>1.6</v>
      </c>
      <c r="P2866" s="5">
        <f t="shared" si="226"/>
        <v>7.4999999999999997E-2</v>
      </c>
      <c r="Q2866" t="s">
        <v>8318</v>
      </c>
      <c r="R2866" t="s">
        <v>8319</v>
      </c>
      <c r="S2866" s="12">
        <f t="shared" si="227"/>
        <v>42172.613506944443</v>
      </c>
      <c r="T2866" s="12">
        <f t="shared" si="228"/>
        <v>42202.554166666669</v>
      </c>
      <c r="U2866">
        <f t="shared" si="224"/>
        <v>1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8270</v>
      </c>
      <c r="O2867" s="21">
        <f t="shared" si="225"/>
        <v>0</v>
      </c>
      <c r="P2867" s="5">
        <f t="shared" si="226"/>
        <v>0</v>
      </c>
      <c r="Q2867" t="s">
        <v>8318</v>
      </c>
      <c r="R2867" t="s">
        <v>8319</v>
      </c>
      <c r="S2867" s="12">
        <f t="shared" si="227"/>
        <v>41950.114108796297</v>
      </c>
      <c r="T2867" s="12">
        <f t="shared" si="228"/>
        <v>42010.114108796297</v>
      </c>
      <c r="U2867">
        <f t="shared" si="224"/>
        <v>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8270</v>
      </c>
      <c r="O2868" s="21">
        <f t="shared" si="225"/>
        <v>0.89999999999999991</v>
      </c>
      <c r="P2868" s="5">
        <f t="shared" si="226"/>
        <v>4.4444444444444446E-2</v>
      </c>
      <c r="Q2868" t="s">
        <v>8318</v>
      </c>
      <c r="R2868" t="s">
        <v>8319</v>
      </c>
      <c r="S2868" s="12">
        <f t="shared" si="227"/>
        <v>42627.955104166671</v>
      </c>
      <c r="T2868" s="12">
        <f t="shared" si="228"/>
        <v>42657.916666666672</v>
      </c>
      <c r="U2868">
        <f t="shared" si="224"/>
        <v>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8270</v>
      </c>
      <c r="O2869" s="21">
        <f t="shared" si="225"/>
        <v>20.16</v>
      </c>
      <c r="P2869" s="5">
        <f t="shared" si="226"/>
        <v>1.984126984126984E-2</v>
      </c>
      <c r="Q2869" t="s">
        <v>8318</v>
      </c>
      <c r="R2869" t="s">
        <v>8319</v>
      </c>
      <c r="S2869" s="12">
        <f t="shared" si="227"/>
        <v>42531.195277777777</v>
      </c>
      <c r="T2869" s="12">
        <f t="shared" si="228"/>
        <v>42555.166666666672</v>
      </c>
      <c r="U2869">
        <f t="shared" si="224"/>
        <v>1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8270</v>
      </c>
      <c r="O2870" s="21">
        <f t="shared" si="225"/>
        <v>42.011733333333332</v>
      </c>
      <c r="P2870" s="5">
        <f t="shared" si="226"/>
        <v>9.5211496470827186E-3</v>
      </c>
      <c r="Q2870" t="s">
        <v>8318</v>
      </c>
      <c r="R2870" t="s">
        <v>8319</v>
      </c>
      <c r="S2870" s="12">
        <f t="shared" si="227"/>
        <v>42618.827013888891</v>
      </c>
      <c r="T2870" s="12">
        <f t="shared" si="228"/>
        <v>42648.827013888891</v>
      </c>
      <c r="U2870">
        <f t="shared" si="224"/>
        <v>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8270</v>
      </c>
      <c r="O2871" s="21">
        <f t="shared" si="225"/>
        <v>0.88500000000000001</v>
      </c>
      <c r="P2871" s="5">
        <f t="shared" si="226"/>
        <v>2.8248587570621469E-2</v>
      </c>
      <c r="Q2871" t="s">
        <v>8318</v>
      </c>
      <c r="R2871" t="s">
        <v>8319</v>
      </c>
      <c r="S2871" s="12">
        <f t="shared" si="227"/>
        <v>42540.593530092592</v>
      </c>
      <c r="T2871" s="12">
        <f t="shared" si="228"/>
        <v>42570.593530092592</v>
      </c>
      <c r="U2871">
        <f t="shared" si="224"/>
        <v>1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8270</v>
      </c>
      <c r="O2872" s="21">
        <f t="shared" si="225"/>
        <v>15</v>
      </c>
      <c r="P2872" s="5">
        <f t="shared" si="226"/>
        <v>1.2E-2</v>
      </c>
      <c r="Q2872" t="s">
        <v>8318</v>
      </c>
      <c r="R2872" t="s">
        <v>8319</v>
      </c>
      <c r="S2872" s="12">
        <f t="shared" si="227"/>
        <v>41746.189409722225</v>
      </c>
      <c r="T2872" s="12">
        <f t="shared" si="228"/>
        <v>41776.189409722225</v>
      </c>
      <c r="U2872">
        <f t="shared" si="224"/>
        <v>1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8270</v>
      </c>
      <c r="O2873" s="21">
        <f t="shared" si="225"/>
        <v>4.67</v>
      </c>
      <c r="P2873" s="5">
        <f t="shared" si="226"/>
        <v>2.7837259100642397E-2</v>
      </c>
      <c r="Q2873" t="s">
        <v>8318</v>
      </c>
      <c r="R2873" t="s">
        <v>8319</v>
      </c>
      <c r="S2873" s="12">
        <f t="shared" si="227"/>
        <v>41974.738576388889</v>
      </c>
      <c r="T2873" s="12">
        <f t="shared" si="228"/>
        <v>41994.738576388889</v>
      </c>
      <c r="U2873">
        <f t="shared" si="224"/>
        <v>1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8270</v>
      </c>
      <c r="O2874" s="21">
        <f t="shared" si="225"/>
        <v>0</v>
      </c>
      <c r="P2874" s="5">
        <f t="shared" si="226"/>
        <v>0</v>
      </c>
      <c r="Q2874" t="s">
        <v>8318</v>
      </c>
      <c r="R2874" t="s">
        <v>8319</v>
      </c>
      <c r="S2874" s="12">
        <f t="shared" si="227"/>
        <v>42115.11618055556</v>
      </c>
      <c r="T2874" s="12">
        <f t="shared" si="228"/>
        <v>42175.11618055556</v>
      </c>
      <c r="U2874">
        <f t="shared" si="224"/>
        <v>1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8270</v>
      </c>
      <c r="O2875" s="21">
        <f t="shared" si="225"/>
        <v>38.119999999999997</v>
      </c>
      <c r="P2875" s="5">
        <f t="shared" si="226"/>
        <v>8.3945435466946487E-3</v>
      </c>
      <c r="Q2875" t="s">
        <v>8318</v>
      </c>
      <c r="R2875" t="s">
        <v>8319</v>
      </c>
      <c r="S2875" s="12">
        <f t="shared" si="227"/>
        <v>42002.817488425921</v>
      </c>
      <c r="T2875" s="12">
        <f t="shared" si="228"/>
        <v>42032.817488425921</v>
      </c>
      <c r="U2875">
        <f t="shared" si="224"/>
        <v>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8270</v>
      </c>
      <c r="O2876" s="21">
        <f t="shared" si="225"/>
        <v>5.42</v>
      </c>
      <c r="P2876" s="5">
        <f t="shared" si="226"/>
        <v>1.107011070110701E-2</v>
      </c>
      <c r="Q2876" t="s">
        <v>8318</v>
      </c>
      <c r="R2876" t="s">
        <v>8319</v>
      </c>
      <c r="S2876" s="12">
        <f t="shared" si="227"/>
        <v>42722.84474537037</v>
      </c>
      <c r="T2876" s="12">
        <f t="shared" si="228"/>
        <v>42752.84474537037</v>
      </c>
      <c r="U2876">
        <f t="shared" si="224"/>
        <v>1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8270</v>
      </c>
      <c r="O2877" s="21">
        <f t="shared" si="225"/>
        <v>3.4999999999999996E-2</v>
      </c>
      <c r="P2877" s="5">
        <f t="shared" si="226"/>
        <v>0.42857142857142855</v>
      </c>
      <c r="Q2877" t="s">
        <v>8318</v>
      </c>
      <c r="R2877" t="s">
        <v>8319</v>
      </c>
      <c r="S2877" s="12">
        <f t="shared" si="227"/>
        <v>42465.128391203703</v>
      </c>
      <c r="T2877" s="12">
        <f t="shared" si="228"/>
        <v>42495.128391203703</v>
      </c>
      <c r="U2877">
        <f t="shared" si="224"/>
        <v>1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8270</v>
      </c>
      <c r="O2878" s="21">
        <f t="shared" si="225"/>
        <v>0</v>
      </c>
      <c r="P2878" s="5">
        <f t="shared" si="226"/>
        <v>0</v>
      </c>
      <c r="Q2878" t="s">
        <v>8318</v>
      </c>
      <c r="R2878" t="s">
        <v>8319</v>
      </c>
      <c r="S2878" s="12">
        <f t="shared" si="227"/>
        <v>42171.743969907402</v>
      </c>
      <c r="T2878" s="12">
        <f t="shared" si="228"/>
        <v>42201.743969907402</v>
      </c>
      <c r="U2878">
        <f t="shared" si="224"/>
        <v>1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8270</v>
      </c>
      <c r="O2879" s="21">
        <f t="shared" si="225"/>
        <v>10.833333333333334</v>
      </c>
      <c r="P2879" s="5">
        <f t="shared" si="226"/>
        <v>9.2307692307692316E-3</v>
      </c>
      <c r="Q2879" t="s">
        <v>8318</v>
      </c>
      <c r="R2879" t="s">
        <v>8319</v>
      </c>
      <c r="S2879" s="12">
        <f t="shared" si="227"/>
        <v>42672.955138888887</v>
      </c>
      <c r="T2879" s="12">
        <f t="shared" si="228"/>
        <v>42704.708333333328</v>
      </c>
      <c r="U2879">
        <f t="shared" si="224"/>
        <v>1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8270</v>
      </c>
      <c r="O2880" s="21">
        <f t="shared" si="225"/>
        <v>2.1</v>
      </c>
      <c r="P2880" s="5">
        <f t="shared" si="226"/>
        <v>6.3492063492063489E-2</v>
      </c>
      <c r="Q2880" t="s">
        <v>8318</v>
      </c>
      <c r="R2880" t="s">
        <v>8319</v>
      </c>
      <c r="S2880" s="12">
        <f t="shared" si="227"/>
        <v>42128.615682870368</v>
      </c>
      <c r="T2880" s="12">
        <f t="shared" si="228"/>
        <v>42188.615682870368</v>
      </c>
      <c r="U2880">
        <f t="shared" si="224"/>
        <v>1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8270</v>
      </c>
      <c r="O2881" s="21">
        <f t="shared" si="225"/>
        <v>0.2589285714285714</v>
      </c>
      <c r="P2881" s="5">
        <f t="shared" si="226"/>
        <v>3.4482758620689655E-2</v>
      </c>
      <c r="Q2881" t="s">
        <v>8318</v>
      </c>
      <c r="R2881" t="s">
        <v>8319</v>
      </c>
      <c r="S2881" s="12">
        <f t="shared" si="227"/>
        <v>42359.725243055553</v>
      </c>
      <c r="T2881" s="12">
        <f t="shared" si="228"/>
        <v>42389.725243055553</v>
      </c>
      <c r="U2881">
        <f t="shared" si="224"/>
        <v>1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8270</v>
      </c>
      <c r="O2882" s="21">
        <f t="shared" si="225"/>
        <v>23.333333333333332</v>
      </c>
      <c r="P2882" s="5">
        <f t="shared" si="226"/>
        <v>1.0357142857142856E-2</v>
      </c>
      <c r="Q2882" t="s">
        <v>8318</v>
      </c>
      <c r="R2882" t="s">
        <v>8319</v>
      </c>
      <c r="S2882" s="12">
        <f t="shared" si="227"/>
        <v>42192.905694444446</v>
      </c>
      <c r="T2882" s="12">
        <f t="shared" si="228"/>
        <v>42236.711805555555</v>
      </c>
      <c r="U2882">
        <f t="shared" ref="U2882:U2945" si="229">COUNT(E2882="SUCCESSFUL","FAILED","cancelled","live")</f>
        <v>1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8270</v>
      </c>
      <c r="O2883" s="21">
        <f t="shared" ref="O2883:O2946" si="230">IFERROR( E2883/D2883 * 100,0)</f>
        <v>0</v>
      </c>
      <c r="P2883" s="5">
        <f t="shared" ref="P2883:P2946" si="231">IFERROR(L2883/E2883,0)</f>
        <v>0</v>
      </c>
      <c r="Q2883" t="s">
        <v>8318</v>
      </c>
      <c r="R2883" t="s">
        <v>8319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8270</v>
      </c>
      <c r="O2884" s="21">
        <f t="shared" si="230"/>
        <v>33.6</v>
      </c>
      <c r="P2884" s="5">
        <f t="shared" si="231"/>
        <v>1.5873015873015872E-2</v>
      </c>
      <c r="Q2884" t="s">
        <v>8318</v>
      </c>
      <c r="R2884" t="s">
        <v>8319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1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8270</v>
      </c>
      <c r="O2885" s="21">
        <f t="shared" si="230"/>
        <v>19.079999999999998</v>
      </c>
      <c r="P2885" s="5">
        <f t="shared" si="231"/>
        <v>2.6205450733752622E-3</v>
      </c>
      <c r="Q2885" t="s">
        <v>8318</v>
      </c>
      <c r="R2885" t="s">
        <v>8319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1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8270</v>
      </c>
      <c r="O2886" s="21">
        <f t="shared" si="230"/>
        <v>0.41111111111111115</v>
      </c>
      <c r="P2886" s="5">
        <f t="shared" si="231"/>
        <v>2.1621621621621623E-2</v>
      </c>
      <c r="Q2886" t="s">
        <v>8318</v>
      </c>
      <c r="R2886" t="s">
        <v>8319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8270</v>
      </c>
      <c r="O2887" s="21">
        <f t="shared" si="230"/>
        <v>32.5</v>
      </c>
      <c r="P2887" s="5">
        <f t="shared" si="231"/>
        <v>3.8461538461538464E-2</v>
      </c>
      <c r="Q2887" t="s">
        <v>8318</v>
      </c>
      <c r="R2887" t="s">
        <v>8319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1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8270</v>
      </c>
      <c r="O2888" s="21">
        <f t="shared" si="230"/>
        <v>5</v>
      </c>
      <c r="P2888" s="5">
        <f t="shared" si="231"/>
        <v>0.1</v>
      </c>
      <c r="Q2888" t="s">
        <v>8318</v>
      </c>
      <c r="R2888" t="s">
        <v>8319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1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8270</v>
      </c>
      <c r="O2889" s="21">
        <f t="shared" si="230"/>
        <v>0.16666666666666669</v>
      </c>
      <c r="P2889" s="5">
        <f t="shared" si="231"/>
        <v>0.2</v>
      </c>
      <c r="Q2889" t="s">
        <v>8318</v>
      </c>
      <c r="R2889" t="s">
        <v>8319</v>
      </c>
      <c r="S2889" s="12">
        <f t="shared" ref="S2889:S2952" si="232">(((J2889/60)/60)/24)+DATE(1970,1,1)</f>
        <v>41985.427361111113</v>
      </c>
      <c r="T2889" s="12">
        <f t="shared" si="228"/>
        <v>42015.427361111113</v>
      </c>
      <c r="U2889">
        <f t="shared" si="229"/>
        <v>1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8270</v>
      </c>
      <c r="O2890" s="21">
        <f t="shared" si="230"/>
        <v>0</v>
      </c>
      <c r="P2890" s="5">
        <f t="shared" si="231"/>
        <v>0</v>
      </c>
      <c r="Q2890" t="s">
        <v>8318</v>
      </c>
      <c r="R2890" t="s">
        <v>8319</v>
      </c>
      <c r="S2890" s="12">
        <f t="shared" si="232"/>
        <v>41922.535185185188</v>
      </c>
      <c r="T2890" s="12">
        <f t="shared" si="228"/>
        <v>41930.207638888889</v>
      </c>
      <c r="U2890">
        <f t="shared" si="229"/>
        <v>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8270</v>
      </c>
      <c r="O2891" s="21">
        <f t="shared" si="230"/>
        <v>38.066666666666663</v>
      </c>
      <c r="P2891" s="5">
        <f t="shared" si="231"/>
        <v>1.2259194395796848E-2</v>
      </c>
      <c r="Q2891" t="s">
        <v>8318</v>
      </c>
      <c r="R2891" t="s">
        <v>8319</v>
      </c>
      <c r="S2891" s="12">
        <f t="shared" si="232"/>
        <v>41850.863252314812</v>
      </c>
      <c r="T2891" s="12">
        <f t="shared" si="228"/>
        <v>41880.863252314812</v>
      </c>
      <c r="U2891">
        <f t="shared" si="229"/>
        <v>1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8270</v>
      </c>
      <c r="O2892" s="21">
        <f t="shared" si="230"/>
        <v>1.05</v>
      </c>
      <c r="P2892" s="5">
        <f t="shared" si="231"/>
        <v>0.14285714285714285</v>
      </c>
      <c r="Q2892" t="s">
        <v>8318</v>
      </c>
      <c r="R2892" t="s">
        <v>8319</v>
      </c>
      <c r="S2892" s="12">
        <f t="shared" si="232"/>
        <v>41831.742962962962</v>
      </c>
      <c r="T2892" s="12">
        <f t="shared" si="228"/>
        <v>41860.125</v>
      </c>
      <c r="U2892">
        <f t="shared" si="229"/>
        <v>1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8270</v>
      </c>
      <c r="O2893" s="21">
        <f t="shared" si="230"/>
        <v>2.73</v>
      </c>
      <c r="P2893" s="5">
        <f t="shared" si="231"/>
        <v>3.6630036630036632E-2</v>
      </c>
      <c r="Q2893" t="s">
        <v>8318</v>
      </c>
      <c r="R2893" t="s">
        <v>8319</v>
      </c>
      <c r="S2893" s="12">
        <f t="shared" si="232"/>
        <v>42415.883425925931</v>
      </c>
      <c r="T2893" s="12">
        <f t="shared" si="228"/>
        <v>42475.84175925926</v>
      </c>
      <c r="U2893">
        <f t="shared" si="229"/>
        <v>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8270</v>
      </c>
      <c r="O2894" s="21">
        <f t="shared" si="230"/>
        <v>9.0909090909090917</v>
      </c>
      <c r="P2894" s="5">
        <f t="shared" si="231"/>
        <v>3.4000000000000002E-2</v>
      </c>
      <c r="Q2894" t="s">
        <v>8318</v>
      </c>
      <c r="R2894" t="s">
        <v>8319</v>
      </c>
      <c r="S2894" s="12">
        <f t="shared" si="232"/>
        <v>41869.714166666665</v>
      </c>
      <c r="T2894" s="12">
        <f t="shared" si="228"/>
        <v>41876.875</v>
      </c>
      <c r="U2894">
        <f t="shared" si="229"/>
        <v>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8270</v>
      </c>
      <c r="O2895" s="21">
        <f t="shared" si="230"/>
        <v>0.5</v>
      </c>
      <c r="P2895" s="5">
        <f t="shared" si="231"/>
        <v>0.08</v>
      </c>
      <c r="Q2895" t="s">
        <v>8318</v>
      </c>
      <c r="R2895" t="s">
        <v>8319</v>
      </c>
      <c r="S2895" s="12">
        <f t="shared" si="232"/>
        <v>41953.773090277777</v>
      </c>
      <c r="T2895" s="12">
        <f t="shared" si="228"/>
        <v>42013.083333333328</v>
      </c>
      <c r="U2895">
        <f t="shared" si="229"/>
        <v>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8270</v>
      </c>
      <c r="O2896" s="21">
        <f t="shared" si="230"/>
        <v>0</v>
      </c>
      <c r="P2896" s="5">
        <f t="shared" si="231"/>
        <v>0</v>
      </c>
      <c r="Q2896" t="s">
        <v>8318</v>
      </c>
      <c r="R2896" t="s">
        <v>8319</v>
      </c>
      <c r="S2896" s="12">
        <f t="shared" si="232"/>
        <v>42037.986284722225</v>
      </c>
      <c r="T2896" s="12">
        <f t="shared" si="228"/>
        <v>42097.944618055553</v>
      </c>
      <c r="U2896">
        <f t="shared" si="229"/>
        <v>1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8270</v>
      </c>
      <c r="O2897" s="21">
        <f t="shared" si="230"/>
        <v>4.5999999999999996</v>
      </c>
      <c r="P2897" s="5">
        <f t="shared" si="231"/>
        <v>0.17391304347826086</v>
      </c>
      <c r="Q2897" t="s">
        <v>8318</v>
      </c>
      <c r="R2897" t="s">
        <v>8319</v>
      </c>
      <c r="S2897" s="12">
        <f t="shared" si="232"/>
        <v>41811.555462962962</v>
      </c>
      <c r="T2897" s="12">
        <f t="shared" si="228"/>
        <v>41812.875</v>
      </c>
      <c r="U2897">
        <f t="shared" si="229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8270</v>
      </c>
      <c r="O2898" s="21">
        <f t="shared" si="230"/>
        <v>20.833333333333336</v>
      </c>
      <c r="P2898" s="5">
        <f t="shared" si="231"/>
        <v>1.9199999999999998E-2</v>
      </c>
      <c r="Q2898" t="s">
        <v>8318</v>
      </c>
      <c r="R2898" t="s">
        <v>8319</v>
      </c>
      <c r="S2898" s="12">
        <f t="shared" si="232"/>
        <v>42701.908807870372</v>
      </c>
      <c r="T2898" s="12">
        <f t="shared" si="228"/>
        <v>42716.25</v>
      </c>
      <c r="U2898">
        <f t="shared" si="229"/>
        <v>1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8270</v>
      </c>
      <c r="O2899" s="21">
        <f t="shared" si="230"/>
        <v>4.583333333333333</v>
      </c>
      <c r="P2899" s="5">
        <f t="shared" si="231"/>
        <v>5.454545454545455E-3</v>
      </c>
      <c r="Q2899" t="s">
        <v>8318</v>
      </c>
      <c r="R2899" t="s">
        <v>8319</v>
      </c>
      <c r="S2899" s="12">
        <f t="shared" si="232"/>
        <v>42258.646504629629</v>
      </c>
      <c r="T2899" s="12">
        <f t="shared" si="228"/>
        <v>42288.645196759258</v>
      </c>
      <c r="U2899">
        <f t="shared" si="229"/>
        <v>1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8270</v>
      </c>
      <c r="O2900" s="21">
        <f t="shared" si="230"/>
        <v>4.2133333333333338</v>
      </c>
      <c r="P2900" s="5">
        <f t="shared" si="231"/>
        <v>3.7974683544303799E-2</v>
      </c>
      <c r="Q2900" t="s">
        <v>8318</v>
      </c>
      <c r="R2900" t="s">
        <v>8319</v>
      </c>
      <c r="S2900" s="12">
        <f t="shared" si="232"/>
        <v>42278.664965277778</v>
      </c>
      <c r="T2900" s="12">
        <f t="shared" si="228"/>
        <v>42308.664965277778</v>
      </c>
      <c r="U2900">
        <f t="shared" si="229"/>
        <v>1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8270</v>
      </c>
      <c r="O2901" s="21">
        <f t="shared" si="230"/>
        <v>0</v>
      </c>
      <c r="P2901" s="5">
        <f t="shared" si="231"/>
        <v>0</v>
      </c>
      <c r="Q2901" t="s">
        <v>8318</v>
      </c>
      <c r="R2901" t="s">
        <v>8319</v>
      </c>
      <c r="S2901" s="12">
        <f t="shared" si="232"/>
        <v>42515.078217592592</v>
      </c>
      <c r="T2901" s="12">
        <f t="shared" si="228"/>
        <v>42575.078217592592</v>
      </c>
      <c r="U2901">
        <f t="shared" si="229"/>
        <v>1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8270</v>
      </c>
      <c r="O2902" s="21">
        <f t="shared" si="230"/>
        <v>61.909090909090914</v>
      </c>
      <c r="P2902" s="5">
        <f t="shared" si="231"/>
        <v>2.0558002936857563E-3</v>
      </c>
      <c r="Q2902" t="s">
        <v>8318</v>
      </c>
      <c r="R2902" t="s">
        <v>8319</v>
      </c>
      <c r="S2902" s="12">
        <f t="shared" si="232"/>
        <v>41830.234166666669</v>
      </c>
      <c r="T2902" s="12">
        <f t="shared" si="228"/>
        <v>41860.234166666669</v>
      </c>
      <c r="U2902">
        <f t="shared" si="229"/>
        <v>1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8270</v>
      </c>
      <c r="O2903" s="21">
        <f t="shared" si="230"/>
        <v>0.8</v>
      </c>
      <c r="P2903" s="5">
        <f t="shared" si="231"/>
        <v>0.33333333333333331</v>
      </c>
      <c r="Q2903" t="s">
        <v>8318</v>
      </c>
      <c r="R2903" t="s">
        <v>8319</v>
      </c>
      <c r="S2903" s="12">
        <f t="shared" si="232"/>
        <v>41982.904386574075</v>
      </c>
      <c r="T2903" s="12">
        <f t="shared" si="228"/>
        <v>42042.904386574075</v>
      </c>
      <c r="U2903">
        <f t="shared" si="229"/>
        <v>1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8270</v>
      </c>
      <c r="O2904" s="21">
        <f t="shared" si="230"/>
        <v>1.6666666666666666E-2</v>
      </c>
      <c r="P2904" s="5">
        <f t="shared" si="231"/>
        <v>0.04</v>
      </c>
      <c r="Q2904" t="s">
        <v>8318</v>
      </c>
      <c r="R2904" t="s">
        <v>8319</v>
      </c>
      <c r="S2904" s="12">
        <f t="shared" si="232"/>
        <v>42210.439768518518</v>
      </c>
      <c r="T2904" s="12">
        <f t="shared" si="228"/>
        <v>42240.439768518518</v>
      </c>
      <c r="U2904">
        <f t="shared" si="229"/>
        <v>1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8270</v>
      </c>
      <c r="O2905" s="21">
        <f t="shared" si="230"/>
        <v>0.77999999999999992</v>
      </c>
      <c r="P2905" s="5">
        <f t="shared" si="231"/>
        <v>0.10256410256410256</v>
      </c>
      <c r="Q2905" t="s">
        <v>8318</v>
      </c>
      <c r="R2905" t="s">
        <v>8319</v>
      </c>
      <c r="S2905" s="12">
        <f t="shared" si="232"/>
        <v>42196.166874999995</v>
      </c>
      <c r="T2905" s="12">
        <f t="shared" si="228"/>
        <v>42256.166874999995</v>
      </c>
      <c r="U2905">
        <f t="shared" si="229"/>
        <v>1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8270</v>
      </c>
      <c r="O2906" s="21">
        <f t="shared" si="230"/>
        <v>5</v>
      </c>
      <c r="P2906" s="5">
        <f t="shared" si="231"/>
        <v>5.3333333333333337E-2</v>
      </c>
      <c r="Q2906" t="s">
        <v>8318</v>
      </c>
      <c r="R2906" t="s">
        <v>8319</v>
      </c>
      <c r="S2906" s="12">
        <f t="shared" si="232"/>
        <v>41940.967951388891</v>
      </c>
      <c r="T2906" s="12">
        <f t="shared" si="228"/>
        <v>41952.5</v>
      </c>
      <c r="U2906">
        <f t="shared" si="229"/>
        <v>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8270</v>
      </c>
      <c r="O2907" s="21">
        <f t="shared" si="230"/>
        <v>17.771428571428572</v>
      </c>
      <c r="P2907" s="5">
        <f t="shared" si="231"/>
        <v>2.7331189710610933E-2</v>
      </c>
      <c r="Q2907" t="s">
        <v>8318</v>
      </c>
      <c r="R2907" t="s">
        <v>8319</v>
      </c>
      <c r="S2907" s="12">
        <f t="shared" si="232"/>
        <v>42606.056863425925</v>
      </c>
      <c r="T2907" s="12">
        <f t="shared" si="228"/>
        <v>42620.056863425925</v>
      </c>
      <c r="U2907">
        <f t="shared" si="229"/>
        <v>1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8270</v>
      </c>
      <c r="O2908" s="21">
        <f t="shared" si="230"/>
        <v>9.4166666666666661</v>
      </c>
      <c r="P2908" s="5">
        <f t="shared" si="231"/>
        <v>1.2389380530973451E-2</v>
      </c>
      <c r="Q2908" t="s">
        <v>8318</v>
      </c>
      <c r="R2908" t="s">
        <v>8319</v>
      </c>
      <c r="S2908" s="12">
        <f t="shared" si="232"/>
        <v>42199.648912037039</v>
      </c>
      <c r="T2908" s="12">
        <f t="shared" si="228"/>
        <v>42217.041666666672</v>
      </c>
      <c r="U2908">
        <f t="shared" si="229"/>
        <v>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8270</v>
      </c>
      <c r="O2909" s="21">
        <f t="shared" si="230"/>
        <v>0.08</v>
      </c>
      <c r="P2909" s="5">
        <f t="shared" si="231"/>
        <v>1</v>
      </c>
      <c r="Q2909" t="s">
        <v>8318</v>
      </c>
      <c r="R2909" t="s">
        <v>8319</v>
      </c>
      <c r="S2909" s="12">
        <f t="shared" si="232"/>
        <v>42444.877743055549</v>
      </c>
      <c r="T2909" s="12">
        <f t="shared" si="228"/>
        <v>42504.877743055549</v>
      </c>
      <c r="U2909">
        <f t="shared" si="229"/>
        <v>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8270</v>
      </c>
      <c r="O2910" s="21">
        <f t="shared" si="230"/>
        <v>2.75</v>
      </c>
      <c r="P2910" s="5">
        <f t="shared" si="231"/>
        <v>1.893939393939394E-2</v>
      </c>
      <c r="Q2910" t="s">
        <v>8318</v>
      </c>
      <c r="R2910" t="s">
        <v>8319</v>
      </c>
      <c r="S2910" s="12">
        <f t="shared" si="232"/>
        <v>42499.731701388882</v>
      </c>
      <c r="T2910" s="12">
        <f t="shared" si="228"/>
        <v>42529.731701388882</v>
      </c>
      <c r="U2910">
        <f t="shared" si="229"/>
        <v>1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8270</v>
      </c>
      <c r="O2911" s="21">
        <f t="shared" si="230"/>
        <v>1.1111111111111112E-2</v>
      </c>
      <c r="P2911" s="5">
        <f t="shared" si="231"/>
        <v>0.05</v>
      </c>
      <c r="Q2911" t="s">
        <v>8318</v>
      </c>
      <c r="R2911" t="s">
        <v>8319</v>
      </c>
      <c r="S2911" s="12">
        <f t="shared" si="232"/>
        <v>41929.266215277778</v>
      </c>
      <c r="T2911" s="12">
        <f t="shared" si="228"/>
        <v>41968.823611111111</v>
      </c>
      <c r="U2911">
        <f t="shared" si="229"/>
        <v>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8270</v>
      </c>
      <c r="O2912" s="21">
        <f t="shared" si="230"/>
        <v>3.3333333333333335E-3</v>
      </c>
      <c r="P2912" s="5">
        <f t="shared" si="231"/>
        <v>1</v>
      </c>
      <c r="Q2912" t="s">
        <v>8318</v>
      </c>
      <c r="R2912" t="s">
        <v>8319</v>
      </c>
      <c r="S2912" s="12">
        <f t="shared" si="232"/>
        <v>42107.841284722221</v>
      </c>
      <c r="T2912" s="12">
        <f t="shared" si="228"/>
        <v>42167.841284722221</v>
      </c>
      <c r="U2912">
        <f t="shared" si="229"/>
        <v>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8270</v>
      </c>
      <c r="O2913" s="21">
        <f t="shared" si="230"/>
        <v>36.5</v>
      </c>
      <c r="P2913" s="5">
        <f t="shared" si="231"/>
        <v>2.1308980213089801E-2</v>
      </c>
      <c r="Q2913" t="s">
        <v>8318</v>
      </c>
      <c r="R2913" t="s">
        <v>8319</v>
      </c>
      <c r="S2913" s="12">
        <f t="shared" si="232"/>
        <v>42142.768819444449</v>
      </c>
      <c r="T2913" s="12">
        <f t="shared" si="228"/>
        <v>42182.768819444449</v>
      </c>
      <c r="U2913">
        <f t="shared" si="229"/>
        <v>1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8270</v>
      </c>
      <c r="O2914" s="21">
        <f t="shared" si="230"/>
        <v>14.058171745152354</v>
      </c>
      <c r="P2914" s="5">
        <f t="shared" si="231"/>
        <v>1.2807881773399015E-2</v>
      </c>
      <c r="Q2914" t="s">
        <v>8318</v>
      </c>
      <c r="R2914" t="s">
        <v>8319</v>
      </c>
      <c r="S2914" s="12">
        <f t="shared" si="232"/>
        <v>42354.131643518514</v>
      </c>
      <c r="T2914" s="12">
        <f t="shared" si="228"/>
        <v>42384.131643518514</v>
      </c>
      <c r="U2914">
        <f t="shared" si="229"/>
        <v>1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8270</v>
      </c>
      <c r="O2915" s="21">
        <f t="shared" si="230"/>
        <v>0.02</v>
      </c>
      <c r="P2915" s="5">
        <f t="shared" si="231"/>
        <v>1</v>
      </c>
      <c r="Q2915" t="s">
        <v>8318</v>
      </c>
      <c r="R2915" t="s">
        <v>8319</v>
      </c>
      <c r="S2915" s="12">
        <f t="shared" si="232"/>
        <v>41828.922905092593</v>
      </c>
      <c r="T2915" s="12">
        <f t="shared" si="228"/>
        <v>41888.922905092593</v>
      </c>
      <c r="U2915">
        <f t="shared" si="229"/>
        <v>1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8270</v>
      </c>
      <c r="O2916" s="21">
        <f t="shared" si="230"/>
        <v>4.0000000000000001E-3</v>
      </c>
      <c r="P2916" s="5">
        <f t="shared" si="231"/>
        <v>1</v>
      </c>
      <c r="Q2916" t="s">
        <v>8318</v>
      </c>
      <c r="R2916" t="s">
        <v>8319</v>
      </c>
      <c r="S2916" s="12">
        <f t="shared" si="232"/>
        <v>42017.907337962963</v>
      </c>
      <c r="T2916" s="12">
        <f t="shared" si="228"/>
        <v>42077.865671296298</v>
      </c>
      <c r="U2916">
        <f t="shared" si="229"/>
        <v>1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8270</v>
      </c>
      <c r="O2917" s="21">
        <f t="shared" si="230"/>
        <v>61.1</v>
      </c>
      <c r="P2917" s="5">
        <f t="shared" si="231"/>
        <v>4.9099836333878887E-3</v>
      </c>
      <c r="Q2917" t="s">
        <v>8318</v>
      </c>
      <c r="R2917" t="s">
        <v>8319</v>
      </c>
      <c r="S2917" s="12">
        <f t="shared" si="232"/>
        <v>42415.398032407407</v>
      </c>
      <c r="T2917" s="12">
        <f t="shared" si="228"/>
        <v>42445.356365740736</v>
      </c>
      <c r="U2917">
        <f t="shared" si="229"/>
        <v>1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8270</v>
      </c>
      <c r="O2918" s="21">
        <f t="shared" si="230"/>
        <v>7.8378378378378386</v>
      </c>
      <c r="P2918" s="5">
        <f t="shared" si="231"/>
        <v>4.8275862068965517E-2</v>
      </c>
      <c r="Q2918" t="s">
        <v>8318</v>
      </c>
      <c r="R2918" t="s">
        <v>8319</v>
      </c>
      <c r="S2918" s="12">
        <f t="shared" si="232"/>
        <v>41755.476724537039</v>
      </c>
      <c r="T2918" s="12">
        <f t="shared" si="228"/>
        <v>41778.476724537039</v>
      </c>
      <c r="U2918">
        <f t="shared" si="229"/>
        <v>1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8270</v>
      </c>
      <c r="O2919" s="21">
        <f t="shared" si="230"/>
        <v>21.85</v>
      </c>
      <c r="P2919" s="5">
        <f t="shared" si="231"/>
        <v>2.0594965675057208E-2</v>
      </c>
      <c r="Q2919" t="s">
        <v>8318</v>
      </c>
      <c r="R2919" t="s">
        <v>8319</v>
      </c>
      <c r="S2919" s="12">
        <f t="shared" si="232"/>
        <v>42245.234340277777</v>
      </c>
      <c r="T2919" s="12">
        <f t="shared" si="228"/>
        <v>42263.234340277777</v>
      </c>
      <c r="U2919">
        <f t="shared" si="229"/>
        <v>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8270</v>
      </c>
      <c r="O2920" s="21">
        <f t="shared" si="230"/>
        <v>27.24</v>
      </c>
      <c r="P2920" s="5">
        <f t="shared" si="231"/>
        <v>1.4684287812041116E-2</v>
      </c>
      <c r="Q2920" t="s">
        <v>8318</v>
      </c>
      <c r="R2920" t="s">
        <v>8319</v>
      </c>
      <c r="S2920" s="12">
        <f t="shared" si="232"/>
        <v>42278.629710648151</v>
      </c>
      <c r="T2920" s="12">
        <f t="shared" si="228"/>
        <v>42306.629710648151</v>
      </c>
      <c r="U2920">
        <f t="shared" si="229"/>
        <v>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8270</v>
      </c>
      <c r="O2921" s="21">
        <f t="shared" si="230"/>
        <v>8.5</v>
      </c>
      <c r="P2921" s="5">
        <f t="shared" si="231"/>
        <v>0.11764705882352941</v>
      </c>
      <c r="Q2921" t="s">
        <v>8318</v>
      </c>
      <c r="R2921" t="s">
        <v>8319</v>
      </c>
      <c r="S2921" s="12">
        <f t="shared" si="232"/>
        <v>41826.61954861111</v>
      </c>
      <c r="T2921" s="12">
        <f t="shared" si="228"/>
        <v>41856.61954861111</v>
      </c>
      <c r="U2921">
        <f t="shared" si="229"/>
        <v>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8270</v>
      </c>
      <c r="O2922" s="21">
        <f t="shared" si="230"/>
        <v>26.840000000000003</v>
      </c>
      <c r="P2922" s="5">
        <f t="shared" si="231"/>
        <v>1.9374068554396422E-2</v>
      </c>
      <c r="Q2922" t="s">
        <v>8318</v>
      </c>
      <c r="R2922" t="s">
        <v>8319</v>
      </c>
      <c r="S2922" s="12">
        <f t="shared" si="232"/>
        <v>42058.792476851857</v>
      </c>
      <c r="T2922" s="12">
        <f t="shared" si="228"/>
        <v>42088.750810185185</v>
      </c>
      <c r="U2922">
        <f t="shared" si="229"/>
        <v>1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8304</v>
      </c>
      <c r="O2923" s="21">
        <f t="shared" si="230"/>
        <v>129</v>
      </c>
      <c r="P2923" s="5">
        <f t="shared" si="231"/>
        <v>2.3255813953488372E-2</v>
      </c>
      <c r="Q2923" t="s">
        <v>8318</v>
      </c>
      <c r="R2923" t="s">
        <v>8360</v>
      </c>
      <c r="S2923" s="12">
        <f t="shared" si="232"/>
        <v>41877.886620370373</v>
      </c>
      <c r="T2923" s="12">
        <f t="shared" si="228"/>
        <v>41907.886620370373</v>
      </c>
      <c r="U2923">
        <f t="shared" si="229"/>
        <v>1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8304</v>
      </c>
      <c r="O2924" s="21">
        <f t="shared" si="230"/>
        <v>100</v>
      </c>
      <c r="P2924" s="5">
        <f t="shared" si="231"/>
        <v>1.2E-2</v>
      </c>
      <c r="Q2924" t="s">
        <v>8318</v>
      </c>
      <c r="R2924" t="s">
        <v>8360</v>
      </c>
      <c r="S2924" s="12">
        <f t="shared" si="232"/>
        <v>42097.874155092592</v>
      </c>
      <c r="T2924" s="12">
        <f t="shared" si="228"/>
        <v>42142.874155092592</v>
      </c>
      <c r="U2924">
        <f t="shared" si="229"/>
        <v>1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8304</v>
      </c>
      <c r="O2925" s="21">
        <f t="shared" si="230"/>
        <v>100</v>
      </c>
      <c r="P2925" s="5">
        <f t="shared" si="231"/>
        <v>3.3333333333333333E-2</v>
      </c>
      <c r="Q2925" t="s">
        <v>8318</v>
      </c>
      <c r="R2925" t="s">
        <v>8360</v>
      </c>
      <c r="S2925" s="12">
        <f t="shared" si="232"/>
        <v>42013.15253472222</v>
      </c>
      <c r="T2925" s="12">
        <f t="shared" si="228"/>
        <v>42028.125</v>
      </c>
      <c r="U2925">
        <f t="shared" si="229"/>
        <v>1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8304</v>
      </c>
      <c r="O2926" s="21">
        <f t="shared" si="230"/>
        <v>103.2</v>
      </c>
      <c r="P2926" s="5">
        <f t="shared" si="231"/>
        <v>5.6976744186046507E-3</v>
      </c>
      <c r="Q2926" t="s">
        <v>8318</v>
      </c>
      <c r="R2926" t="s">
        <v>8360</v>
      </c>
      <c r="S2926" s="12">
        <f t="shared" si="232"/>
        <v>42103.556828703702</v>
      </c>
      <c r="T2926" s="12">
        <f t="shared" si="228"/>
        <v>42133.165972222225</v>
      </c>
      <c r="U2926">
        <f t="shared" si="229"/>
        <v>1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8304</v>
      </c>
      <c r="O2927" s="21">
        <f t="shared" si="230"/>
        <v>102.44597777777777</v>
      </c>
      <c r="P2927" s="5">
        <f t="shared" si="231"/>
        <v>4.3166382108380591E-3</v>
      </c>
      <c r="Q2927" t="s">
        <v>8318</v>
      </c>
      <c r="R2927" t="s">
        <v>8360</v>
      </c>
      <c r="S2927" s="12">
        <f t="shared" si="232"/>
        <v>41863.584120370368</v>
      </c>
      <c r="T2927" s="12">
        <f t="shared" ref="T2927:T2990" si="233">(((I2927/60)/60)/24)+DATE(1970,1,1)</f>
        <v>41893.584120370368</v>
      </c>
      <c r="U2927">
        <f t="shared" si="229"/>
        <v>1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8304</v>
      </c>
      <c r="O2928" s="21">
        <f t="shared" si="230"/>
        <v>125</v>
      </c>
      <c r="P2928" s="5">
        <f t="shared" si="231"/>
        <v>1.3333333333333334E-2</v>
      </c>
      <c r="Q2928" t="s">
        <v>8318</v>
      </c>
      <c r="R2928" t="s">
        <v>8360</v>
      </c>
      <c r="S2928" s="12">
        <f t="shared" si="232"/>
        <v>42044.765960648147</v>
      </c>
      <c r="T2928" s="12">
        <f t="shared" si="233"/>
        <v>42058.765960648147</v>
      </c>
      <c r="U2928">
        <f t="shared" si="229"/>
        <v>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8304</v>
      </c>
      <c r="O2929" s="21">
        <f t="shared" si="230"/>
        <v>130.83333333333334</v>
      </c>
      <c r="P2929" s="5">
        <f t="shared" si="231"/>
        <v>8.9171974522292991E-3</v>
      </c>
      <c r="Q2929" t="s">
        <v>8318</v>
      </c>
      <c r="R2929" t="s">
        <v>8360</v>
      </c>
      <c r="S2929" s="12">
        <f t="shared" si="232"/>
        <v>41806.669317129628</v>
      </c>
      <c r="T2929" s="12">
        <f t="shared" si="233"/>
        <v>41835.208333333336</v>
      </c>
      <c r="U2929">
        <f t="shared" si="229"/>
        <v>1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8304</v>
      </c>
      <c r="O2930" s="21">
        <f t="shared" si="230"/>
        <v>100</v>
      </c>
      <c r="P2930" s="5">
        <f t="shared" si="231"/>
        <v>2.4E-2</v>
      </c>
      <c r="Q2930" t="s">
        <v>8318</v>
      </c>
      <c r="R2930" t="s">
        <v>8360</v>
      </c>
      <c r="S2930" s="12">
        <f t="shared" si="232"/>
        <v>42403.998217592598</v>
      </c>
      <c r="T2930" s="12">
        <f t="shared" si="233"/>
        <v>42433.998217592598</v>
      </c>
      <c r="U2930">
        <f t="shared" si="229"/>
        <v>1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8304</v>
      </c>
      <c r="O2931" s="21">
        <f t="shared" si="230"/>
        <v>102.06937499999999</v>
      </c>
      <c r="P2931" s="5">
        <f t="shared" si="231"/>
        <v>3.9189031969677482E-3</v>
      </c>
      <c r="Q2931" t="s">
        <v>8318</v>
      </c>
      <c r="R2931" t="s">
        <v>8360</v>
      </c>
      <c r="S2931" s="12">
        <f t="shared" si="232"/>
        <v>41754.564328703702</v>
      </c>
      <c r="T2931" s="12">
        <f t="shared" si="233"/>
        <v>41784.564328703702</v>
      </c>
      <c r="U2931">
        <f t="shared" si="229"/>
        <v>1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8304</v>
      </c>
      <c r="O2932" s="21">
        <f t="shared" si="230"/>
        <v>100.92000000000002</v>
      </c>
      <c r="P2932" s="5">
        <f t="shared" si="231"/>
        <v>6.143479984145858E-3</v>
      </c>
      <c r="Q2932" t="s">
        <v>8318</v>
      </c>
      <c r="R2932" t="s">
        <v>8360</v>
      </c>
      <c r="S2932" s="12">
        <f t="shared" si="232"/>
        <v>42101.584074074075</v>
      </c>
      <c r="T2932" s="12">
        <f t="shared" si="233"/>
        <v>42131.584074074075</v>
      </c>
      <c r="U2932">
        <f t="shared" si="229"/>
        <v>1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8304</v>
      </c>
      <c r="O2933" s="21">
        <f t="shared" si="230"/>
        <v>106</v>
      </c>
      <c r="P2933" s="5">
        <f t="shared" si="231"/>
        <v>1.1320754716981131E-2</v>
      </c>
      <c r="Q2933" t="s">
        <v>8318</v>
      </c>
      <c r="R2933" t="s">
        <v>8360</v>
      </c>
      <c r="S2933" s="12">
        <f t="shared" si="232"/>
        <v>41872.291238425925</v>
      </c>
      <c r="T2933" s="12">
        <f t="shared" si="233"/>
        <v>41897.255555555559</v>
      </c>
      <c r="U2933">
        <f t="shared" si="229"/>
        <v>1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8304</v>
      </c>
      <c r="O2934" s="21">
        <f t="shared" si="230"/>
        <v>105.0967741935484</v>
      </c>
      <c r="P2934" s="5">
        <f t="shared" si="231"/>
        <v>1.1663597298956415E-2</v>
      </c>
      <c r="Q2934" t="s">
        <v>8318</v>
      </c>
      <c r="R2934" t="s">
        <v>8360</v>
      </c>
      <c r="S2934" s="12">
        <f t="shared" si="232"/>
        <v>42025.164780092593</v>
      </c>
      <c r="T2934" s="12">
        <f t="shared" si="233"/>
        <v>42056.458333333328</v>
      </c>
      <c r="U2934">
        <f t="shared" si="229"/>
        <v>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8304</v>
      </c>
      <c r="O2935" s="21">
        <f t="shared" si="230"/>
        <v>102.76</v>
      </c>
      <c r="P2935" s="5">
        <f t="shared" si="231"/>
        <v>2.1019852082522383E-2</v>
      </c>
      <c r="Q2935" t="s">
        <v>8318</v>
      </c>
      <c r="R2935" t="s">
        <v>8360</v>
      </c>
      <c r="S2935" s="12">
        <f t="shared" si="232"/>
        <v>42495.956631944442</v>
      </c>
      <c r="T2935" s="12">
        <f t="shared" si="233"/>
        <v>42525.956631944442</v>
      </c>
      <c r="U2935">
        <f t="shared" si="229"/>
        <v>1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8304</v>
      </c>
      <c r="O2936" s="21">
        <f t="shared" si="230"/>
        <v>108</v>
      </c>
      <c r="P2936" s="5">
        <f t="shared" si="231"/>
        <v>1.3703703703703704E-2</v>
      </c>
      <c r="Q2936" t="s">
        <v>8318</v>
      </c>
      <c r="R2936" t="s">
        <v>8360</v>
      </c>
      <c r="S2936" s="12">
        <f t="shared" si="232"/>
        <v>41775.636157407411</v>
      </c>
      <c r="T2936" s="12">
        <f t="shared" si="233"/>
        <v>41805.636157407411</v>
      </c>
      <c r="U2936">
        <f t="shared" si="229"/>
        <v>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8304</v>
      </c>
      <c r="O2937" s="21">
        <f t="shared" si="230"/>
        <v>100.88571428571429</v>
      </c>
      <c r="P2937" s="5">
        <f t="shared" si="231"/>
        <v>1.1045029736618521E-2</v>
      </c>
      <c r="Q2937" t="s">
        <v>8318</v>
      </c>
      <c r="R2937" t="s">
        <v>8360</v>
      </c>
      <c r="S2937" s="12">
        <f t="shared" si="232"/>
        <v>42553.583425925928</v>
      </c>
      <c r="T2937" s="12">
        <f t="shared" si="233"/>
        <v>42611.708333333328</v>
      </c>
      <c r="U2937">
        <f t="shared" si="229"/>
        <v>1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8304</v>
      </c>
      <c r="O2938" s="21">
        <f t="shared" si="230"/>
        <v>128</v>
      </c>
      <c r="P2938" s="5">
        <f t="shared" si="231"/>
        <v>2.6562499999999999E-2</v>
      </c>
      <c r="Q2938" t="s">
        <v>8318</v>
      </c>
      <c r="R2938" t="s">
        <v>8360</v>
      </c>
      <c r="S2938" s="12">
        <f t="shared" si="232"/>
        <v>41912.650729166664</v>
      </c>
      <c r="T2938" s="12">
        <f t="shared" si="233"/>
        <v>41925.207638888889</v>
      </c>
      <c r="U2938">
        <f t="shared" si="229"/>
        <v>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8304</v>
      </c>
      <c r="O2939" s="21">
        <f t="shared" si="230"/>
        <v>133.33333333333331</v>
      </c>
      <c r="P2939" s="5">
        <f t="shared" si="231"/>
        <v>2.75E-2</v>
      </c>
      <c r="Q2939" t="s">
        <v>8318</v>
      </c>
      <c r="R2939" t="s">
        <v>8360</v>
      </c>
      <c r="S2939" s="12">
        <f t="shared" si="232"/>
        <v>41803.457326388889</v>
      </c>
      <c r="T2939" s="12">
        <f t="shared" si="233"/>
        <v>41833.457326388889</v>
      </c>
      <c r="U2939">
        <f t="shared" si="229"/>
        <v>1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8304</v>
      </c>
      <c r="O2940" s="21">
        <f t="shared" si="230"/>
        <v>101.375</v>
      </c>
      <c r="P2940" s="5">
        <f t="shared" si="231"/>
        <v>7.8914919852034523E-3</v>
      </c>
      <c r="Q2940" t="s">
        <v>8318</v>
      </c>
      <c r="R2940" t="s">
        <v>8360</v>
      </c>
      <c r="S2940" s="12">
        <f t="shared" si="232"/>
        <v>42004.703865740739</v>
      </c>
      <c r="T2940" s="12">
        <f t="shared" si="233"/>
        <v>42034.703865740739</v>
      </c>
      <c r="U2940">
        <f t="shared" si="229"/>
        <v>1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8304</v>
      </c>
      <c r="O2941" s="21">
        <f t="shared" si="230"/>
        <v>102.875</v>
      </c>
      <c r="P2941" s="5">
        <f t="shared" si="231"/>
        <v>3.0376670716889429E-3</v>
      </c>
      <c r="Q2941" t="s">
        <v>8318</v>
      </c>
      <c r="R2941" t="s">
        <v>8360</v>
      </c>
      <c r="S2941" s="12">
        <f t="shared" si="232"/>
        <v>41845.809166666666</v>
      </c>
      <c r="T2941" s="12">
        <f t="shared" si="233"/>
        <v>41879.041666666664</v>
      </c>
      <c r="U2941">
        <f t="shared" si="229"/>
        <v>1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8304</v>
      </c>
      <c r="O2942" s="21">
        <f t="shared" si="230"/>
        <v>107.24000000000001</v>
      </c>
      <c r="P2942" s="5">
        <f t="shared" si="231"/>
        <v>1.2308839985080195E-2</v>
      </c>
      <c r="Q2942" t="s">
        <v>8318</v>
      </c>
      <c r="R2942" t="s">
        <v>8360</v>
      </c>
      <c r="S2942" s="12">
        <f t="shared" si="232"/>
        <v>41982.773356481484</v>
      </c>
      <c r="T2942" s="12">
        <f t="shared" si="233"/>
        <v>42022.773356481484</v>
      </c>
      <c r="U2942">
        <f t="shared" si="229"/>
        <v>1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8302</v>
      </c>
      <c r="O2943" s="21">
        <f t="shared" si="230"/>
        <v>4.0000000000000001E-3</v>
      </c>
      <c r="P2943" s="5">
        <f t="shared" si="231"/>
        <v>1</v>
      </c>
      <c r="Q2943" t="s">
        <v>8318</v>
      </c>
      <c r="R2943" t="s">
        <v>8358</v>
      </c>
      <c r="S2943" s="12">
        <f t="shared" si="232"/>
        <v>42034.960127314815</v>
      </c>
      <c r="T2943" s="12">
        <f t="shared" si="233"/>
        <v>42064.960127314815</v>
      </c>
      <c r="U2943">
        <f t="shared" si="229"/>
        <v>1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8302</v>
      </c>
      <c r="O2944" s="21">
        <f t="shared" si="230"/>
        <v>20.424999999999997</v>
      </c>
      <c r="P2944" s="5">
        <f t="shared" si="231"/>
        <v>4.9449204406364746E-3</v>
      </c>
      <c r="Q2944" t="s">
        <v>8318</v>
      </c>
      <c r="R2944" t="s">
        <v>8358</v>
      </c>
      <c r="S2944" s="12">
        <f t="shared" si="232"/>
        <v>42334.803923611107</v>
      </c>
      <c r="T2944" s="12">
        <f t="shared" si="233"/>
        <v>42354.845833333333</v>
      </c>
      <c r="U2944">
        <f t="shared" si="229"/>
        <v>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8302</v>
      </c>
      <c r="O2945" s="21">
        <f t="shared" si="230"/>
        <v>0</v>
      </c>
      <c r="P2945" s="5">
        <f t="shared" si="231"/>
        <v>0</v>
      </c>
      <c r="Q2945" t="s">
        <v>8318</v>
      </c>
      <c r="R2945" t="s">
        <v>8358</v>
      </c>
      <c r="S2945" s="12">
        <f t="shared" si="232"/>
        <v>42077.129398148143</v>
      </c>
      <c r="T2945" s="12">
        <f t="shared" si="233"/>
        <v>42107.129398148143</v>
      </c>
      <c r="U2945">
        <f t="shared" si="229"/>
        <v>1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8302</v>
      </c>
      <c r="O2946" s="21">
        <f t="shared" si="230"/>
        <v>1</v>
      </c>
      <c r="P2946" s="5">
        <f t="shared" si="231"/>
        <v>0.01</v>
      </c>
      <c r="Q2946" t="s">
        <v>8318</v>
      </c>
      <c r="R2946" t="s">
        <v>8358</v>
      </c>
      <c r="S2946" s="12">
        <f t="shared" si="232"/>
        <v>42132.9143287037</v>
      </c>
      <c r="T2946" s="12">
        <f t="shared" si="233"/>
        <v>42162.9143287037</v>
      </c>
      <c r="U2946">
        <f t="shared" ref="U2946:U3009" si="234">COUNT(E2946="SUCCESSFUL","FAILED","cancelled","live")</f>
        <v>1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8302</v>
      </c>
      <c r="O2947" s="21">
        <f t="shared" ref="O2947:O3010" si="235">IFERROR( E2947/D2947 * 100,0)</f>
        <v>0</v>
      </c>
      <c r="P2947" s="5">
        <f t="shared" ref="P2947:P3010" si="236">IFERROR(L2947/E2947,0)</f>
        <v>0</v>
      </c>
      <c r="Q2947" t="s">
        <v>8318</v>
      </c>
      <c r="R2947" t="s">
        <v>8358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8302</v>
      </c>
      <c r="O2948" s="21">
        <f t="shared" si="235"/>
        <v>0.1</v>
      </c>
      <c r="P2948" s="5">
        <f t="shared" si="236"/>
        <v>1</v>
      </c>
      <c r="Q2948" t="s">
        <v>8318</v>
      </c>
      <c r="R2948" t="s">
        <v>8358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1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8302</v>
      </c>
      <c r="O2949" s="21">
        <f t="shared" si="235"/>
        <v>4.2880000000000003</v>
      </c>
      <c r="P2949" s="5">
        <f t="shared" si="236"/>
        <v>1.2126865671641791E-2</v>
      </c>
      <c r="Q2949" t="s">
        <v>8318</v>
      </c>
      <c r="R2949" t="s">
        <v>8358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8302</v>
      </c>
      <c r="O2950" s="21">
        <f t="shared" si="235"/>
        <v>4.8000000000000004E-3</v>
      </c>
      <c r="P2950" s="5">
        <f t="shared" si="236"/>
        <v>0.375</v>
      </c>
      <c r="Q2950" t="s">
        <v>8318</v>
      </c>
      <c r="R2950" t="s">
        <v>8358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1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8302</v>
      </c>
      <c r="O2951" s="21">
        <f t="shared" si="235"/>
        <v>2.5</v>
      </c>
      <c r="P2951" s="5">
        <f t="shared" si="236"/>
        <v>0.08</v>
      </c>
      <c r="Q2951" t="s">
        <v>8318</v>
      </c>
      <c r="R2951" t="s">
        <v>8358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8302</v>
      </c>
      <c r="O2952" s="21">
        <f t="shared" si="235"/>
        <v>0</v>
      </c>
      <c r="P2952" s="5">
        <f t="shared" si="236"/>
        <v>0</v>
      </c>
      <c r="Q2952" t="s">
        <v>8318</v>
      </c>
      <c r="R2952" t="s">
        <v>8358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1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8302</v>
      </c>
      <c r="O2953" s="21">
        <f t="shared" si="235"/>
        <v>2.1919999999999997</v>
      </c>
      <c r="P2953" s="5">
        <f t="shared" si="236"/>
        <v>5.2919708029197078E-2</v>
      </c>
      <c r="Q2953" t="s">
        <v>8318</v>
      </c>
      <c r="R2953" t="s">
        <v>8358</v>
      </c>
      <c r="S2953" s="12">
        <f t="shared" ref="S2953:S3016" si="237">(((J2953/60)/60)/24)+DATE(1970,1,1)</f>
        <v>41872.802928240737</v>
      </c>
      <c r="T2953" s="12">
        <f t="shared" si="233"/>
        <v>41917.802928240737</v>
      </c>
      <c r="U2953">
        <f t="shared" si="234"/>
        <v>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8302</v>
      </c>
      <c r="O2954" s="21">
        <f t="shared" si="235"/>
        <v>8.0250000000000004</v>
      </c>
      <c r="P2954" s="5">
        <f t="shared" si="236"/>
        <v>4.9844236760124613E-3</v>
      </c>
      <c r="Q2954" t="s">
        <v>8318</v>
      </c>
      <c r="R2954" t="s">
        <v>8358</v>
      </c>
      <c r="S2954" s="12">
        <f t="shared" si="237"/>
        <v>42628.690266203703</v>
      </c>
      <c r="T2954" s="12">
        <f t="shared" si="233"/>
        <v>42660.166666666672</v>
      </c>
      <c r="U2954">
        <f t="shared" si="234"/>
        <v>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8302</v>
      </c>
      <c r="O2955" s="21">
        <f t="shared" si="235"/>
        <v>0.15125</v>
      </c>
      <c r="P2955" s="5">
        <f t="shared" si="236"/>
        <v>4.9586776859504135E-3</v>
      </c>
      <c r="Q2955" t="s">
        <v>8318</v>
      </c>
      <c r="R2955" t="s">
        <v>8358</v>
      </c>
      <c r="S2955" s="12">
        <f t="shared" si="237"/>
        <v>42255.791909722218</v>
      </c>
      <c r="T2955" s="12">
        <f t="shared" si="233"/>
        <v>42285.791909722218</v>
      </c>
      <c r="U2955">
        <f t="shared" si="234"/>
        <v>1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8302</v>
      </c>
      <c r="O2956" s="21">
        <f t="shared" si="235"/>
        <v>0</v>
      </c>
      <c r="P2956" s="5">
        <f t="shared" si="236"/>
        <v>0</v>
      </c>
      <c r="Q2956" t="s">
        <v>8318</v>
      </c>
      <c r="R2956" t="s">
        <v>8358</v>
      </c>
      <c r="S2956" s="12">
        <f t="shared" si="237"/>
        <v>42790.583368055552</v>
      </c>
      <c r="T2956" s="12">
        <f t="shared" si="233"/>
        <v>42810.541701388895</v>
      </c>
      <c r="U2956">
        <f t="shared" si="234"/>
        <v>1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8302</v>
      </c>
      <c r="O2957" s="21">
        <f t="shared" si="235"/>
        <v>59.583333333333336</v>
      </c>
      <c r="P2957" s="5">
        <f t="shared" si="236"/>
        <v>1.5384615384615385E-2</v>
      </c>
      <c r="Q2957" t="s">
        <v>8318</v>
      </c>
      <c r="R2957" t="s">
        <v>8358</v>
      </c>
      <c r="S2957" s="12">
        <f t="shared" si="237"/>
        <v>42141.741307870368</v>
      </c>
      <c r="T2957" s="12">
        <f t="shared" si="233"/>
        <v>42171.741307870368</v>
      </c>
      <c r="U2957">
        <f t="shared" si="234"/>
        <v>1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8302</v>
      </c>
      <c r="O2958" s="21">
        <f t="shared" si="235"/>
        <v>16.734177215189874</v>
      </c>
      <c r="P2958" s="5">
        <f t="shared" si="236"/>
        <v>1.5128593040847202E-2</v>
      </c>
      <c r="Q2958" t="s">
        <v>8318</v>
      </c>
      <c r="R2958" t="s">
        <v>8358</v>
      </c>
      <c r="S2958" s="12">
        <f t="shared" si="237"/>
        <v>42464.958912037036</v>
      </c>
      <c r="T2958" s="12">
        <f t="shared" si="233"/>
        <v>42494.958912037036</v>
      </c>
      <c r="U2958">
        <f t="shared" si="234"/>
        <v>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8302</v>
      </c>
      <c r="O2959" s="21">
        <f t="shared" si="235"/>
        <v>1.8666666666666669</v>
      </c>
      <c r="P2959" s="5">
        <f t="shared" si="236"/>
        <v>1.0714285714285714E-2</v>
      </c>
      <c r="Q2959" t="s">
        <v>8318</v>
      </c>
      <c r="R2959" t="s">
        <v>8358</v>
      </c>
      <c r="S2959" s="12">
        <f t="shared" si="237"/>
        <v>42031.011249999996</v>
      </c>
      <c r="T2959" s="12">
        <f t="shared" si="233"/>
        <v>42090.969583333332</v>
      </c>
      <c r="U2959">
        <f t="shared" si="234"/>
        <v>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8302</v>
      </c>
      <c r="O2960" s="21">
        <f t="shared" si="235"/>
        <v>0</v>
      </c>
      <c r="P2960" s="5">
        <f t="shared" si="236"/>
        <v>0</v>
      </c>
      <c r="Q2960" t="s">
        <v>8318</v>
      </c>
      <c r="R2960" t="s">
        <v>8358</v>
      </c>
      <c r="S2960" s="12">
        <f t="shared" si="237"/>
        <v>42438.779131944444</v>
      </c>
      <c r="T2960" s="12">
        <f t="shared" si="233"/>
        <v>42498.73746527778</v>
      </c>
      <c r="U2960">
        <f t="shared" si="234"/>
        <v>1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8302</v>
      </c>
      <c r="O2961" s="21">
        <f t="shared" si="235"/>
        <v>0</v>
      </c>
      <c r="P2961" s="5">
        <f t="shared" si="236"/>
        <v>0</v>
      </c>
      <c r="Q2961" t="s">
        <v>8318</v>
      </c>
      <c r="R2961" t="s">
        <v>8358</v>
      </c>
      <c r="S2961" s="12">
        <f t="shared" si="237"/>
        <v>42498.008391203708</v>
      </c>
      <c r="T2961" s="12">
        <f t="shared" si="233"/>
        <v>42528.008391203708</v>
      </c>
      <c r="U2961">
        <f t="shared" si="234"/>
        <v>1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8302</v>
      </c>
      <c r="O2962" s="21">
        <f t="shared" si="235"/>
        <v>0</v>
      </c>
      <c r="P2962" s="5">
        <f t="shared" si="236"/>
        <v>0</v>
      </c>
      <c r="Q2962" t="s">
        <v>8318</v>
      </c>
      <c r="R2962" t="s">
        <v>8358</v>
      </c>
      <c r="S2962" s="12">
        <f t="shared" si="237"/>
        <v>41863.757210648146</v>
      </c>
      <c r="T2962" s="12">
        <f t="shared" si="233"/>
        <v>41893.757210648146</v>
      </c>
      <c r="U2962">
        <f t="shared" si="234"/>
        <v>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8270</v>
      </c>
      <c r="O2963" s="21">
        <f t="shared" si="235"/>
        <v>109.62</v>
      </c>
      <c r="P2963" s="5">
        <f t="shared" si="236"/>
        <v>1.9704433497536946E-2</v>
      </c>
      <c r="Q2963" t="s">
        <v>8318</v>
      </c>
      <c r="R2963" t="s">
        <v>8319</v>
      </c>
      <c r="S2963" s="12">
        <f t="shared" si="237"/>
        <v>42061.212488425925</v>
      </c>
      <c r="T2963" s="12">
        <f t="shared" si="233"/>
        <v>42089.166666666672</v>
      </c>
      <c r="U2963">
        <f t="shared" si="234"/>
        <v>1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8270</v>
      </c>
      <c r="O2964" s="21">
        <f t="shared" si="235"/>
        <v>121.8</v>
      </c>
      <c r="P2964" s="5">
        <f t="shared" si="236"/>
        <v>1.6420361247947456E-2</v>
      </c>
      <c r="Q2964" t="s">
        <v>8318</v>
      </c>
      <c r="R2964" t="s">
        <v>8319</v>
      </c>
      <c r="S2964" s="12">
        <f t="shared" si="237"/>
        <v>42036.24428240741</v>
      </c>
      <c r="T2964" s="12">
        <f t="shared" si="233"/>
        <v>42064.290972222225</v>
      </c>
      <c r="U2964">
        <f t="shared" si="234"/>
        <v>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8270</v>
      </c>
      <c r="O2965" s="21">
        <f t="shared" si="235"/>
        <v>106.85</v>
      </c>
      <c r="P2965" s="5">
        <f t="shared" si="236"/>
        <v>9.17173607861488E-3</v>
      </c>
      <c r="Q2965" t="s">
        <v>8318</v>
      </c>
      <c r="R2965" t="s">
        <v>8319</v>
      </c>
      <c r="S2965" s="12">
        <f t="shared" si="237"/>
        <v>42157.470185185186</v>
      </c>
      <c r="T2965" s="12">
        <f t="shared" si="233"/>
        <v>42187.470185185186</v>
      </c>
      <c r="U2965">
        <f t="shared" si="234"/>
        <v>1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8270</v>
      </c>
      <c r="O2966" s="21">
        <f t="shared" si="235"/>
        <v>100.71379999999999</v>
      </c>
      <c r="P2966" s="5">
        <f t="shared" si="236"/>
        <v>3.8922173525375872E-2</v>
      </c>
      <c r="Q2966" t="s">
        <v>8318</v>
      </c>
      <c r="R2966" t="s">
        <v>8319</v>
      </c>
      <c r="S2966" s="12">
        <f t="shared" si="237"/>
        <v>41827.909942129627</v>
      </c>
      <c r="T2966" s="12">
        <f t="shared" si="233"/>
        <v>41857.897222222222</v>
      </c>
      <c r="U2966">
        <f t="shared" si="234"/>
        <v>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8270</v>
      </c>
      <c r="O2967" s="21">
        <f t="shared" si="235"/>
        <v>109.00000000000001</v>
      </c>
      <c r="P2967" s="5">
        <f t="shared" si="236"/>
        <v>2.3853211009174313E-2</v>
      </c>
      <c r="Q2967" t="s">
        <v>8318</v>
      </c>
      <c r="R2967" t="s">
        <v>8319</v>
      </c>
      <c r="S2967" s="12">
        <f t="shared" si="237"/>
        <v>42162.729548611111</v>
      </c>
      <c r="T2967" s="12">
        <f t="shared" si="233"/>
        <v>42192.729548611111</v>
      </c>
      <c r="U2967">
        <f t="shared" si="234"/>
        <v>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8270</v>
      </c>
      <c r="O2968" s="21">
        <f t="shared" si="235"/>
        <v>113.63000000000001</v>
      </c>
      <c r="P2968" s="5">
        <f t="shared" si="236"/>
        <v>1.1264630819325883E-2</v>
      </c>
      <c r="Q2968" t="s">
        <v>8318</v>
      </c>
      <c r="R2968" t="s">
        <v>8319</v>
      </c>
      <c r="S2968" s="12">
        <f t="shared" si="237"/>
        <v>42233.738564814819</v>
      </c>
      <c r="T2968" s="12">
        <f t="shared" si="233"/>
        <v>42263.738564814819</v>
      </c>
      <c r="U2968">
        <f t="shared" si="234"/>
        <v>1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8270</v>
      </c>
      <c r="O2969" s="21">
        <f t="shared" si="235"/>
        <v>113.92</v>
      </c>
      <c r="P2969" s="5">
        <f t="shared" si="236"/>
        <v>1.2464887640449437E-2</v>
      </c>
      <c r="Q2969" t="s">
        <v>8318</v>
      </c>
      <c r="R2969" t="s">
        <v>8319</v>
      </c>
      <c r="S2969" s="12">
        <f t="shared" si="237"/>
        <v>42042.197824074072</v>
      </c>
      <c r="T2969" s="12">
        <f t="shared" si="233"/>
        <v>42072.156157407408</v>
      </c>
      <c r="U2969">
        <f t="shared" si="234"/>
        <v>1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8270</v>
      </c>
      <c r="O2970" s="21">
        <f t="shared" si="235"/>
        <v>106</v>
      </c>
      <c r="P2970" s="5">
        <f t="shared" si="236"/>
        <v>1.2668463611859838E-2</v>
      </c>
      <c r="Q2970" t="s">
        <v>8318</v>
      </c>
      <c r="R2970" t="s">
        <v>8319</v>
      </c>
      <c r="S2970" s="12">
        <f t="shared" si="237"/>
        <v>42585.523842592593</v>
      </c>
      <c r="T2970" s="12">
        <f t="shared" si="233"/>
        <v>42599.165972222225</v>
      </c>
      <c r="U2970">
        <f t="shared" si="234"/>
        <v>1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8270</v>
      </c>
      <c r="O2971" s="21">
        <f t="shared" si="235"/>
        <v>162.5</v>
      </c>
      <c r="P2971" s="5">
        <f t="shared" si="236"/>
        <v>1.0461538461538461E-2</v>
      </c>
      <c r="Q2971" t="s">
        <v>8318</v>
      </c>
      <c r="R2971" t="s">
        <v>8319</v>
      </c>
      <c r="S2971" s="12">
        <f t="shared" si="237"/>
        <v>42097.786493055552</v>
      </c>
      <c r="T2971" s="12">
        <f t="shared" si="233"/>
        <v>42127.952083333337</v>
      </c>
      <c r="U2971">
        <f t="shared" si="234"/>
        <v>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8270</v>
      </c>
      <c r="O2972" s="21">
        <f t="shared" si="235"/>
        <v>106</v>
      </c>
      <c r="P2972" s="5">
        <f t="shared" si="236"/>
        <v>1.4308176100628931E-2</v>
      </c>
      <c r="Q2972" t="s">
        <v>8318</v>
      </c>
      <c r="R2972" t="s">
        <v>8319</v>
      </c>
      <c r="S2972" s="12">
        <f t="shared" si="237"/>
        <v>41808.669571759259</v>
      </c>
      <c r="T2972" s="12">
        <f t="shared" si="233"/>
        <v>41838.669571759259</v>
      </c>
      <c r="U2972">
        <f t="shared" si="234"/>
        <v>1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8270</v>
      </c>
      <c r="O2973" s="21">
        <f t="shared" si="235"/>
        <v>100.15624999999999</v>
      </c>
      <c r="P2973" s="5">
        <f t="shared" si="236"/>
        <v>1.3416536661466459E-2</v>
      </c>
      <c r="Q2973" t="s">
        <v>8318</v>
      </c>
      <c r="R2973" t="s">
        <v>8319</v>
      </c>
      <c r="S2973" s="12">
        <f t="shared" si="237"/>
        <v>41852.658310185187</v>
      </c>
      <c r="T2973" s="12">
        <f t="shared" si="233"/>
        <v>41882.658310185187</v>
      </c>
      <c r="U2973">
        <f t="shared" si="234"/>
        <v>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8270</v>
      </c>
      <c r="O2974" s="21">
        <f t="shared" si="235"/>
        <v>105.35000000000001</v>
      </c>
      <c r="P2974" s="5">
        <f t="shared" si="236"/>
        <v>8.0683436165163748E-3</v>
      </c>
      <c r="Q2974" t="s">
        <v>8318</v>
      </c>
      <c r="R2974" t="s">
        <v>8319</v>
      </c>
      <c r="S2974" s="12">
        <f t="shared" si="237"/>
        <v>42694.110185185185</v>
      </c>
      <c r="T2974" s="12">
        <f t="shared" si="233"/>
        <v>42709.041666666672</v>
      </c>
      <c r="U2974">
        <f t="shared" si="234"/>
        <v>1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8270</v>
      </c>
      <c r="O2975" s="21">
        <f t="shared" si="235"/>
        <v>174.8</v>
      </c>
      <c r="P2975" s="5">
        <f t="shared" si="236"/>
        <v>3.7757437070938217E-3</v>
      </c>
      <c r="Q2975" t="s">
        <v>8318</v>
      </c>
      <c r="R2975" t="s">
        <v>8319</v>
      </c>
      <c r="S2975" s="12">
        <f t="shared" si="237"/>
        <v>42341.818379629629</v>
      </c>
      <c r="T2975" s="12">
        <f t="shared" si="233"/>
        <v>42370.166666666672</v>
      </c>
      <c r="U2975">
        <f t="shared" si="234"/>
        <v>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8270</v>
      </c>
      <c r="O2976" s="21">
        <f t="shared" si="235"/>
        <v>102</v>
      </c>
      <c r="P2976" s="5">
        <f t="shared" si="236"/>
        <v>1.7058823529411765E-2</v>
      </c>
      <c r="Q2976" t="s">
        <v>8318</v>
      </c>
      <c r="R2976" t="s">
        <v>8319</v>
      </c>
      <c r="S2976" s="12">
        <f t="shared" si="237"/>
        <v>41880.061006944445</v>
      </c>
      <c r="T2976" s="12">
        <f t="shared" si="233"/>
        <v>41908.065972222219</v>
      </c>
      <c r="U2976">
        <f t="shared" si="234"/>
        <v>1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8270</v>
      </c>
      <c r="O2977" s="21">
        <f t="shared" si="235"/>
        <v>100.125</v>
      </c>
      <c r="P2977" s="5">
        <f t="shared" si="236"/>
        <v>1.4107365792759051E-2</v>
      </c>
      <c r="Q2977" t="s">
        <v>8318</v>
      </c>
      <c r="R2977" t="s">
        <v>8319</v>
      </c>
      <c r="S2977" s="12">
        <f t="shared" si="237"/>
        <v>41941.683865740742</v>
      </c>
      <c r="T2977" s="12">
        <f t="shared" si="233"/>
        <v>41970.125</v>
      </c>
      <c r="U2977">
        <f t="shared" si="234"/>
        <v>1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8270</v>
      </c>
      <c r="O2978" s="21">
        <f t="shared" si="235"/>
        <v>171.42857142857142</v>
      </c>
      <c r="P2978" s="5">
        <f t="shared" si="236"/>
        <v>0.11666666666666667</v>
      </c>
      <c r="Q2978" t="s">
        <v>8318</v>
      </c>
      <c r="R2978" t="s">
        <v>8319</v>
      </c>
      <c r="S2978" s="12">
        <f t="shared" si="237"/>
        <v>42425.730671296296</v>
      </c>
      <c r="T2978" s="12">
        <f t="shared" si="233"/>
        <v>42442.5</v>
      </c>
      <c r="U2978">
        <f t="shared" si="234"/>
        <v>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8270</v>
      </c>
      <c r="O2979" s="21">
        <f t="shared" si="235"/>
        <v>113.56666666666666</v>
      </c>
      <c r="P2979" s="5">
        <f t="shared" si="236"/>
        <v>8.8054006457293811E-3</v>
      </c>
      <c r="Q2979" t="s">
        <v>8318</v>
      </c>
      <c r="R2979" t="s">
        <v>8319</v>
      </c>
      <c r="S2979" s="12">
        <f t="shared" si="237"/>
        <v>42026.88118055556</v>
      </c>
      <c r="T2979" s="12">
        <f t="shared" si="233"/>
        <v>42086.093055555553</v>
      </c>
      <c r="U2979">
        <f t="shared" si="234"/>
        <v>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8270</v>
      </c>
      <c r="O2980" s="21">
        <f t="shared" si="235"/>
        <v>129.46666666666667</v>
      </c>
      <c r="P2980" s="5">
        <f t="shared" si="236"/>
        <v>1.6477857878475798E-2</v>
      </c>
      <c r="Q2980" t="s">
        <v>8318</v>
      </c>
      <c r="R2980" t="s">
        <v>8319</v>
      </c>
      <c r="S2980" s="12">
        <f t="shared" si="237"/>
        <v>41922.640590277777</v>
      </c>
      <c r="T2980" s="12">
        <f t="shared" si="233"/>
        <v>41932.249305555553</v>
      </c>
      <c r="U2980">
        <f t="shared" si="234"/>
        <v>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8270</v>
      </c>
      <c r="O2981" s="21">
        <f t="shared" si="235"/>
        <v>101.4</v>
      </c>
      <c r="P2981" s="5">
        <f t="shared" si="236"/>
        <v>9.0729783037475347E-3</v>
      </c>
      <c r="Q2981" t="s">
        <v>8318</v>
      </c>
      <c r="R2981" t="s">
        <v>8319</v>
      </c>
      <c r="S2981" s="12">
        <f t="shared" si="237"/>
        <v>41993.824340277773</v>
      </c>
      <c r="T2981" s="12">
        <f t="shared" si="233"/>
        <v>42010.25</v>
      </c>
      <c r="U2981">
        <f t="shared" si="234"/>
        <v>1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8270</v>
      </c>
      <c r="O2982" s="21">
        <f t="shared" si="235"/>
        <v>109.16666666666666</v>
      </c>
      <c r="P2982" s="5">
        <f t="shared" si="236"/>
        <v>7.3282442748091601E-3</v>
      </c>
      <c r="Q2982" t="s">
        <v>8318</v>
      </c>
      <c r="R2982" t="s">
        <v>8319</v>
      </c>
      <c r="S2982" s="12">
        <f t="shared" si="237"/>
        <v>42219.915856481486</v>
      </c>
      <c r="T2982" s="12">
        <f t="shared" si="233"/>
        <v>42240.083333333328</v>
      </c>
      <c r="U2982">
        <f t="shared" si="234"/>
        <v>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8302</v>
      </c>
      <c r="O2983" s="21">
        <f t="shared" si="235"/>
        <v>128.92500000000001</v>
      </c>
      <c r="P2983" s="5">
        <f t="shared" si="236"/>
        <v>1.8809385301531898E-2</v>
      </c>
      <c r="Q2983" t="s">
        <v>8318</v>
      </c>
      <c r="R2983" t="s">
        <v>8358</v>
      </c>
      <c r="S2983" s="12">
        <f t="shared" si="237"/>
        <v>42225.559675925921</v>
      </c>
      <c r="T2983" s="12">
        <f t="shared" si="233"/>
        <v>42270.559675925921</v>
      </c>
      <c r="U2983">
        <f t="shared" si="234"/>
        <v>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8302</v>
      </c>
      <c r="O2984" s="21">
        <f t="shared" si="235"/>
        <v>102.06</v>
      </c>
      <c r="P2984" s="5">
        <f t="shared" si="236"/>
        <v>1.1561826376641191E-2</v>
      </c>
      <c r="Q2984" t="s">
        <v>8318</v>
      </c>
      <c r="R2984" t="s">
        <v>8358</v>
      </c>
      <c r="S2984" s="12">
        <f t="shared" si="237"/>
        <v>42381.686840277776</v>
      </c>
      <c r="T2984" s="12">
        <f t="shared" si="233"/>
        <v>42411.686840277776</v>
      </c>
      <c r="U2984">
        <f t="shared" si="234"/>
        <v>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8302</v>
      </c>
      <c r="O2985" s="21">
        <f t="shared" si="235"/>
        <v>146.53957758620692</v>
      </c>
      <c r="P2985" s="5">
        <f t="shared" si="236"/>
        <v>6.4417103747010556E-3</v>
      </c>
      <c r="Q2985" t="s">
        <v>8318</v>
      </c>
      <c r="R2985" t="s">
        <v>8358</v>
      </c>
      <c r="S2985" s="12">
        <f t="shared" si="237"/>
        <v>41894.632361111115</v>
      </c>
      <c r="T2985" s="12">
        <f t="shared" si="233"/>
        <v>41954.674027777779</v>
      </c>
      <c r="U2985">
        <f t="shared" si="234"/>
        <v>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8302</v>
      </c>
      <c r="O2986" s="21">
        <f t="shared" si="235"/>
        <v>100.352</v>
      </c>
      <c r="P2986" s="5">
        <f t="shared" si="236"/>
        <v>8.6894132653061226E-3</v>
      </c>
      <c r="Q2986" t="s">
        <v>8318</v>
      </c>
      <c r="R2986" t="s">
        <v>8358</v>
      </c>
      <c r="S2986" s="12">
        <f t="shared" si="237"/>
        <v>42576.278715277775</v>
      </c>
      <c r="T2986" s="12">
        <f t="shared" si="233"/>
        <v>42606.278715277775</v>
      </c>
      <c r="U2986">
        <f t="shared" si="234"/>
        <v>1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8302</v>
      </c>
      <c r="O2987" s="21">
        <f t="shared" si="235"/>
        <v>121.64999999999999</v>
      </c>
      <c r="P2987" s="5">
        <f t="shared" si="236"/>
        <v>9.1245376078914926E-3</v>
      </c>
      <c r="Q2987" t="s">
        <v>8318</v>
      </c>
      <c r="R2987" t="s">
        <v>8358</v>
      </c>
      <c r="S2987" s="12">
        <f t="shared" si="237"/>
        <v>42654.973703703698</v>
      </c>
      <c r="T2987" s="12">
        <f t="shared" si="233"/>
        <v>42674.166666666672</v>
      </c>
      <c r="U2987">
        <f t="shared" si="234"/>
        <v>1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8302</v>
      </c>
      <c r="O2988" s="21">
        <f t="shared" si="235"/>
        <v>105.5</v>
      </c>
      <c r="P2988" s="5">
        <f t="shared" si="236"/>
        <v>2.2116903633491312E-2</v>
      </c>
      <c r="Q2988" t="s">
        <v>8318</v>
      </c>
      <c r="R2988" t="s">
        <v>8358</v>
      </c>
      <c r="S2988" s="12">
        <f t="shared" si="237"/>
        <v>42431.500069444446</v>
      </c>
      <c r="T2988" s="12">
        <f t="shared" si="233"/>
        <v>42491.458402777775</v>
      </c>
      <c r="U2988">
        <f t="shared" si="234"/>
        <v>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8302</v>
      </c>
      <c r="O2989" s="21">
        <f t="shared" si="235"/>
        <v>110.4008</v>
      </c>
      <c r="P2989" s="5">
        <f t="shared" si="236"/>
        <v>9.6013797001471002E-3</v>
      </c>
      <c r="Q2989" t="s">
        <v>8318</v>
      </c>
      <c r="R2989" t="s">
        <v>8358</v>
      </c>
      <c r="S2989" s="12">
        <f t="shared" si="237"/>
        <v>42627.307303240741</v>
      </c>
      <c r="T2989" s="12">
        <f t="shared" si="233"/>
        <v>42656</v>
      </c>
      <c r="U2989">
        <f t="shared" si="234"/>
        <v>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8302</v>
      </c>
      <c r="O2990" s="21">
        <f t="shared" si="235"/>
        <v>100</v>
      </c>
      <c r="P2990" s="5">
        <f t="shared" si="236"/>
        <v>2.8000000000000001E-2</v>
      </c>
      <c r="Q2990" t="s">
        <v>8318</v>
      </c>
      <c r="R2990" t="s">
        <v>8358</v>
      </c>
      <c r="S2990" s="12">
        <f t="shared" si="237"/>
        <v>42511.362048611118</v>
      </c>
      <c r="T2990" s="12">
        <f t="shared" si="233"/>
        <v>42541.362048611118</v>
      </c>
      <c r="U2990">
        <f t="shared" si="234"/>
        <v>1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8302</v>
      </c>
      <c r="O2991" s="21">
        <f t="shared" si="235"/>
        <v>176.535</v>
      </c>
      <c r="P2991" s="5">
        <f t="shared" si="236"/>
        <v>1.0309570340159176E-2</v>
      </c>
      <c r="Q2991" t="s">
        <v>8318</v>
      </c>
      <c r="R2991" t="s">
        <v>8358</v>
      </c>
      <c r="S2991" s="12">
        <f t="shared" si="237"/>
        <v>42337.02039351852</v>
      </c>
      <c r="T2991" s="12">
        <f t="shared" ref="T2991:T3054" si="238">(((I2991/60)/60)/24)+DATE(1970,1,1)</f>
        <v>42359.207638888889</v>
      </c>
      <c r="U2991">
        <f t="shared" si="234"/>
        <v>1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8302</v>
      </c>
      <c r="O2992" s="21">
        <f t="shared" si="235"/>
        <v>100</v>
      </c>
      <c r="P2992" s="5">
        <f t="shared" si="236"/>
        <v>2.7000000000000001E-3</v>
      </c>
      <c r="Q2992" t="s">
        <v>8318</v>
      </c>
      <c r="R2992" t="s">
        <v>8358</v>
      </c>
      <c r="S2992" s="12">
        <f t="shared" si="237"/>
        <v>42341.57430555555</v>
      </c>
      <c r="T2992" s="12">
        <f t="shared" si="238"/>
        <v>42376.57430555555</v>
      </c>
      <c r="U2992">
        <f t="shared" si="234"/>
        <v>1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8302</v>
      </c>
      <c r="O2993" s="21">
        <f t="shared" si="235"/>
        <v>103.29411764705883</v>
      </c>
      <c r="P2993" s="5">
        <f t="shared" si="236"/>
        <v>1.0592255125284738E-2</v>
      </c>
      <c r="Q2993" t="s">
        <v>8318</v>
      </c>
      <c r="R2993" t="s">
        <v>8358</v>
      </c>
      <c r="S2993" s="12">
        <f t="shared" si="237"/>
        <v>42740.837152777778</v>
      </c>
      <c r="T2993" s="12">
        <f t="shared" si="238"/>
        <v>42762.837152777778</v>
      </c>
      <c r="U2993">
        <f t="shared" si="234"/>
        <v>1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8302</v>
      </c>
      <c r="O2994" s="21">
        <f t="shared" si="235"/>
        <v>104.5</v>
      </c>
      <c r="P2994" s="5">
        <f t="shared" si="236"/>
        <v>2.0414673046251993E-2</v>
      </c>
      <c r="Q2994" t="s">
        <v>8318</v>
      </c>
      <c r="R2994" t="s">
        <v>8358</v>
      </c>
      <c r="S2994" s="12">
        <f t="shared" si="237"/>
        <v>42622.767476851848</v>
      </c>
      <c r="T2994" s="12">
        <f t="shared" si="238"/>
        <v>42652.767476851848</v>
      </c>
      <c r="U2994">
        <f t="shared" si="234"/>
        <v>1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8302</v>
      </c>
      <c r="O2995" s="21">
        <f t="shared" si="235"/>
        <v>100.29999999999998</v>
      </c>
      <c r="P2995" s="5">
        <f t="shared" si="236"/>
        <v>2.1934197407776669E-2</v>
      </c>
      <c r="Q2995" t="s">
        <v>8318</v>
      </c>
      <c r="R2995" t="s">
        <v>8358</v>
      </c>
      <c r="S2995" s="12">
        <f t="shared" si="237"/>
        <v>42390.838738425926</v>
      </c>
      <c r="T2995" s="12">
        <f t="shared" si="238"/>
        <v>42420.838738425926</v>
      </c>
      <c r="U2995">
        <f t="shared" si="234"/>
        <v>1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8302</v>
      </c>
      <c r="O2996" s="21">
        <f t="shared" si="235"/>
        <v>457.74666666666673</v>
      </c>
      <c r="P2996" s="5">
        <f t="shared" si="236"/>
        <v>4.2964084937811307E-2</v>
      </c>
      <c r="Q2996" t="s">
        <v>8318</v>
      </c>
      <c r="R2996" t="s">
        <v>8358</v>
      </c>
      <c r="S2996" s="12">
        <f t="shared" si="237"/>
        <v>41885.478842592594</v>
      </c>
      <c r="T2996" s="12">
        <f t="shared" si="238"/>
        <v>41915.478842592594</v>
      </c>
      <c r="U2996">
        <f t="shared" si="234"/>
        <v>1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8302</v>
      </c>
      <c r="O2997" s="21">
        <f t="shared" si="235"/>
        <v>104.96000000000001</v>
      </c>
      <c r="P2997" s="5">
        <f t="shared" si="236"/>
        <v>1.5815548780487805E-2</v>
      </c>
      <c r="Q2997" t="s">
        <v>8318</v>
      </c>
      <c r="R2997" t="s">
        <v>8358</v>
      </c>
      <c r="S2997" s="12">
        <f t="shared" si="237"/>
        <v>42724.665173611109</v>
      </c>
      <c r="T2997" s="12">
        <f t="shared" si="238"/>
        <v>42754.665173611109</v>
      </c>
      <c r="U2997">
        <f t="shared" si="234"/>
        <v>1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8302</v>
      </c>
      <c r="O2998" s="21">
        <f t="shared" si="235"/>
        <v>171.94285714285715</v>
      </c>
      <c r="P2998" s="5">
        <f t="shared" si="236"/>
        <v>6.5137919574609505E-3</v>
      </c>
      <c r="Q2998" t="s">
        <v>8318</v>
      </c>
      <c r="R2998" t="s">
        <v>8358</v>
      </c>
      <c r="S2998" s="12">
        <f t="shared" si="237"/>
        <v>42090.912500000006</v>
      </c>
      <c r="T2998" s="12">
        <f t="shared" si="238"/>
        <v>42150.912500000006</v>
      </c>
      <c r="U2998">
        <f t="shared" si="234"/>
        <v>1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8302</v>
      </c>
      <c r="O2999" s="21">
        <f t="shared" si="235"/>
        <v>103.73000000000002</v>
      </c>
      <c r="P2999" s="5">
        <f t="shared" si="236"/>
        <v>1.1086474501108648E-2</v>
      </c>
      <c r="Q2999" t="s">
        <v>8318</v>
      </c>
      <c r="R2999" t="s">
        <v>8358</v>
      </c>
      <c r="S2999" s="12">
        <f t="shared" si="237"/>
        <v>42775.733715277776</v>
      </c>
      <c r="T2999" s="12">
        <f t="shared" si="238"/>
        <v>42793.207638888889</v>
      </c>
      <c r="U2999">
        <f t="shared" si="234"/>
        <v>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8302</v>
      </c>
      <c r="O3000" s="21">
        <f t="shared" si="235"/>
        <v>103.029</v>
      </c>
      <c r="P3000" s="5">
        <f t="shared" si="236"/>
        <v>8.4054004212406209E-3</v>
      </c>
      <c r="Q3000" t="s">
        <v>8318</v>
      </c>
      <c r="R3000" t="s">
        <v>8358</v>
      </c>
      <c r="S3000" s="12">
        <f t="shared" si="237"/>
        <v>41778.193622685183</v>
      </c>
      <c r="T3000" s="12">
        <f t="shared" si="238"/>
        <v>41806.184027777781</v>
      </c>
      <c r="U3000">
        <f t="shared" si="234"/>
        <v>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8302</v>
      </c>
      <c r="O3001" s="21">
        <f t="shared" si="235"/>
        <v>118.88888888888889</v>
      </c>
      <c r="P3001" s="5">
        <f t="shared" si="236"/>
        <v>1.2461059190031152E-2</v>
      </c>
      <c r="Q3001" t="s">
        <v>8318</v>
      </c>
      <c r="R3001" t="s">
        <v>8358</v>
      </c>
      <c r="S3001" s="12">
        <f t="shared" si="237"/>
        <v>42780.740277777775</v>
      </c>
      <c r="T3001" s="12">
        <f t="shared" si="238"/>
        <v>42795.083333333328</v>
      </c>
      <c r="U3001">
        <f t="shared" si="234"/>
        <v>1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8302</v>
      </c>
      <c r="O3002" s="21">
        <f t="shared" si="235"/>
        <v>100</v>
      </c>
      <c r="P3002" s="5">
        <f t="shared" si="236"/>
        <v>1.6E-2</v>
      </c>
      <c r="Q3002" t="s">
        <v>8318</v>
      </c>
      <c r="R3002" t="s">
        <v>8358</v>
      </c>
      <c r="S3002" s="12">
        <f t="shared" si="237"/>
        <v>42752.827199074076</v>
      </c>
      <c r="T3002" s="12">
        <f t="shared" si="238"/>
        <v>42766.75</v>
      </c>
      <c r="U3002">
        <f t="shared" si="234"/>
        <v>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8302</v>
      </c>
      <c r="O3003" s="21">
        <f t="shared" si="235"/>
        <v>318.69988910451895</v>
      </c>
      <c r="P3003" s="5">
        <f t="shared" si="236"/>
        <v>7.6116708226389362E-3</v>
      </c>
      <c r="Q3003" t="s">
        <v>8318</v>
      </c>
      <c r="R3003" t="s">
        <v>8358</v>
      </c>
      <c r="S3003" s="12">
        <f t="shared" si="237"/>
        <v>42534.895625000005</v>
      </c>
      <c r="T3003" s="12">
        <f t="shared" si="238"/>
        <v>42564.895625000005</v>
      </c>
      <c r="U3003">
        <f t="shared" si="234"/>
        <v>1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8302</v>
      </c>
      <c r="O3004" s="21">
        <f t="shared" si="235"/>
        <v>108.50614285714286</v>
      </c>
      <c r="P3004" s="5">
        <f t="shared" si="236"/>
        <v>1.3692444009094942E-2</v>
      </c>
      <c r="Q3004" t="s">
        <v>8318</v>
      </c>
      <c r="R3004" t="s">
        <v>8358</v>
      </c>
      <c r="S3004" s="12">
        <f t="shared" si="237"/>
        <v>41239.83625</v>
      </c>
      <c r="T3004" s="12">
        <f t="shared" si="238"/>
        <v>41269.83625</v>
      </c>
      <c r="U3004">
        <f t="shared" si="234"/>
        <v>1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8302</v>
      </c>
      <c r="O3005" s="21">
        <f t="shared" si="235"/>
        <v>101.16666666666667</v>
      </c>
      <c r="P3005" s="5">
        <f t="shared" si="236"/>
        <v>5.6013179571663919E-3</v>
      </c>
      <c r="Q3005" t="s">
        <v>8318</v>
      </c>
      <c r="R3005" t="s">
        <v>8358</v>
      </c>
      <c r="S3005" s="12">
        <f t="shared" si="237"/>
        <v>42398.849259259259</v>
      </c>
      <c r="T3005" s="12">
        <f t="shared" si="238"/>
        <v>42430.249305555553</v>
      </c>
      <c r="U3005">
        <f t="shared" si="234"/>
        <v>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8302</v>
      </c>
      <c r="O3006" s="21">
        <f t="shared" si="235"/>
        <v>112.815</v>
      </c>
      <c r="P3006" s="5">
        <f t="shared" si="236"/>
        <v>6.1383681248060986E-3</v>
      </c>
      <c r="Q3006" t="s">
        <v>8318</v>
      </c>
      <c r="R3006" t="s">
        <v>8358</v>
      </c>
      <c r="S3006" s="12">
        <f t="shared" si="237"/>
        <v>41928.881064814814</v>
      </c>
      <c r="T3006" s="12">
        <f t="shared" si="238"/>
        <v>41958.922731481478</v>
      </c>
      <c r="U3006">
        <f t="shared" si="234"/>
        <v>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8302</v>
      </c>
      <c r="O3007" s="21">
        <f t="shared" si="235"/>
        <v>120.49622641509434</v>
      </c>
      <c r="P3007" s="5">
        <f t="shared" si="236"/>
        <v>9.238526220190094E-3</v>
      </c>
      <c r="Q3007" t="s">
        <v>8318</v>
      </c>
      <c r="R3007" t="s">
        <v>8358</v>
      </c>
      <c r="S3007" s="12">
        <f t="shared" si="237"/>
        <v>41888.674826388888</v>
      </c>
      <c r="T3007" s="12">
        <f t="shared" si="238"/>
        <v>41918.674826388888</v>
      </c>
      <c r="U3007">
        <f t="shared" si="234"/>
        <v>1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8302</v>
      </c>
      <c r="O3008" s="21">
        <f t="shared" si="235"/>
        <v>107.74999999999999</v>
      </c>
      <c r="P3008" s="5">
        <f t="shared" si="236"/>
        <v>1.1252900232018562E-2</v>
      </c>
      <c r="Q3008" t="s">
        <v>8318</v>
      </c>
      <c r="R3008" t="s">
        <v>8358</v>
      </c>
      <c r="S3008" s="12">
        <f t="shared" si="237"/>
        <v>41957.756840277783</v>
      </c>
      <c r="T3008" s="12">
        <f t="shared" si="238"/>
        <v>41987.756840277783</v>
      </c>
      <c r="U3008">
        <f t="shared" si="234"/>
        <v>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8302</v>
      </c>
      <c r="O3009" s="21">
        <f t="shared" si="235"/>
        <v>180</v>
      </c>
      <c r="P3009" s="5">
        <f t="shared" si="236"/>
        <v>1.8518518518518517E-2</v>
      </c>
      <c r="Q3009" t="s">
        <v>8318</v>
      </c>
      <c r="R3009" t="s">
        <v>8358</v>
      </c>
      <c r="S3009" s="12">
        <f t="shared" si="237"/>
        <v>42098.216238425928</v>
      </c>
      <c r="T3009" s="12">
        <f t="shared" si="238"/>
        <v>42119.216238425928</v>
      </c>
      <c r="U3009">
        <f t="shared" si="234"/>
        <v>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8302</v>
      </c>
      <c r="O3010" s="21">
        <f t="shared" si="235"/>
        <v>101.16666666666667</v>
      </c>
      <c r="P3010" s="5">
        <f t="shared" si="236"/>
        <v>8.5667215815486003E-3</v>
      </c>
      <c r="Q3010" t="s">
        <v>8318</v>
      </c>
      <c r="R3010" t="s">
        <v>8358</v>
      </c>
      <c r="S3010" s="12">
        <f t="shared" si="237"/>
        <v>42360.212025462963</v>
      </c>
      <c r="T3010" s="12">
        <f t="shared" si="238"/>
        <v>42390.212025462963</v>
      </c>
      <c r="U3010">
        <f t="shared" ref="U3010:U3073" si="239">COUNT(E3010="SUCCESSFUL","FAILED","cancelled","live")</f>
        <v>1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8302</v>
      </c>
      <c r="O3011" s="21">
        <f t="shared" ref="O3011:O3074" si="240">IFERROR( E3011/D3011 * 100,0)</f>
        <v>119.756</v>
      </c>
      <c r="P3011" s="5">
        <f t="shared" ref="P3011:P3074" si="241">IFERROR(L3011/E3011,0)</f>
        <v>4.2753598984602023E-3</v>
      </c>
      <c r="Q3011" t="s">
        <v>8318</v>
      </c>
      <c r="R3011" t="s">
        <v>8358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8302</v>
      </c>
      <c r="O3012" s="21">
        <f t="shared" si="240"/>
        <v>158</v>
      </c>
      <c r="P3012" s="5">
        <f t="shared" si="241"/>
        <v>6.3291139240506328E-3</v>
      </c>
      <c r="Q3012" t="s">
        <v>8318</v>
      </c>
      <c r="R3012" t="s">
        <v>8358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1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8302</v>
      </c>
      <c r="O3013" s="21">
        <f t="shared" si="240"/>
        <v>123.66666666666666</v>
      </c>
      <c r="P3013" s="5">
        <f t="shared" si="241"/>
        <v>6.7385444743935305E-2</v>
      </c>
      <c r="Q3013" t="s">
        <v>8318</v>
      </c>
      <c r="R3013" t="s">
        <v>8358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8302</v>
      </c>
      <c r="O3014" s="21">
        <f t="shared" si="240"/>
        <v>117.12499999999999</v>
      </c>
      <c r="P3014" s="5">
        <f t="shared" si="241"/>
        <v>1.1739594450373533E-2</v>
      </c>
      <c r="Q3014" t="s">
        <v>8318</v>
      </c>
      <c r="R3014" t="s">
        <v>8358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8302</v>
      </c>
      <c r="O3015" s="21">
        <f t="shared" si="240"/>
        <v>156.96</v>
      </c>
      <c r="P3015" s="5">
        <f t="shared" si="241"/>
        <v>6.8170234454638127E-3</v>
      </c>
      <c r="Q3015" t="s">
        <v>8318</v>
      </c>
      <c r="R3015" t="s">
        <v>8358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8302</v>
      </c>
      <c r="O3016" s="21">
        <f t="shared" si="240"/>
        <v>113.104</v>
      </c>
      <c r="P3016" s="5">
        <f t="shared" si="241"/>
        <v>1.9698684396661479E-2</v>
      </c>
      <c r="Q3016" t="s">
        <v>8318</v>
      </c>
      <c r="R3016" t="s">
        <v>8358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8302</v>
      </c>
      <c r="O3017" s="21">
        <f t="shared" si="240"/>
        <v>103.17647058823529</v>
      </c>
      <c r="P3017" s="5">
        <f t="shared" si="241"/>
        <v>1.1402508551881414E-2</v>
      </c>
      <c r="Q3017" t="s">
        <v>8318</v>
      </c>
      <c r="R3017" t="s">
        <v>8358</v>
      </c>
      <c r="S3017" s="12">
        <f t="shared" ref="S3017:S3080" si="242">(((J3017/60)/60)/24)+DATE(1970,1,1)</f>
        <v>41785.72729166667</v>
      </c>
      <c r="T3017" s="12">
        <f t="shared" si="238"/>
        <v>41801.166666666664</v>
      </c>
      <c r="U3017">
        <f t="shared" si="239"/>
        <v>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8302</v>
      </c>
      <c r="O3018" s="21">
        <f t="shared" si="240"/>
        <v>102.61176470588236</v>
      </c>
      <c r="P3018" s="5">
        <f t="shared" si="241"/>
        <v>4.1274936941068565E-3</v>
      </c>
      <c r="Q3018" t="s">
        <v>8318</v>
      </c>
      <c r="R3018" t="s">
        <v>8358</v>
      </c>
      <c r="S3018" s="12">
        <f t="shared" si="242"/>
        <v>41778.548055555555</v>
      </c>
      <c r="T3018" s="12">
        <f t="shared" si="238"/>
        <v>41838.548055555555</v>
      </c>
      <c r="U3018">
        <f t="shared" si="239"/>
        <v>1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8302</v>
      </c>
      <c r="O3019" s="21">
        <f t="shared" si="240"/>
        <v>105.84090909090908</v>
      </c>
      <c r="P3019" s="5">
        <f t="shared" si="241"/>
        <v>6.8284303199484643E-3</v>
      </c>
      <c r="Q3019" t="s">
        <v>8318</v>
      </c>
      <c r="R3019" t="s">
        <v>8358</v>
      </c>
      <c r="S3019" s="12">
        <f t="shared" si="242"/>
        <v>41841.850034722222</v>
      </c>
      <c r="T3019" s="12">
        <f t="shared" si="238"/>
        <v>41871.850034722222</v>
      </c>
      <c r="U3019">
        <f t="shared" si="239"/>
        <v>1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8302</v>
      </c>
      <c r="O3020" s="21">
        <f t="shared" si="240"/>
        <v>100.71428571428571</v>
      </c>
      <c r="P3020" s="5">
        <f t="shared" si="241"/>
        <v>9.6926713947990545E-3</v>
      </c>
      <c r="Q3020" t="s">
        <v>8318</v>
      </c>
      <c r="R3020" t="s">
        <v>8358</v>
      </c>
      <c r="S3020" s="12">
        <f t="shared" si="242"/>
        <v>42163.29833333334</v>
      </c>
      <c r="T3020" s="12">
        <f t="shared" si="238"/>
        <v>42205.916666666672</v>
      </c>
      <c r="U3020">
        <f t="shared" si="239"/>
        <v>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8302</v>
      </c>
      <c r="O3021" s="21">
        <f t="shared" si="240"/>
        <v>121.23333333333332</v>
      </c>
      <c r="P3021" s="5">
        <f t="shared" si="241"/>
        <v>1.2427825130602145E-2</v>
      </c>
      <c r="Q3021" t="s">
        <v>8318</v>
      </c>
      <c r="R3021" t="s">
        <v>8358</v>
      </c>
      <c r="S3021" s="12">
        <f t="shared" si="242"/>
        <v>41758.833564814813</v>
      </c>
      <c r="T3021" s="12">
        <f t="shared" si="238"/>
        <v>41786.125</v>
      </c>
      <c r="U3021">
        <f t="shared" si="239"/>
        <v>1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8302</v>
      </c>
      <c r="O3022" s="21">
        <f t="shared" si="240"/>
        <v>100.57142857142858</v>
      </c>
      <c r="P3022" s="5">
        <f t="shared" si="241"/>
        <v>4.261363636363636E-3</v>
      </c>
      <c r="Q3022" t="s">
        <v>8318</v>
      </c>
      <c r="R3022" t="s">
        <v>8358</v>
      </c>
      <c r="S3022" s="12">
        <f t="shared" si="242"/>
        <v>42170.846446759257</v>
      </c>
      <c r="T3022" s="12">
        <f t="shared" si="238"/>
        <v>42230.846446759257</v>
      </c>
      <c r="U3022">
        <f t="shared" si="239"/>
        <v>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8302</v>
      </c>
      <c r="O3023" s="21">
        <f t="shared" si="240"/>
        <v>116.02222222222223</v>
      </c>
      <c r="P3023" s="5">
        <f t="shared" si="241"/>
        <v>1.9728021451829152E-2</v>
      </c>
      <c r="Q3023" t="s">
        <v>8318</v>
      </c>
      <c r="R3023" t="s">
        <v>8358</v>
      </c>
      <c r="S3023" s="12">
        <f t="shared" si="242"/>
        <v>42660.618854166663</v>
      </c>
      <c r="T3023" s="12">
        <f t="shared" si="238"/>
        <v>42696.249305555553</v>
      </c>
      <c r="U3023">
        <f t="shared" si="239"/>
        <v>1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8302</v>
      </c>
      <c r="O3024" s="21">
        <f t="shared" si="240"/>
        <v>100.88</v>
      </c>
      <c r="P3024" s="5">
        <f t="shared" si="241"/>
        <v>6.1459159397303726E-3</v>
      </c>
      <c r="Q3024" t="s">
        <v>8318</v>
      </c>
      <c r="R3024" t="s">
        <v>8358</v>
      </c>
      <c r="S3024" s="12">
        <f t="shared" si="242"/>
        <v>42564.95380787037</v>
      </c>
      <c r="T3024" s="12">
        <f t="shared" si="238"/>
        <v>42609.95380787037</v>
      </c>
      <c r="U3024">
        <f t="shared" si="239"/>
        <v>1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8302</v>
      </c>
      <c r="O3025" s="21">
        <f t="shared" si="240"/>
        <v>103</v>
      </c>
      <c r="P3025" s="5">
        <f t="shared" si="241"/>
        <v>8.321775312066574E-3</v>
      </c>
      <c r="Q3025" t="s">
        <v>8318</v>
      </c>
      <c r="R3025" t="s">
        <v>8358</v>
      </c>
      <c r="S3025" s="12">
        <f t="shared" si="242"/>
        <v>42121.675763888896</v>
      </c>
      <c r="T3025" s="12">
        <f t="shared" si="238"/>
        <v>42166.675763888896</v>
      </c>
      <c r="U3025">
        <f t="shared" si="239"/>
        <v>1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8302</v>
      </c>
      <c r="O3026" s="21">
        <f t="shared" si="240"/>
        <v>246.42</v>
      </c>
      <c r="P3026" s="5">
        <f t="shared" si="241"/>
        <v>1.4771528285041798E-2</v>
      </c>
      <c r="Q3026" t="s">
        <v>8318</v>
      </c>
      <c r="R3026" t="s">
        <v>8358</v>
      </c>
      <c r="S3026" s="12">
        <f t="shared" si="242"/>
        <v>41158.993923611109</v>
      </c>
      <c r="T3026" s="12">
        <f t="shared" si="238"/>
        <v>41188.993923611109</v>
      </c>
      <c r="U3026">
        <f t="shared" si="239"/>
        <v>1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8302</v>
      </c>
      <c r="O3027" s="21">
        <f t="shared" si="240"/>
        <v>302.2</v>
      </c>
      <c r="P3027" s="5">
        <f t="shared" si="241"/>
        <v>1.9192587690271344E-2</v>
      </c>
      <c r="Q3027" t="s">
        <v>8318</v>
      </c>
      <c r="R3027" t="s">
        <v>8358</v>
      </c>
      <c r="S3027" s="12">
        <f t="shared" si="242"/>
        <v>41761.509409722225</v>
      </c>
      <c r="T3027" s="12">
        <f t="shared" si="238"/>
        <v>41789.666666666664</v>
      </c>
      <c r="U3027">
        <f t="shared" si="239"/>
        <v>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8302</v>
      </c>
      <c r="O3028" s="21">
        <f t="shared" si="240"/>
        <v>143.33333333333334</v>
      </c>
      <c r="P3028" s="5">
        <f t="shared" si="241"/>
        <v>1.937984496124031E-2</v>
      </c>
      <c r="Q3028" t="s">
        <v>8318</v>
      </c>
      <c r="R3028" t="s">
        <v>8358</v>
      </c>
      <c r="S3028" s="12">
        <f t="shared" si="242"/>
        <v>42783.459398148145</v>
      </c>
      <c r="T3028" s="12">
        <f t="shared" si="238"/>
        <v>42797.459398148145</v>
      </c>
      <c r="U3028">
        <f t="shared" si="239"/>
        <v>1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8302</v>
      </c>
      <c r="O3029" s="21">
        <f t="shared" si="240"/>
        <v>131.44</v>
      </c>
      <c r="P3029" s="5">
        <f t="shared" si="241"/>
        <v>6.0864272671941567E-3</v>
      </c>
      <c r="Q3029" t="s">
        <v>8318</v>
      </c>
      <c r="R3029" t="s">
        <v>8358</v>
      </c>
      <c r="S3029" s="12">
        <f t="shared" si="242"/>
        <v>42053.704293981486</v>
      </c>
      <c r="T3029" s="12">
        <f t="shared" si="238"/>
        <v>42083.662627314814</v>
      </c>
      <c r="U3029">
        <f t="shared" si="239"/>
        <v>1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8302</v>
      </c>
      <c r="O3030" s="21">
        <f t="shared" si="240"/>
        <v>168.01999999999998</v>
      </c>
      <c r="P3030" s="5">
        <f t="shared" si="241"/>
        <v>1.1784311391501013E-2</v>
      </c>
      <c r="Q3030" t="s">
        <v>8318</v>
      </c>
      <c r="R3030" t="s">
        <v>8358</v>
      </c>
      <c r="S3030" s="12">
        <f t="shared" si="242"/>
        <v>42567.264178240745</v>
      </c>
      <c r="T3030" s="12">
        <f t="shared" si="238"/>
        <v>42597.264178240745</v>
      </c>
      <c r="U3030">
        <f t="shared" si="239"/>
        <v>1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8302</v>
      </c>
      <c r="O3031" s="21">
        <f t="shared" si="240"/>
        <v>109.67666666666666</v>
      </c>
      <c r="P3031" s="5">
        <f t="shared" si="241"/>
        <v>1.0576543172355105E-2</v>
      </c>
      <c r="Q3031" t="s">
        <v>8318</v>
      </c>
      <c r="R3031" t="s">
        <v>8358</v>
      </c>
      <c r="S3031" s="12">
        <f t="shared" si="242"/>
        <v>41932.708877314813</v>
      </c>
      <c r="T3031" s="12">
        <f t="shared" si="238"/>
        <v>41961.190972222219</v>
      </c>
      <c r="U3031">
        <f t="shared" si="239"/>
        <v>1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8302</v>
      </c>
      <c r="O3032" s="21">
        <f t="shared" si="240"/>
        <v>106.6857142857143</v>
      </c>
      <c r="P3032" s="5">
        <f t="shared" si="241"/>
        <v>2.1960364220674881E-2</v>
      </c>
      <c r="Q3032" t="s">
        <v>8318</v>
      </c>
      <c r="R3032" t="s">
        <v>8358</v>
      </c>
      <c r="S3032" s="12">
        <f t="shared" si="242"/>
        <v>42233.747349537036</v>
      </c>
      <c r="T3032" s="12">
        <f t="shared" si="238"/>
        <v>42263.747349537036</v>
      </c>
      <c r="U3032">
        <f t="shared" si="239"/>
        <v>1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8302</v>
      </c>
      <c r="O3033" s="21">
        <f t="shared" si="240"/>
        <v>100</v>
      </c>
      <c r="P3033" s="5">
        <f t="shared" si="241"/>
        <v>1.9333333333333334E-2</v>
      </c>
      <c r="Q3033" t="s">
        <v>8318</v>
      </c>
      <c r="R3033" t="s">
        <v>8358</v>
      </c>
      <c r="S3033" s="12">
        <f t="shared" si="242"/>
        <v>42597.882488425923</v>
      </c>
      <c r="T3033" s="12">
        <f t="shared" si="238"/>
        <v>42657.882488425923</v>
      </c>
      <c r="U3033">
        <f t="shared" si="239"/>
        <v>1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8302</v>
      </c>
      <c r="O3034" s="21">
        <f t="shared" si="240"/>
        <v>127.2</v>
      </c>
      <c r="P3034" s="5">
        <f t="shared" si="241"/>
        <v>1.9654088050314465E-2</v>
      </c>
      <c r="Q3034" t="s">
        <v>8318</v>
      </c>
      <c r="R3034" t="s">
        <v>8358</v>
      </c>
      <c r="S3034" s="12">
        <f t="shared" si="242"/>
        <v>42228.044664351852</v>
      </c>
      <c r="T3034" s="12">
        <f t="shared" si="238"/>
        <v>42258.044664351852</v>
      </c>
      <c r="U3034">
        <f t="shared" si="239"/>
        <v>1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8302</v>
      </c>
      <c r="O3035" s="21">
        <f t="shared" si="240"/>
        <v>146.53333333333333</v>
      </c>
      <c r="P3035" s="5">
        <f t="shared" si="241"/>
        <v>5.2320291173794361E-3</v>
      </c>
      <c r="Q3035" t="s">
        <v>8318</v>
      </c>
      <c r="R3035" t="s">
        <v>8358</v>
      </c>
      <c r="S3035" s="12">
        <f t="shared" si="242"/>
        <v>42570.110243055555</v>
      </c>
      <c r="T3035" s="12">
        <f t="shared" si="238"/>
        <v>42600.110243055555</v>
      </c>
      <c r="U3035">
        <f t="shared" si="239"/>
        <v>1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8302</v>
      </c>
      <c r="O3036" s="21">
        <f t="shared" si="240"/>
        <v>112.53599999999999</v>
      </c>
      <c r="P3036" s="5">
        <f t="shared" si="241"/>
        <v>1.1196417146513116E-2</v>
      </c>
      <c r="Q3036" t="s">
        <v>8318</v>
      </c>
      <c r="R3036" t="s">
        <v>8358</v>
      </c>
      <c r="S3036" s="12">
        <f t="shared" si="242"/>
        <v>42644.535358796296</v>
      </c>
      <c r="T3036" s="12">
        <f t="shared" si="238"/>
        <v>42675.165972222225</v>
      </c>
      <c r="U3036">
        <f t="shared" si="239"/>
        <v>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8302</v>
      </c>
      <c r="O3037" s="21">
        <f t="shared" si="240"/>
        <v>108.78684000000001</v>
      </c>
      <c r="P3037" s="5">
        <f t="shared" si="241"/>
        <v>1.128813007161528E-2</v>
      </c>
      <c r="Q3037" t="s">
        <v>8318</v>
      </c>
      <c r="R3037" t="s">
        <v>8358</v>
      </c>
      <c r="S3037" s="12">
        <f t="shared" si="242"/>
        <v>41368.560289351852</v>
      </c>
      <c r="T3037" s="12">
        <f t="shared" si="238"/>
        <v>41398.560289351852</v>
      </c>
      <c r="U3037">
        <f t="shared" si="239"/>
        <v>1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8302</v>
      </c>
      <c r="O3038" s="21">
        <f t="shared" si="240"/>
        <v>126.732</v>
      </c>
      <c r="P3038" s="5">
        <f t="shared" si="241"/>
        <v>1.0384117665625098E-2</v>
      </c>
      <c r="Q3038" t="s">
        <v>8318</v>
      </c>
      <c r="R3038" t="s">
        <v>8358</v>
      </c>
      <c r="S3038" s="12">
        <f t="shared" si="242"/>
        <v>41466.785231481481</v>
      </c>
      <c r="T3038" s="12">
        <f t="shared" si="238"/>
        <v>41502.499305555553</v>
      </c>
      <c r="U3038">
        <f t="shared" si="239"/>
        <v>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8302</v>
      </c>
      <c r="O3039" s="21">
        <f t="shared" si="240"/>
        <v>213.20000000000002</v>
      </c>
      <c r="P3039" s="5">
        <f t="shared" si="241"/>
        <v>3.0018761726078799E-2</v>
      </c>
      <c r="Q3039" t="s">
        <v>8318</v>
      </c>
      <c r="R3039" t="s">
        <v>8358</v>
      </c>
      <c r="S3039" s="12">
        <f t="shared" si="242"/>
        <v>40378.893206018518</v>
      </c>
      <c r="T3039" s="12">
        <f t="shared" si="238"/>
        <v>40453.207638888889</v>
      </c>
      <c r="U3039">
        <f t="shared" si="239"/>
        <v>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8302</v>
      </c>
      <c r="O3040" s="21">
        <f t="shared" si="240"/>
        <v>100.49999999999999</v>
      </c>
      <c r="P3040" s="5">
        <f t="shared" si="241"/>
        <v>2.6865671641791045E-2</v>
      </c>
      <c r="Q3040" t="s">
        <v>8318</v>
      </c>
      <c r="R3040" t="s">
        <v>8358</v>
      </c>
      <c r="S3040" s="12">
        <f t="shared" si="242"/>
        <v>42373.252280092594</v>
      </c>
      <c r="T3040" s="12">
        <f t="shared" si="238"/>
        <v>42433.252280092594</v>
      </c>
      <c r="U3040">
        <f t="shared" si="239"/>
        <v>1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8302</v>
      </c>
      <c r="O3041" s="21">
        <f t="shared" si="240"/>
        <v>108.71389999999998</v>
      </c>
      <c r="P3041" s="5">
        <f t="shared" si="241"/>
        <v>1.085417780063083E-2</v>
      </c>
      <c r="Q3041" t="s">
        <v>8318</v>
      </c>
      <c r="R3041" t="s">
        <v>8358</v>
      </c>
      <c r="S3041" s="12">
        <f t="shared" si="242"/>
        <v>41610.794421296298</v>
      </c>
      <c r="T3041" s="12">
        <f t="shared" si="238"/>
        <v>41637.332638888889</v>
      </c>
      <c r="U3041">
        <f t="shared" si="239"/>
        <v>1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8302</v>
      </c>
      <c r="O3042" s="21">
        <f t="shared" si="240"/>
        <v>107.5</v>
      </c>
      <c r="P3042" s="5">
        <f t="shared" si="241"/>
        <v>1.3023255813953489E-2</v>
      </c>
      <c r="Q3042" t="s">
        <v>8318</v>
      </c>
      <c r="R3042" t="s">
        <v>8358</v>
      </c>
      <c r="S3042" s="12">
        <f t="shared" si="242"/>
        <v>42177.791909722218</v>
      </c>
      <c r="T3042" s="12">
        <f t="shared" si="238"/>
        <v>42181.958333333328</v>
      </c>
      <c r="U3042">
        <f t="shared" si="239"/>
        <v>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8302</v>
      </c>
      <c r="O3043" s="21">
        <f t="shared" si="240"/>
        <v>110.48192771084338</v>
      </c>
      <c r="P3043" s="5">
        <f t="shared" si="241"/>
        <v>1.0359869138495093E-2</v>
      </c>
      <c r="Q3043" t="s">
        <v>8318</v>
      </c>
      <c r="R3043" t="s">
        <v>8358</v>
      </c>
      <c r="S3043" s="12">
        <f t="shared" si="242"/>
        <v>42359.868611111116</v>
      </c>
      <c r="T3043" s="12">
        <f t="shared" si="238"/>
        <v>42389.868611111116</v>
      </c>
      <c r="U3043">
        <f t="shared" si="239"/>
        <v>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8302</v>
      </c>
      <c r="O3044" s="21">
        <f t="shared" si="240"/>
        <v>128</v>
      </c>
      <c r="P3044" s="5">
        <f t="shared" si="241"/>
        <v>1.9270833333333334E-2</v>
      </c>
      <c r="Q3044" t="s">
        <v>8318</v>
      </c>
      <c r="R3044" t="s">
        <v>8358</v>
      </c>
      <c r="S3044" s="12">
        <f t="shared" si="242"/>
        <v>42253.688043981485</v>
      </c>
      <c r="T3044" s="12">
        <f t="shared" si="238"/>
        <v>42283.688043981485</v>
      </c>
      <c r="U3044">
        <f t="shared" si="239"/>
        <v>1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8302</v>
      </c>
      <c r="O3045" s="21">
        <f t="shared" si="240"/>
        <v>110.00666666666667</v>
      </c>
      <c r="P3045" s="5">
        <f t="shared" si="241"/>
        <v>7.7571056299618208E-3</v>
      </c>
      <c r="Q3045" t="s">
        <v>8318</v>
      </c>
      <c r="R3045" t="s">
        <v>8358</v>
      </c>
      <c r="S3045" s="12">
        <f t="shared" si="242"/>
        <v>42083.070590277777</v>
      </c>
      <c r="T3045" s="12">
        <f t="shared" si="238"/>
        <v>42110.118055555555</v>
      </c>
      <c r="U3045">
        <f t="shared" si="239"/>
        <v>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8302</v>
      </c>
      <c r="O3046" s="21">
        <f t="shared" si="240"/>
        <v>109.34166666666667</v>
      </c>
      <c r="P3046" s="5">
        <f t="shared" si="241"/>
        <v>1.1889337702918985E-2</v>
      </c>
      <c r="Q3046" t="s">
        <v>8318</v>
      </c>
      <c r="R3046" t="s">
        <v>8358</v>
      </c>
      <c r="S3046" s="12">
        <f t="shared" si="242"/>
        <v>42387.7268287037</v>
      </c>
      <c r="T3046" s="12">
        <f t="shared" si="238"/>
        <v>42402.7268287037</v>
      </c>
      <c r="U3046">
        <f t="shared" si="239"/>
        <v>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8302</v>
      </c>
      <c r="O3047" s="21">
        <f t="shared" si="240"/>
        <v>132.70650000000001</v>
      </c>
      <c r="P3047" s="5">
        <f t="shared" si="241"/>
        <v>1.2056681473778601E-2</v>
      </c>
      <c r="Q3047" t="s">
        <v>8318</v>
      </c>
      <c r="R3047" t="s">
        <v>8358</v>
      </c>
      <c r="S3047" s="12">
        <f t="shared" si="242"/>
        <v>41843.155729166669</v>
      </c>
      <c r="T3047" s="12">
        <f t="shared" si="238"/>
        <v>41873.155729166669</v>
      </c>
      <c r="U3047">
        <f t="shared" si="239"/>
        <v>1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8302</v>
      </c>
      <c r="O3048" s="21">
        <f t="shared" si="240"/>
        <v>190.84810126582278</v>
      </c>
      <c r="P3048" s="5">
        <f t="shared" si="241"/>
        <v>3.846919148371692E-3</v>
      </c>
      <c r="Q3048" t="s">
        <v>8318</v>
      </c>
      <c r="R3048" t="s">
        <v>8358</v>
      </c>
      <c r="S3048" s="12">
        <f t="shared" si="242"/>
        <v>41862.803078703706</v>
      </c>
      <c r="T3048" s="12">
        <f t="shared" si="238"/>
        <v>41892.202777777777</v>
      </c>
      <c r="U3048">
        <f t="shared" si="239"/>
        <v>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8302</v>
      </c>
      <c r="O3049" s="21">
        <f t="shared" si="240"/>
        <v>149</v>
      </c>
      <c r="P3049" s="5">
        <f t="shared" si="241"/>
        <v>2.6845637583892617E-2</v>
      </c>
      <c r="Q3049" t="s">
        <v>8318</v>
      </c>
      <c r="R3049" t="s">
        <v>8358</v>
      </c>
      <c r="S3049" s="12">
        <f t="shared" si="242"/>
        <v>42443.989050925928</v>
      </c>
      <c r="T3049" s="12">
        <f t="shared" si="238"/>
        <v>42487.552777777775</v>
      </c>
      <c r="U3049">
        <f t="shared" si="239"/>
        <v>1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8302</v>
      </c>
      <c r="O3050" s="21">
        <f t="shared" si="240"/>
        <v>166.4</v>
      </c>
      <c r="P3050" s="5">
        <f t="shared" si="241"/>
        <v>5.6490384615384614E-3</v>
      </c>
      <c r="Q3050" t="s">
        <v>8318</v>
      </c>
      <c r="R3050" t="s">
        <v>8358</v>
      </c>
      <c r="S3050" s="12">
        <f t="shared" si="242"/>
        <v>41975.901180555549</v>
      </c>
      <c r="T3050" s="12">
        <f t="shared" si="238"/>
        <v>42004.890277777777</v>
      </c>
      <c r="U3050">
        <f t="shared" si="239"/>
        <v>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8302</v>
      </c>
      <c r="O3051" s="21">
        <f t="shared" si="240"/>
        <v>106.66666666666667</v>
      </c>
      <c r="P3051" s="5">
        <f t="shared" si="241"/>
        <v>1.35E-2</v>
      </c>
      <c r="Q3051" t="s">
        <v>8318</v>
      </c>
      <c r="R3051" t="s">
        <v>8358</v>
      </c>
      <c r="S3051" s="12">
        <f t="shared" si="242"/>
        <v>42139.014525462961</v>
      </c>
      <c r="T3051" s="12">
        <f t="shared" si="238"/>
        <v>42169.014525462961</v>
      </c>
      <c r="U3051">
        <f t="shared" si="239"/>
        <v>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8302</v>
      </c>
      <c r="O3052" s="21">
        <f t="shared" si="240"/>
        <v>106</v>
      </c>
      <c r="P3052" s="5">
        <f t="shared" si="241"/>
        <v>1.4150943396226415E-2</v>
      </c>
      <c r="Q3052" t="s">
        <v>8318</v>
      </c>
      <c r="R3052" t="s">
        <v>8358</v>
      </c>
      <c r="S3052" s="12">
        <f t="shared" si="242"/>
        <v>42465.16851851852</v>
      </c>
      <c r="T3052" s="12">
        <f t="shared" si="238"/>
        <v>42495.16851851852</v>
      </c>
      <c r="U3052">
        <f t="shared" si="239"/>
        <v>1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8302</v>
      </c>
      <c r="O3053" s="21">
        <f t="shared" si="240"/>
        <v>23.62857142857143</v>
      </c>
      <c r="P3053" s="5">
        <f t="shared" si="241"/>
        <v>4.2321644498186213E-2</v>
      </c>
      <c r="Q3053" t="s">
        <v>8318</v>
      </c>
      <c r="R3053" t="s">
        <v>8358</v>
      </c>
      <c r="S3053" s="12">
        <f t="shared" si="242"/>
        <v>42744.416030092587</v>
      </c>
      <c r="T3053" s="12">
        <f t="shared" si="238"/>
        <v>42774.416030092587</v>
      </c>
      <c r="U3053">
        <f t="shared" si="239"/>
        <v>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8302</v>
      </c>
      <c r="O3054" s="21">
        <f t="shared" si="240"/>
        <v>0.15</v>
      </c>
      <c r="P3054" s="5">
        <f t="shared" si="241"/>
        <v>2.6666666666666668E-2</v>
      </c>
      <c r="Q3054" t="s">
        <v>8318</v>
      </c>
      <c r="R3054" t="s">
        <v>8358</v>
      </c>
      <c r="S3054" s="12">
        <f t="shared" si="242"/>
        <v>42122.670069444444</v>
      </c>
      <c r="T3054" s="12">
        <f t="shared" si="238"/>
        <v>42152.665972222225</v>
      </c>
      <c r="U3054">
        <f t="shared" si="239"/>
        <v>1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8302</v>
      </c>
      <c r="O3055" s="21">
        <f t="shared" si="240"/>
        <v>0.4</v>
      </c>
      <c r="P3055" s="5">
        <f t="shared" si="241"/>
        <v>7.4999999999999997E-2</v>
      </c>
      <c r="Q3055" t="s">
        <v>8318</v>
      </c>
      <c r="R3055" t="s">
        <v>8358</v>
      </c>
      <c r="S3055" s="12">
        <f t="shared" si="242"/>
        <v>41862.761724537035</v>
      </c>
      <c r="T3055" s="12">
        <f t="shared" ref="T3055:T3118" si="243">(((I3055/60)/60)/24)+DATE(1970,1,1)</f>
        <v>41914.165972222225</v>
      </c>
      <c r="U3055">
        <f t="shared" si="239"/>
        <v>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8302</v>
      </c>
      <c r="O3056" s="21">
        <f t="shared" si="240"/>
        <v>0</v>
      </c>
      <c r="P3056" s="5">
        <f t="shared" si="241"/>
        <v>0</v>
      </c>
      <c r="Q3056" t="s">
        <v>8318</v>
      </c>
      <c r="R3056" t="s">
        <v>8358</v>
      </c>
      <c r="S3056" s="12">
        <f t="shared" si="242"/>
        <v>42027.832800925928</v>
      </c>
      <c r="T3056" s="12">
        <f t="shared" si="243"/>
        <v>42065.044444444444</v>
      </c>
      <c r="U3056">
        <f t="shared" si="239"/>
        <v>1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8302</v>
      </c>
      <c r="O3057" s="21">
        <f t="shared" si="240"/>
        <v>5.0000000000000001E-3</v>
      </c>
      <c r="P3057" s="5">
        <f t="shared" si="241"/>
        <v>1</v>
      </c>
      <c r="Q3057" t="s">
        <v>8318</v>
      </c>
      <c r="R3057" t="s">
        <v>8358</v>
      </c>
      <c r="S3057" s="12">
        <f t="shared" si="242"/>
        <v>41953.95821759259</v>
      </c>
      <c r="T3057" s="12">
        <f t="shared" si="243"/>
        <v>42013.95821759259</v>
      </c>
      <c r="U3057">
        <f t="shared" si="239"/>
        <v>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8302</v>
      </c>
      <c r="O3058" s="21">
        <f t="shared" si="240"/>
        <v>0</v>
      </c>
      <c r="P3058" s="5">
        <f t="shared" si="241"/>
        <v>0</v>
      </c>
      <c r="Q3058" t="s">
        <v>8318</v>
      </c>
      <c r="R3058" t="s">
        <v>8358</v>
      </c>
      <c r="S3058" s="12">
        <f t="shared" si="242"/>
        <v>41851.636388888888</v>
      </c>
      <c r="T3058" s="12">
        <f t="shared" si="243"/>
        <v>41911.636388888888</v>
      </c>
      <c r="U3058">
        <f t="shared" si="239"/>
        <v>1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8302</v>
      </c>
      <c r="O3059" s="21">
        <f t="shared" si="240"/>
        <v>0</v>
      </c>
      <c r="P3059" s="5">
        <f t="shared" si="241"/>
        <v>0</v>
      </c>
      <c r="Q3059" t="s">
        <v>8318</v>
      </c>
      <c r="R3059" t="s">
        <v>8358</v>
      </c>
      <c r="S3059" s="12">
        <f t="shared" si="242"/>
        <v>42433.650590277779</v>
      </c>
      <c r="T3059" s="12">
        <f t="shared" si="243"/>
        <v>42463.608923611115</v>
      </c>
      <c r="U3059">
        <f t="shared" si="239"/>
        <v>1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8302</v>
      </c>
      <c r="O3060" s="21">
        <f t="shared" si="240"/>
        <v>1.6666666666666666E-2</v>
      </c>
      <c r="P3060" s="5">
        <f t="shared" si="241"/>
        <v>1</v>
      </c>
      <c r="Q3060" t="s">
        <v>8318</v>
      </c>
      <c r="R3060" t="s">
        <v>8358</v>
      </c>
      <c r="S3060" s="12">
        <f t="shared" si="242"/>
        <v>42460.374305555553</v>
      </c>
      <c r="T3060" s="12">
        <f t="shared" si="243"/>
        <v>42510.374305555553</v>
      </c>
      <c r="U3060">
        <f t="shared" si="239"/>
        <v>1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8302</v>
      </c>
      <c r="O3061" s="21">
        <f t="shared" si="240"/>
        <v>3.0066666666666664</v>
      </c>
      <c r="P3061" s="5">
        <f t="shared" si="241"/>
        <v>2.4390243902439025E-2</v>
      </c>
      <c r="Q3061" t="s">
        <v>8318</v>
      </c>
      <c r="R3061" t="s">
        <v>8358</v>
      </c>
      <c r="S3061" s="12">
        <f t="shared" si="242"/>
        <v>41829.935717592591</v>
      </c>
      <c r="T3061" s="12">
        <f t="shared" si="243"/>
        <v>41859.935717592591</v>
      </c>
      <c r="U3061">
        <f t="shared" si="239"/>
        <v>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8302</v>
      </c>
      <c r="O3062" s="21">
        <f t="shared" si="240"/>
        <v>0.15227272727272728</v>
      </c>
      <c r="P3062" s="5">
        <f t="shared" si="241"/>
        <v>1.7910447761194031E-2</v>
      </c>
      <c r="Q3062" t="s">
        <v>8318</v>
      </c>
      <c r="R3062" t="s">
        <v>8358</v>
      </c>
      <c r="S3062" s="12">
        <f t="shared" si="242"/>
        <v>42245.274699074071</v>
      </c>
      <c r="T3062" s="12">
        <f t="shared" si="243"/>
        <v>42275.274699074071</v>
      </c>
      <c r="U3062">
        <f t="shared" si="239"/>
        <v>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8302</v>
      </c>
      <c r="O3063" s="21">
        <f t="shared" si="240"/>
        <v>0</v>
      </c>
      <c r="P3063" s="5">
        <f t="shared" si="241"/>
        <v>0</v>
      </c>
      <c r="Q3063" t="s">
        <v>8318</v>
      </c>
      <c r="R3063" t="s">
        <v>8358</v>
      </c>
      <c r="S3063" s="12">
        <f t="shared" si="242"/>
        <v>41834.784120370372</v>
      </c>
      <c r="T3063" s="12">
        <f t="shared" si="243"/>
        <v>41864.784120370372</v>
      </c>
      <c r="U3063">
        <f t="shared" si="239"/>
        <v>1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8302</v>
      </c>
      <c r="O3064" s="21">
        <f t="shared" si="240"/>
        <v>66.84</v>
      </c>
      <c r="P3064" s="5">
        <f t="shared" si="241"/>
        <v>1.0023937761819269E-2</v>
      </c>
      <c r="Q3064" t="s">
        <v>8318</v>
      </c>
      <c r="R3064" t="s">
        <v>8358</v>
      </c>
      <c r="S3064" s="12">
        <f t="shared" si="242"/>
        <v>42248.535787037035</v>
      </c>
      <c r="T3064" s="12">
        <f t="shared" si="243"/>
        <v>42277.75</v>
      </c>
      <c r="U3064">
        <f t="shared" si="239"/>
        <v>1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8302</v>
      </c>
      <c r="O3065" s="21">
        <f t="shared" si="240"/>
        <v>19.566666666666666</v>
      </c>
      <c r="P3065" s="5">
        <f t="shared" si="241"/>
        <v>3.9182282793867124E-2</v>
      </c>
      <c r="Q3065" t="s">
        <v>8318</v>
      </c>
      <c r="R3065" t="s">
        <v>8358</v>
      </c>
      <c r="S3065" s="12">
        <f t="shared" si="242"/>
        <v>42630.922893518517</v>
      </c>
      <c r="T3065" s="12">
        <f t="shared" si="243"/>
        <v>42665.922893518517</v>
      </c>
      <c r="U3065">
        <f t="shared" si="239"/>
        <v>1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8302</v>
      </c>
      <c r="O3066" s="21">
        <f t="shared" si="240"/>
        <v>11.294666666666666</v>
      </c>
      <c r="P3066" s="5">
        <f t="shared" si="241"/>
        <v>8.4995868256404206E-3</v>
      </c>
      <c r="Q3066" t="s">
        <v>8318</v>
      </c>
      <c r="R3066" t="s">
        <v>8358</v>
      </c>
      <c r="S3066" s="12">
        <f t="shared" si="242"/>
        <v>42299.130162037036</v>
      </c>
      <c r="T3066" s="12">
        <f t="shared" si="243"/>
        <v>42330.290972222225</v>
      </c>
      <c r="U3066">
        <f t="shared" si="239"/>
        <v>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8302</v>
      </c>
      <c r="O3067" s="21">
        <f t="shared" si="240"/>
        <v>0.04</v>
      </c>
      <c r="P3067" s="5">
        <f t="shared" si="241"/>
        <v>0.2</v>
      </c>
      <c r="Q3067" t="s">
        <v>8318</v>
      </c>
      <c r="R3067" t="s">
        <v>8358</v>
      </c>
      <c r="S3067" s="12">
        <f t="shared" si="242"/>
        <v>41825.055231481485</v>
      </c>
      <c r="T3067" s="12">
        <f t="shared" si="243"/>
        <v>41850.055231481485</v>
      </c>
      <c r="U3067">
        <f t="shared" si="239"/>
        <v>1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8302</v>
      </c>
      <c r="O3068" s="21">
        <f t="shared" si="240"/>
        <v>11.985714285714286</v>
      </c>
      <c r="P3068" s="5">
        <f t="shared" si="241"/>
        <v>3.5756853396901072E-4</v>
      </c>
      <c r="Q3068" t="s">
        <v>8318</v>
      </c>
      <c r="R3068" t="s">
        <v>8358</v>
      </c>
      <c r="S3068" s="12">
        <f t="shared" si="242"/>
        <v>42531.228437500002</v>
      </c>
      <c r="T3068" s="12">
        <f t="shared" si="243"/>
        <v>42561.228437500002</v>
      </c>
      <c r="U3068">
        <f t="shared" si="239"/>
        <v>1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8302</v>
      </c>
      <c r="O3069" s="21">
        <f t="shared" si="240"/>
        <v>2.5</v>
      </c>
      <c r="P3069" s="5">
        <f t="shared" si="241"/>
        <v>5.0000000000000001E-3</v>
      </c>
      <c r="Q3069" t="s">
        <v>8318</v>
      </c>
      <c r="R3069" t="s">
        <v>8358</v>
      </c>
      <c r="S3069" s="12">
        <f t="shared" si="242"/>
        <v>42226.938414351855</v>
      </c>
      <c r="T3069" s="12">
        <f t="shared" si="243"/>
        <v>42256.938414351855</v>
      </c>
      <c r="U3069">
        <f t="shared" si="239"/>
        <v>1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8302</v>
      </c>
      <c r="O3070" s="21">
        <f t="shared" si="240"/>
        <v>6.9999999999999993E-2</v>
      </c>
      <c r="P3070" s="5">
        <f t="shared" si="241"/>
        <v>1.1428571428571429E-2</v>
      </c>
      <c r="Q3070" t="s">
        <v>8318</v>
      </c>
      <c r="R3070" t="s">
        <v>8358</v>
      </c>
      <c r="S3070" s="12">
        <f t="shared" si="242"/>
        <v>42263.691574074073</v>
      </c>
      <c r="T3070" s="12">
        <f t="shared" si="243"/>
        <v>42293.691574074073</v>
      </c>
      <c r="U3070">
        <f t="shared" si="239"/>
        <v>1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8302</v>
      </c>
      <c r="O3071" s="21">
        <f t="shared" si="240"/>
        <v>14.099999999999998</v>
      </c>
      <c r="P3071" s="5">
        <f t="shared" si="241"/>
        <v>4.9645390070921988E-2</v>
      </c>
      <c r="Q3071" t="s">
        <v>8318</v>
      </c>
      <c r="R3071" t="s">
        <v>8358</v>
      </c>
      <c r="S3071" s="12">
        <f t="shared" si="242"/>
        <v>41957.833726851852</v>
      </c>
      <c r="T3071" s="12">
        <f t="shared" si="243"/>
        <v>41987.833726851852</v>
      </c>
      <c r="U3071">
        <f t="shared" si="239"/>
        <v>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8302</v>
      </c>
      <c r="O3072" s="21">
        <f t="shared" si="240"/>
        <v>3.34</v>
      </c>
      <c r="P3072" s="5">
        <f t="shared" si="241"/>
        <v>4.790419161676647E-2</v>
      </c>
      <c r="Q3072" t="s">
        <v>8318</v>
      </c>
      <c r="R3072" t="s">
        <v>8358</v>
      </c>
      <c r="S3072" s="12">
        <f t="shared" si="242"/>
        <v>42690.733437499999</v>
      </c>
      <c r="T3072" s="12">
        <f t="shared" si="243"/>
        <v>42711.733437499999</v>
      </c>
      <c r="U3072">
        <f t="shared" si="239"/>
        <v>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8302</v>
      </c>
      <c r="O3073" s="21">
        <f t="shared" si="240"/>
        <v>59.774999999999999</v>
      </c>
      <c r="P3073" s="5">
        <f t="shared" si="241"/>
        <v>1.631116687578419E-2</v>
      </c>
      <c r="Q3073" t="s">
        <v>8318</v>
      </c>
      <c r="R3073" t="s">
        <v>8358</v>
      </c>
      <c r="S3073" s="12">
        <f t="shared" si="242"/>
        <v>42097.732418981483</v>
      </c>
      <c r="T3073" s="12">
        <f t="shared" si="243"/>
        <v>42115.249305555553</v>
      </c>
      <c r="U3073">
        <f t="shared" si="239"/>
        <v>1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8302</v>
      </c>
      <c r="O3074" s="21">
        <f t="shared" si="240"/>
        <v>1.6666666666666666E-2</v>
      </c>
      <c r="P3074" s="5">
        <f t="shared" si="241"/>
        <v>1</v>
      </c>
      <c r="Q3074" t="s">
        <v>8318</v>
      </c>
      <c r="R3074" t="s">
        <v>8358</v>
      </c>
      <c r="S3074" s="12">
        <f t="shared" si="242"/>
        <v>42658.690532407403</v>
      </c>
      <c r="T3074" s="12">
        <f t="shared" si="243"/>
        <v>42673.073611111111</v>
      </c>
      <c r="U3074">
        <f t="shared" ref="U3074:U3137" si="244">COUNT(E3074="SUCCESSFUL","FAILED","cancelled","live")</f>
        <v>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8302</v>
      </c>
      <c r="O3075" s="21">
        <f t="shared" ref="O3075:O3138" si="245">IFERROR( E3075/D3075 * 100,0)</f>
        <v>2.3035714285714284E-2</v>
      </c>
      <c r="P3075" s="5">
        <f t="shared" ref="P3075:P3138" si="246">IFERROR(L3075/E3075,0)</f>
        <v>1.0852713178294573E-2</v>
      </c>
      <c r="Q3075" t="s">
        <v>8318</v>
      </c>
      <c r="R3075" t="s">
        <v>8358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8302</v>
      </c>
      <c r="O3076" s="21">
        <f t="shared" si="245"/>
        <v>8.8000000000000009E-2</v>
      </c>
      <c r="P3076" s="5">
        <f t="shared" si="246"/>
        <v>0.13636363636363635</v>
      </c>
      <c r="Q3076" t="s">
        <v>8318</v>
      </c>
      <c r="R3076" t="s">
        <v>8358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1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8302</v>
      </c>
      <c r="O3077" s="21">
        <f t="shared" si="245"/>
        <v>8.64</v>
      </c>
      <c r="P3077" s="5">
        <f t="shared" si="246"/>
        <v>1.5432098765432098E-2</v>
      </c>
      <c r="Q3077" t="s">
        <v>8318</v>
      </c>
      <c r="R3077" t="s">
        <v>8358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1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8302</v>
      </c>
      <c r="O3078" s="21">
        <f t="shared" si="245"/>
        <v>15.06</v>
      </c>
      <c r="P3078" s="5">
        <f t="shared" si="246"/>
        <v>3.3200531208499334E-2</v>
      </c>
      <c r="Q3078" t="s">
        <v>8318</v>
      </c>
      <c r="R3078" t="s">
        <v>8358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1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8302</v>
      </c>
      <c r="O3079" s="21">
        <f t="shared" si="245"/>
        <v>0.47727272727272729</v>
      </c>
      <c r="P3079" s="5">
        <f t="shared" si="246"/>
        <v>1.9047619047619049E-2</v>
      </c>
      <c r="Q3079" t="s">
        <v>8318</v>
      </c>
      <c r="R3079" t="s">
        <v>8358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1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8302</v>
      </c>
      <c r="O3080" s="21">
        <f t="shared" si="245"/>
        <v>0.11833333333333333</v>
      </c>
      <c r="P3080" s="5">
        <f t="shared" si="246"/>
        <v>4.2253521126760563E-2</v>
      </c>
      <c r="Q3080" t="s">
        <v>8318</v>
      </c>
      <c r="R3080" t="s">
        <v>8358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1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8302</v>
      </c>
      <c r="O3081" s="21">
        <f t="shared" si="245"/>
        <v>0.8417399858735245</v>
      </c>
      <c r="P3081" s="5">
        <f t="shared" si="246"/>
        <v>2.4051309460181719E-3</v>
      </c>
      <c r="Q3081" t="s">
        <v>8318</v>
      </c>
      <c r="R3081" t="s">
        <v>8358</v>
      </c>
      <c r="S3081" s="12">
        <f t="shared" ref="S3081:S3144" si="247">(((J3081/60)/60)/24)+DATE(1970,1,1)</f>
        <v>42055.713368055556</v>
      </c>
      <c r="T3081" s="12">
        <f t="shared" si="243"/>
        <v>42085.671701388885</v>
      </c>
      <c r="U3081">
        <f t="shared" si="244"/>
        <v>1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8302</v>
      </c>
      <c r="O3082" s="21">
        <f t="shared" si="245"/>
        <v>1.8799999999999997E-2</v>
      </c>
      <c r="P3082" s="5">
        <f t="shared" si="246"/>
        <v>1.8617021276595744E-2</v>
      </c>
      <c r="Q3082" t="s">
        <v>8318</v>
      </c>
      <c r="R3082" t="s">
        <v>8358</v>
      </c>
      <c r="S3082" s="12">
        <f t="shared" si="247"/>
        <v>41940.028287037036</v>
      </c>
      <c r="T3082" s="12">
        <f t="shared" si="243"/>
        <v>42000.0699537037</v>
      </c>
      <c r="U3082">
        <f t="shared" si="244"/>
        <v>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8302</v>
      </c>
      <c r="O3083" s="21">
        <f t="shared" si="245"/>
        <v>0.21029999999999999</v>
      </c>
      <c r="P3083" s="5">
        <f t="shared" si="246"/>
        <v>2.3775558725630053E-3</v>
      </c>
      <c r="Q3083" t="s">
        <v>8318</v>
      </c>
      <c r="R3083" t="s">
        <v>8358</v>
      </c>
      <c r="S3083" s="12">
        <f t="shared" si="247"/>
        <v>42237.181608796294</v>
      </c>
      <c r="T3083" s="12">
        <f t="shared" si="243"/>
        <v>42267.181608796294</v>
      </c>
      <c r="U3083">
        <f t="shared" si="244"/>
        <v>1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8302</v>
      </c>
      <c r="O3084" s="21">
        <f t="shared" si="245"/>
        <v>0</v>
      </c>
      <c r="P3084" s="5">
        <f t="shared" si="246"/>
        <v>0</v>
      </c>
      <c r="Q3084" t="s">
        <v>8318</v>
      </c>
      <c r="R3084" t="s">
        <v>8358</v>
      </c>
      <c r="S3084" s="12">
        <f t="shared" si="247"/>
        <v>42293.922986111109</v>
      </c>
      <c r="T3084" s="12">
        <f t="shared" si="243"/>
        <v>42323.96465277778</v>
      </c>
      <c r="U3084">
        <f t="shared" si="244"/>
        <v>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8302</v>
      </c>
      <c r="O3085" s="21">
        <f t="shared" si="245"/>
        <v>0.27999999999999997</v>
      </c>
      <c r="P3085" s="5">
        <f t="shared" si="246"/>
        <v>5.3571428571428568E-2</v>
      </c>
      <c r="Q3085" t="s">
        <v>8318</v>
      </c>
      <c r="R3085" t="s">
        <v>8358</v>
      </c>
      <c r="S3085" s="12">
        <f t="shared" si="247"/>
        <v>41853.563402777778</v>
      </c>
      <c r="T3085" s="12">
        <f t="shared" si="243"/>
        <v>41883.208333333336</v>
      </c>
      <c r="U3085">
        <f t="shared" si="244"/>
        <v>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8302</v>
      </c>
      <c r="O3086" s="21">
        <f t="shared" si="245"/>
        <v>11.57920670115792</v>
      </c>
      <c r="P3086" s="5">
        <f t="shared" si="246"/>
        <v>1.276595744680851E-2</v>
      </c>
      <c r="Q3086" t="s">
        <v>8318</v>
      </c>
      <c r="R3086" t="s">
        <v>8358</v>
      </c>
      <c r="S3086" s="12">
        <f t="shared" si="247"/>
        <v>42100.723738425921</v>
      </c>
      <c r="T3086" s="12">
        <f t="shared" si="243"/>
        <v>42129.783333333333</v>
      </c>
      <c r="U3086">
        <f t="shared" si="244"/>
        <v>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8302</v>
      </c>
      <c r="O3087" s="21">
        <f t="shared" si="245"/>
        <v>2.44</v>
      </c>
      <c r="P3087" s="5">
        <f t="shared" si="246"/>
        <v>1.4754098360655738E-2</v>
      </c>
      <c r="Q3087" t="s">
        <v>8318</v>
      </c>
      <c r="R3087" t="s">
        <v>8358</v>
      </c>
      <c r="S3087" s="12">
        <f t="shared" si="247"/>
        <v>42246.883784722217</v>
      </c>
      <c r="T3087" s="12">
        <f t="shared" si="243"/>
        <v>42276.883784722217</v>
      </c>
      <c r="U3087">
        <f t="shared" si="244"/>
        <v>1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8302</v>
      </c>
      <c r="O3088" s="21">
        <f t="shared" si="245"/>
        <v>0.25</v>
      </c>
      <c r="P3088" s="5">
        <f t="shared" si="246"/>
        <v>0.06</v>
      </c>
      <c r="Q3088" t="s">
        <v>8318</v>
      </c>
      <c r="R3088" t="s">
        <v>8358</v>
      </c>
      <c r="S3088" s="12">
        <f t="shared" si="247"/>
        <v>42173.67082175926</v>
      </c>
      <c r="T3088" s="12">
        <f t="shared" si="243"/>
        <v>42233.67082175926</v>
      </c>
      <c r="U3088">
        <f t="shared" si="244"/>
        <v>1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8302</v>
      </c>
      <c r="O3089" s="21">
        <f t="shared" si="245"/>
        <v>0.625</v>
      </c>
      <c r="P3089" s="5">
        <f t="shared" si="246"/>
        <v>1.6E-2</v>
      </c>
      <c r="Q3089" t="s">
        <v>8318</v>
      </c>
      <c r="R3089" t="s">
        <v>8358</v>
      </c>
      <c r="S3089" s="12">
        <f t="shared" si="247"/>
        <v>42665.150347222225</v>
      </c>
      <c r="T3089" s="12">
        <f t="shared" si="243"/>
        <v>42725.192013888889</v>
      </c>
      <c r="U3089">
        <f t="shared" si="244"/>
        <v>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8302</v>
      </c>
      <c r="O3090" s="21">
        <f t="shared" si="245"/>
        <v>0.19384615384615383</v>
      </c>
      <c r="P3090" s="5">
        <f t="shared" si="246"/>
        <v>2.3809523809523808E-2</v>
      </c>
      <c r="Q3090" t="s">
        <v>8318</v>
      </c>
      <c r="R3090" t="s">
        <v>8358</v>
      </c>
      <c r="S3090" s="12">
        <f t="shared" si="247"/>
        <v>41981.57230324074</v>
      </c>
      <c r="T3090" s="12">
        <f t="shared" si="243"/>
        <v>42012.570138888885</v>
      </c>
      <c r="U3090">
        <f t="shared" si="244"/>
        <v>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8302</v>
      </c>
      <c r="O3091" s="21">
        <f t="shared" si="245"/>
        <v>23.416</v>
      </c>
      <c r="P3091" s="5">
        <f t="shared" si="246"/>
        <v>7.687051588657328E-3</v>
      </c>
      <c r="Q3091" t="s">
        <v>8318</v>
      </c>
      <c r="R3091" t="s">
        <v>8358</v>
      </c>
      <c r="S3091" s="12">
        <f t="shared" si="247"/>
        <v>42528.542627314819</v>
      </c>
      <c r="T3091" s="12">
        <f t="shared" si="243"/>
        <v>42560.082638888889</v>
      </c>
      <c r="U3091">
        <f t="shared" si="244"/>
        <v>1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8302</v>
      </c>
      <c r="O3092" s="21">
        <f t="shared" si="245"/>
        <v>5.0808888888888886</v>
      </c>
      <c r="P3092" s="5">
        <f t="shared" si="246"/>
        <v>7.8726382085374388E-4</v>
      </c>
      <c r="Q3092" t="s">
        <v>8318</v>
      </c>
      <c r="R3092" t="s">
        <v>8358</v>
      </c>
      <c r="S3092" s="12">
        <f t="shared" si="247"/>
        <v>42065.818807870368</v>
      </c>
      <c r="T3092" s="12">
        <f t="shared" si="243"/>
        <v>42125.777141203704</v>
      </c>
      <c r="U3092">
        <f t="shared" si="244"/>
        <v>1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8302</v>
      </c>
      <c r="O3093" s="21">
        <f t="shared" si="245"/>
        <v>15.920000000000002</v>
      </c>
      <c r="P3093" s="5">
        <f t="shared" si="246"/>
        <v>1.1306532663316583E-2</v>
      </c>
      <c r="Q3093" t="s">
        <v>8318</v>
      </c>
      <c r="R3093" t="s">
        <v>8358</v>
      </c>
      <c r="S3093" s="12">
        <f t="shared" si="247"/>
        <v>42566.948414351849</v>
      </c>
      <c r="T3093" s="12">
        <f t="shared" si="243"/>
        <v>42596.948414351849</v>
      </c>
      <c r="U3093">
        <f t="shared" si="244"/>
        <v>1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8302</v>
      </c>
      <c r="O3094" s="21">
        <f t="shared" si="245"/>
        <v>1.1831900000000002</v>
      </c>
      <c r="P3094" s="5">
        <f t="shared" si="246"/>
        <v>1.7748628707139173E-2</v>
      </c>
      <c r="Q3094" t="s">
        <v>8318</v>
      </c>
      <c r="R3094" t="s">
        <v>8358</v>
      </c>
      <c r="S3094" s="12">
        <f t="shared" si="247"/>
        <v>42255.619351851856</v>
      </c>
      <c r="T3094" s="12">
        <f t="shared" si="243"/>
        <v>42292.916666666672</v>
      </c>
      <c r="U3094">
        <f t="shared" si="244"/>
        <v>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8302</v>
      </c>
      <c r="O3095" s="21">
        <f t="shared" si="245"/>
        <v>22.75</v>
      </c>
      <c r="P3095" s="5">
        <f t="shared" si="246"/>
        <v>1.8681318681318681E-2</v>
      </c>
      <c r="Q3095" t="s">
        <v>8318</v>
      </c>
      <c r="R3095" t="s">
        <v>8358</v>
      </c>
      <c r="S3095" s="12">
        <f t="shared" si="247"/>
        <v>41760.909039351849</v>
      </c>
      <c r="T3095" s="12">
        <f t="shared" si="243"/>
        <v>41791.165972222225</v>
      </c>
      <c r="U3095">
        <f t="shared" si="244"/>
        <v>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8302</v>
      </c>
      <c r="O3096" s="21">
        <f t="shared" si="245"/>
        <v>2.5000000000000001E-2</v>
      </c>
      <c r="P3096" s="5">
        <f t="shared" si="246"/>
        <v>0.04</v>
      </c>
      <c r="Q3096" t="s">
        <v>8318</v>
      </c>
      <c r="R3096" t="s">
        <v>8358</v>
      </c>
      <c r="S3096" s="12">
        <f t="shared" si="247"/>
        <v>42207.795787037037</v>
      </c>
      <c r="T3096" s="12">
        <f t="shared" si="243"/>
        <v>42267.795787037037</v>
      </c>
      <c r="U3096">
        <f t="shared" si="244"/>
        <v>1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8302</v>
      </c>
      <c r="O3097" s="21">
        <f t="shared" si="245"/>
        <v>0.33512064343163539</v>
      </c>
      <c r="P3097" s="5">
        <f t="shared" si="246"/>
        <v>0.02</v>
      </c>
      <c r="Q3097" t="s">
        <v>8318</v>
      </c>
      <c r="R3097" t="s">
        <v>8358</v>
      </c>
      <c r="S3097" s="12">
        <f t="shared" si="247"/>
        <v>42523.025231481486</v>
      </c>
      <c r="T3097" s="12">
        <f t="shared" si="243"/>
        <v>42583.025231481486</v>
      </c>
      <c r="U3097">
        <f t="shared" si="244"/>
        <v>1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8302</v>
      </c>
      <c r="O3098" s="21">
        <f t="shared" si="245"/>
        <v>3.9750000000000001</v>
      </c>
      <c r="P3098" s="5">
        <f t="shared" si="246"/>
        <v>1.7610062893081761E-2</v>
      </c>
      <c r="Q3098" t="s">
        <v>8318</v>
      </c>
      <c r="R3098" t="s">
        <v>8358</v>
      </c>
      <c r="S3098" s="12">
        <f t="shared" si="247"/>
        <v>42114.825532407413</v>
      </c>
      <c r="T3098" s="12">
        <f t="shared" si="243"/>
        <v>42144.825532407413</v>
      </c>
      <c r="U3098">
        <f t="shared" si="244"/>
        <v>1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8302</v>
      </c>
      <c r="O3099" s="21">
        <f t="shared" si="245"/>
        <v>17.150000000000002</v>
      </c>
      <c r="P3099" s="5">
        <f t="shared" si="246"/>
        <v>2.4489795918367346E-2</v>
      </c>
      <c r="Q3099" t="s">
        <v>8318</v>
      </c>
      <c r="R3099" t="s">
        <v>8358</v>
      </c>
      <c r="S3099" s="12">
        <f t="shared" si="247"/>
        <v>42629.503483796296</v>
      </c>
      <c r="T3099" s="12">
        <f t="shared" si="243"/>
        <v>42650.583333333328</v>
      </c>
      <c r="U3099">
        <f t="shared" si="244"/>
        <v>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8302</v>
      </c>
      <c r="O3100" s="21">
        <f t="shared" si="245"/>
        <v>3.6080041046690612</v>
      </c>
      <c r="P3100" s="5">
        <f t="shared" si="246"/>
        <v>1.5358361774744027E-2</v>
      </c>
      <c r="Q3100" t="s">
        <v>8318</v>
      </c>
      <c r="R3100" t="s">
        <v>8358</v>
      </c>
      <c r="S3100" s="12">
        <f t="shared" si="247"/>
        <v>42359.792233796295</v>
      </c>
      <c r="T3100" s="12">
        <f t="shared" si="243"/>
        <v>42408.01180555555</v>
      </c>
      <c r="U3100">
        <f t="shared" si="244"/>
        <v>1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8302</v>
      </c>
      <c r="O3101" s="21">
        <f t="shared" si="245"/>
        <v>13.900000000000002</v>
      </c>
      <c r="P3101" s="5">
        <f t="shared" si="246"/>
        <v>1.7985611510791366E-2</v>
      </c>
      <c r="Q3101" t="s">
        <v>8318</v>
      </c>
      <c r="R3101" t="s">
        <v>8358</v>
      </c>
      <c r="S3101" s="12">
        <f t="shared" si="247"/>
        <v>42382.189710648148</v>
      </c>
      <c r="T3101" s="12">
        <f t="shared" si="243"/>
        <v>42412.189710648148</v>
      </c>
      <c r="U3101">
        <f t="shared" si="244"/>
        <v>1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8302</v>
      </c>
      <c r="O3102" s="21">
        <f t="shared" si="245"/>
        <v>15.225</v>
      </c>
      <c r="P3102" s="5">
        <f t="shared" si="246"/>
        <v>7.1154898741105635E-3</v>
      </c>
      <c r="Q3102" t="s">
        <v>8318</v>
      </c>
      <c r="R3102" t="s">
        <v>8358</v>
      </c>
      <c r="S3102" s="12">
        <f t="shared" si="247"/>
        <v>41902.622395833336</v>
      </c>
      <c r="T3102" s="12">
        <f t="shared" si="243"/>
        <v>41932.622395833336</v>
      </c>
      <c r="U3102">
        <f t="shared" si="244"/>
        <v>1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8302</v>
      </c>
      <c r="O3103" s="21">
        <f t="shared" si="245"/>
        <v>12</v>
      </c>
      <c r="P3103" s="5">
        <f t="shared" si="246"/>
        <v>0.04</v>
      </c>
      <c r="Q3103" t="s">
        <v>8318</v>
      </c>
      <c r="R3103" t="s">
        <v>8358</v>
      </c>
      <c r="S3103" s="12">
        <f t="shared" si="247"/>
        <v>42171.383530092593</v>
      </c>
      <c r="T3103" s="12">
        <f t="shared" si="243"/>
        <v>42201.330555555556</v>
      </c>
      <c r="U3103">
        <f t="shared" si="244"/>
        <v>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8302</v>
      </c>
      <c r="O3104" s="21">
        <f t="shared" si="245"/>
        <v>39.112499999999997</v>
      </c>
      <c r="P3104" s="5">
        <f t="shared" si="246"/>
        <v>1.4381591562799617E-2</v>
      </c>
      <c r="Q3104" t="s">
        <v>8318</v>
      </c>
      <c r="R3104" t="s">
        <v>8358</v>
      </c>
      <c r="S3104" s="12">
        <f t="shared" si="247"/>
        <v>42555.340486111112</v>
      </c>
      <c r="T3104" s="12">
        <f t="shared" si="243"/>
        <v>42605.340486111112</v>
      </c>
      <c r="U3104">
        <f t="shared" si="244"/>
        <v>1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8302</v>
      </c>
      <c r="O3105" s="21">
        <f t="shared" si="245"/>
        <v>0.26829268292682928</v>
      </c>
      <c r="P3105" s="5">
        <f t="shared" si="246"/>
        <v>0.18181818181818182</v>
      </c>
      <c r="Q3105" t="s">
        <v>8318</v>
      </c>
      <c r="R3105" t="s">
        <v>8358</v>
      </c>
      <c r="S3105" s="12">
        <f t="shared" si="247"/>
        <v>42107.156319444446</v>
      </c>
      <c r="T3105" s="12">
        <f t="shared" si="243"/>
        <v>42167.156319444446</v>
      </c>
      <c r="U3105">
        <f t="shared" si="244"/>
        <v>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8302</v>
      </c>
      <c r="O3106" s="21">
        <f t="shared" si="245"/>
        <v>29.625</v>
      </c>
      <c r="P3106" s="5">
        <f t="shared" si="246"/>
        <v>4.2194092827004216E-3</v>
      </c>
      <c r="Q3106" t="s">
        <v>8318</v>
      </c>
      <c r="R3106" t="s">
        <v>8358</v>
      </c>
      <c r="S3106" s="12">
        <f t="shared" si="247"/>
        <v>42006.908692129626</v>
      </c>
      <c r="T3106" s="12">
        <f t="shared" si="243"/>
        <v>42038.083333333328</v>
      </c>
      <c r="U3106">
        <f t="shared" si="244"/>
        <v>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8302</v>
      </c>
      <c r="O3107" s="21">
        <f t="shared" si="245"/>
        <v>42.360992301112063</v>
      </c>
      <c r="P3107" s="5">
        <f t="shared" si="246"/>
        <v>1.2520193861066236E-2</v>
      </c>
      <c r="Q3107" t="s">
        <v>8318</v>
      </c>
      <c r="R3107" t="s">
        <v>8358</v>
      </c>
      <c r="S3107" s="12">
        <f t="shared" si="247"/>
        <v>41876.718935185185</v>
      </c>
      <c r="T3107" s="12">
        <f t="shared" si="243"/>
        <v>41931.208333333336</v>
      </c>
      <c r="U3107">
        <f t="shared" si="244"/>
        <v>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8302</v>
      </c>
      <c r="O3108" s="21">
        <f t="shared" si="245"/>
        <v>4.1000000000000005</v>
      </c>
      <c r="P3108" s="5">
        <f t="shared" si="246"/>
        <v>9.7560975609756101E-2</v>
      </c>
      <c r="Q3108" t="s">
        <v>8318</v>
      </c>
      <c r="R3108" t="s">
        <v>8358</v>
      </c>
      <c r="S3108" s="12">
        <f t="shared" si="247"/>
        <v>42241.429120370376</v>
      </c>
      <c r="T3108" s="12">
        <f t="shared" si="243"/>
        <v>42263.916666666672</v>
      </c>
      <c r="U3108">
        <f t="shared" si="244"/>
        <v>1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8302</v>
      </c>
      <c r="O3109" s="21">
        <f t="shared" si="245"/>
        <v>19.762499999999999</v>
      </c>
      <c r="P3109" s="5">
        <f t="shared" si="246"/>
        <v>3.668564199873498E-3</v>
      </c>
      <c r="Q3109" t="s">
        <v>8318</v>
      </c>
      <c r="R3109" t="s">
        <v>8358</v>
      </c>
      <c r="S3109" s="12">
        <f t="shared" si="247"/>
        <v>42128.814247685179</v>
      </c>
      <c r="T3109" s="12">
        <f t="shared" si="243"/>
        <v>42135.814247685179</v>
      </c>
      <c r="U3109">
        <f t="shared" si="244"/>
        <v>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8302</v>
      </c>
      <c r="O3110" s="21">
        <f t="shared" si="245"/>
        <v>5.1999999999999998E-2</v>
      </c>
      <c r="P3110" s="5">
        <f t="shared" si="246"/>
        <v>7.6923076923076927E-2</v>
      </c>
      <c r="Q3110" t="s">
        <v>8318</v>
      </c>
      <c r="R3110" t="s">
        <v>8358</v>
      </c>
      <c r="S3110" s="12">
        <f t="shared" si="247"/>
        <v>42062.680486111116</v>
      </c>
      <c r="T3110" s="12">
        <f t="shared" si="243"/>
        <v>42122.638819444444</v>
      </c>
      <c r="U3110">
        <f t="shared" si="244"/>
        <v>1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8302</v>
      </c>
      <c r="O3111" s="21">
        <f t="shared" si="245"/>
        <v>25.030188679245285</v>
      </c>
      <c r="P3111" s="5">
        <f t="shared" si="246"/>
        <v>1.7186793306196293E-2</v>
      </c>
      <c r="Q3111" t="s">
        <v>8318</v>
      </c>
      <c r="R3111" t="s">
        <v>8358</v>
      </c>
      <c r="S3111" s="12">
        <f t="shared" si="247"/>
        <v>41844.125115740739</v>
      </c>
      <c r="T3111" s="12">
        <f t="shared" si="243"/>
        <v>41879.125115740739</v>
      </c>
      <c r="U3111">
        <f t="shared" si="244"/>
        <v>1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8302</v>
      </c>
      <c r="O3112" s="21">
        <f t="shared" si="245"/>
        <v>0.04</v>
      </c>
      <c r="P3112" s="5">
        <f t="shared" si="246"/>
        <v>0.1</v>
      </c>
      <c r="Q3112" t="s">
        <v>8318</v>
      </c>
      <c r="R3112" t="s">
        <v>8358</v>
      </c>
      <c r="S3112" s="12">
        <f t="shared" si="247"/>
        <v>42745.031469907408</v>
      </c>
      <c r="T3112" s="12">
        <f t="shared" si="243"/>
        <v>42785.031469907408</v>
      </c>
      <c r="U3112">
        <f t="shared" si="244"/>
        <v>1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8302</v>
      </c>
      <c r="O3113" s="21">
        <f t="shared" si="245"/>
        <v>26.640000000000004</v>
      </c>
      <c r="P3113" s="5">
        <f t="shared" si="246"/>
        <v>1.4264264264264264E-2</v>
      </c>
      <c r="Q3113" t="s">
        <v>8318</v>
      </c>
      <c r="R3113" t="s">
        <v>8358</v>
      </c>
      <c r="S3113" s="12">
        <f t="shared" si="247"/>
        <v>41885.595138888886</v>
      </c>
      <c r="T3113" s="12">
        <f t="shared" si="243"/>
        <v>41916.595138888886</v>
      </c>
      <c r="U3113">
        <f t="shared" si="244"/>
        <v>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8302</v>
      </c>
      <c r="O3114" s="21">
        <f t="shared" si="245"/>
        <v>4.7363636363636363</v>
      </c>
      <c r="P3114" s="5">
        <f t="shared" si="246"/>
        <v>1.7274472168905951E-2</v>
      </c>
      <c r="Q3114" t="s">
        <v>8318</v>
      </c>
      <c r="R3114" t="s">
        <v>8358</v>
      </c>
      <c r="S3114" s="12">
        <f t="shared" si="247"/>
        <v>42615.121921296297</v>
      </c>
      <c r="T3114" s="12">
        <f t="shared" si="243"/>
        <v>42675.121921296297</v>
      </c>
      <c r="U3114">
        <f t="shared" si="244"/>
        <v>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8302</v>
      </c>
      <c r="O3115" s="21">
        <f t="shared" si="245"/>
        <v>4.2435339894712749</v>
      </c>
      <c r="P3115" s="5">
        <f t="shared" si="246"/>
        <v>7.982740021574973E-3</v>
      </c>
      <c r="Q3115" t="s">
        <v>8318</v>
      </c>
      <c r="R3115" t="s">
        <v>8358</v>
      </c>
      <c r="S3115" s="12">
        <f t="shared" si="247"/>
        <v>42081.731273148151</v>
      </c>
      <c r="T3115" s="12">
        <f t="shared" si="243"/>
        <v>42111.731273148151</v>
      </c>
      <c r="U3115">
        <f t="shared" si="244"/>
        <v>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8302</v>
      </c>
      <c r="O3116" s="21">
        <f t="shared" si="245"/>
        <v>0</v>
      </c>
      <c r="P3116" s="5">
        <f t="shared" si="246"/>
        <v>0</v>
      </c>
      <c r="Q3116" t="s">
        <v>8318</v>
      </c>
      <c r="R3116" t="s">
        <v>8358</v>
      </c>
      <c r="S3116" s="12">
        <f t="shared" si="247"/>
        <v>41843.632523148146</v>
      </c>
      <c r="T3116" s="12">
        <f t="shared" si="243"/>
        <v>41903.632523148146</v>
      </c>
      <c r="U3116">
        <f t="shared" si="244"/>
        <v>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8302</v>
      </c>
      <c r="O3117" s="21">
        <f t="shared" si="245"/>
        <v>3</v>
      </c>
      <c r="P3117" s="5">
        <f t="shared" si="246"/>
        <v>3.3333333333333335E-3</v>
      </c>
      <c r="Q3117" t="s">
        <v>8318</v>
      </c>
      <c r="R3117" t="s">
        <v>8358</v>
      </c>
      <c r="S3117" s="12">
        <f t="shared" si="247"/>
        <v>42496.447071759263</v>
      </c>
      <c r="T3117" s="12">
        <f t="shared" si="243"/>
        <v>42526.447071759263</v>
      </c>
      <c r="U3117">
        <f t="shared" si="244"/>
        <v>1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8302</v>
      </c>
      <c r="O3118" s="21">
        <f t="shared" si="245"/>
        <v>57.333333333333336</v>
      </c>
      <c r="P3118" s="5">
        <f t="shared" si="246"/>
        <v>2.3255813953488372E-2</v>
      </c>
      <c r="Q3118" t="s">
        <v>8318</v>
      </c>
      <c r="R3118" t="s">
        <v>8358</v>
      </c>
      <c r="S3118" s="12">
        <f t="shared" si="247"/>
        <v>42081.515335648146</v>
      </c>
      <c r="T3118" s="12">
        <f t="shared" si="243"/>
        <v>42095.515335648146</v>
      </c>
      <c r="U3118">
        <f t="shared" si="244"/>
        <v>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8302</v>
      </c>
      <c r="O3119" s="21">
        <f t="shared" si="245"/>
        <v>0.1</v>
      </c>
      <c r="P3119" s="5">
        <f t="shared" si="246"/>
        <v>1</v>
      </c>
      <c r="Q3119" t="s">
        <v>8318</v>
      </c>
      <c r="R3119" t="s">
        <v>8358</v>
      </c>
      <c r="S3119" s="12">
        <f t="shared" si="247"/>
        <v>42509.374537037031</v>
      </c>
      <c r="T3119" s="12">
        <f t="shared" ref="T3119:T3182" si="248">(((I3119/60)/60)/24)+DATE(1970,1,1)</f>
        <v>42517.55</v>
      </c>
      <c r="U3119">
        <f t="shared" si="244"/>
        <v>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8302</v>
      </c>
      <c r="O3120" s="21">
        <f t="shared" si="245"/>
        <v>0.31</v>
      </c>
      <c r="P3120" s="5">
        <f t="shared" si="246"/>
        <v>1.2903225806451613E-3</v>
      </c>
      <c r="Q3120" t="s">
        <v>8318</v>
      </c>
      <c r="R3120" t="s">
        <v>8358</v>
      </c>
      <c r="S3120" s="12">
        <f t="shared" si="247"/>
        <v>42534.649571759262</v>
      </c>
      <c r="T3120" s="12">
        <f t="shared" si="248"/>
        <v>42553.649571759262</v>
      </c>
      <c r="U3120">
        <f t="shared" si="244"/>
        <v>1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8302</v>
      </c>
      <c r="O3121" s="21">
        <f t="shared" si="245"/>
        <v>0.05</v>
      </c>
      <c r="P3121" s="5">
        <f t="shared" si="246"/>
        <v>0.2</v>
      </c>
      <c r="Q3121" t="s">
        <v>8318</v>
      </c>
      <c r="R3121" t="s">
        <v>8358</v>
      </c>
      <c r="S3121" s="12">
        <f t="shared" si="247"/>
        <v>42060.04550925926</v>
      </c>
      <c r="T3121" s="12">
        <f t="shared" si="248"/>
        <v>42090.003842592589</v>
      </c>
      <c r="U3121">
        <f t="shared" si="244"/>
        <v>1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8302</v>
      </c>
      <c r="O3122" s="21">
        <f t="shared" si="245"/>
        <v>9.8461538461538465E-3</v>
      </c>
      <c r="P3122" s="5">
        <f t="shared" si="246"/>
        <v>7.8125E-2</v>
      </c>
      <c r="Q3122" t="s">
        <v>8318</v>
      </c>
      <c r="R3122" t="s">
        <v>8358</v>
      </c>
      <c r="S3122" s="12">
        <f t="shared" si="247"/>
        <v>42435.942083333335</v>
      </c>
      <c r="T3122" s="12">
        <f t="shared" si="248"/>
        <v>42495.900416666671</v>
      </c>
      <c r="U3122">
        <f t="shared" si="244"/>
        <v>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8302</v>
      </c>
      <c r="O3123" s="21">
        <f t="shared" si="245"/>
        <v>0.66666666666666674</v>
      </c>
      <c r="P3123" s="5">
        <f t="shared" si="246"/>
        <v>0.1</v>
      </c>
      <c r="Q3123" t="s">
        <v>8318</v>
      </c>
      <c r="R3123" t="s">
        <v>8358</v>
      </c>
      <c r="S3123" s="12">
        <f t="shared" si="247"/>
        <v>41848.679803240739</v>
      </c>
      <c r="T3123" s="12">
        <f t="shared" si="248"/>
        <v>41908.679803240739</v>
      </c>
      <c r="U3123">
        <f t="shared" si="244"/>
        <v>1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8302</v>
      </c>
      <c r="O3124" s="21">
        <f t="shared" si="245"/>
        <v>58.291457286432156</v>
      </c>
      <c r="P3124" s="5">
        <f t="shared" si="246"/>
        <v>1.7241379310344827E-2</v>
      </c>
      <c r="Q3124" t="s">
        <v>8318</v>
      </c>
      <c r="R3124" t="s">
        <v>8358</v>
      </c>
      <c r="S3124" s="12">
        <f t="shared" si="247"/>
        <v>42678.932083333333</v>
      </c>
      <c r="T3124" s="12">
        <f t="shared" si="248"/>
        <v>42683.973750000005</v>
      </c>
      <c r="U3124">
        <f t="shared" si="244"/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8302</v>
      </c>
      <c r="O3125" s="21">
        <f t="shared" si="245"/>
        <v>68.153599999999997</v>
      </c>
      <c r="P3125" s="5">
        <f t="shared" si="246"/>
        <v>4.084890600056343E-3</v>
      </c>
      <c r="Q3125" t="s">
        <v>8318</v>
      </c>
      <c r="R3125" t="s">
        <v>8358</v>
      </c>
      <c r="S3125" s="12">
        <f t="shared" si="247"/>
        <v>42530.993032407408</v>
      </c>
      <c r="T3125" s="12">
        <f t="shared" si="248"/>
        <v>42560.993032407408</v>
      </c>
      <c r="U3125">
        <f t="shared" si="244"/>
        <v>1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8302</v>
      </c>
      <c r="O3126" s="21">
        <f t="shared" si="245"/>
        <v>3.2499999999999999E-3</v>
      </c>
      <c r="P3126" s="5">
        <f t="shared" si="246"/>
        <v>0.15384615384615385</v>
      </c>
      <c r="Q3126" t="s">
        <v>8318</v>
      </c>
      <c r="R3126" t="s">
        <v>8358</v>
      </c>
      <c r="S3126" s="12">
        <f t="shared" si="247"/>
        <v>41977.780104166668</v>
      </c>
      <c r="T3126" s="12">
        <f t="shared" si="248"/>
        <v>42037.780104166668</v>
      </c>
      <c r="U3126">
        <f t="shared" si="244"/>
        <v>1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8302</v>
      </c>
      <c r="O3127" s="21">
        <f t="shared" si="245"/>
        <v>0</v>
      </c>
      <c r="P3127" s="5">
        <f t="shared" si="246"/>
        <v>0</v>
      </c>
      <c r="Q3127" t="s">
        <v>8318</v>
      </c>
      <c r="R3127" t="s">
        <v>8358</v>
      </c>
      <c r="S3127" s="12">
        <f t="shared" si="247"/>
        <v>42346.20685185185</v>
      </c>
      <c r="T3127" s="12">
        <f t="shared" si="248"/>
        <v>42376.20685185185</v>
      </c>
      <c r="U3127">
        <f t="shared" si="244"/>
        <v>1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8302</v>
      </c>
      <c r="O3128" s="21">
        <f t="shared" si="245"/>
        <v>4.16</v>
      </c>
      <c r="P3128" s="5">
        <f t="shared" si="246"/>
        <v>1.6346153846153847E-2</v>
      </c>
      <c r="Q3128" t="s">
        <v>8318</v>
      </c>
      <c r="R3128" t="s">
        <v>8358</v>
      </c>
      <c r="S3128" s="12">
        <f t="shared" si="247"/>
        <v>42427.01807870371</v>
      </c>
      <c r="T3128" s="12">
        <f t="shared" si="248"/>
        <v>42456.976412037038</v>
      </c>
      <c r="U3128">
        <f t="shared" si="244"/>
        <v>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8302</v>
      </c>
      <c r="O3129" s="21">
        <f t="shared" si="245"/>
        <v>0</v>
      </c>
      <c r="P3129" s="5">
        <f t="shared" si="246"/>
        <v>0</v>
      </c>
      <c r="Q3129" t="s">
        <v>8318</v>
      </c>
      <c r="R3129" t="s">
        <v>8358</v>
      </c>
      <c r="S3129" s="12">
        <f t="shared" si="247"/>
        <v>42034.856817129628</v>
      </c>
      <c r="T3129" s="12">
        <f t="shared" si="248"/>
        <v>42064.856817129628</v>
      </c>
      <c r="U3129">
        <f t="shared" si="244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8270</v>
      </c>
      <c r="O3130" s="21">
        <f t="shared" si="245"/>
        <v>108.60666666666667</v>
      </c>
      <c r="P3130" s="5">
        <f t="shared" si="246"/>
        <v>7.1818795654042108E-3</v>
      </c>
      <c r="Q3130" t="s">
        <v>8318</v>
      </c>
      <c r="R3130" t="s">
        <v>8319</v>
      </c>
      <c r="S3130" s="12">
        <f t="shared" si="247"/>
        <v>42780.825706018513</v>
      </c>
      <c r="T3130" s="12">
        <f t="shared" si="248"/>
        <v>42810.784039351856</v>
      </c>
      <c r="U3130">
        <f t="shared" si="244"/>
        <v>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8270</v>
      </c>
      <c r="O3131" s="21">
        <f t="shared" si="245"/>
        <v>0.8</v>
      </c>
      <c r="P3131" s="5">
        <f t="shared" si="246"/>
        <v>0.1</v>
      </c>
      <c r="Q3131" t="s">
        <v>8318</v>
      </c>
      <c r="R3131" t="s">
        <v>8319</v>
      </c>
      <c r="S3131" s="12">
        <f t="shared" si="247"/>
        <v>42803.842812499999</v>
      </c>
      <c r="T3131" s="12">
        <f t="shared" si="248"/>
        <v>42843.801145833335</v>
      </c>
      <c r="U3131">
        <f t="shared" si="244"/>
        <v>1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8270</v>
      </c>
      <c r="O3132" s="21">
        <f t="shared" si="245"/>
        <v>3.75</v>
      </c>
      <c r="P3132" s="5">
        <f t="shared" si="246"/>
        <v>1.0666666666666666E-2</v>
      </c>
      <c r="Q3132" t="s">
        <v>8318</v>
      </c>
      <c r="R3132" t="s">
        <v>8319</v>
      </c>
      <c r="S3132" s="12">
        <f t="shared" si="247"/>
        <v>42808.640231481477</v>
      </c>
      <c r="T3132" s="12">
        <f t="shared" si="248"/>
        <v>42839.207638888889</v>
      </c>
      <c r="U3132">
        <f t="shared" si="244"/>
        <v>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8270</v>
      </c>
      <c r="O3133" s="21">
        <f t="shared" si="245"/>
        <v>15.731707317073171</v>
      </c>
      <c r="P3133" s="5">
        <f t="shared" si="246"/>
        <v>1.8604651162790697E-2</v>
      </c>
      <c r="Q3133" t="s">
        <v>8318</v>
      </c>
      <c r="R3133" t="s">
        <v>8319</v>
      </c>
      <c r="S3133" s="12">
        <f t="shared" si="247"/>
        <v>42803.579224537039</v>
      </c>
      <c r="T3133" s="12">
        <f t="shared" si="248"/>
        <v>42833.537557870368</v>
      </c>
      <c r="U3133">
        <f t="shared" si="244"/>
        <v>1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8270</v>
      </c>
      <c r="O3134" s="21">
        <f t="shared" si="245"/>
        <v>3.3333333333333333E-2</v>
      </c>
      <c r="P3134" s="5">
        <f t="shared" si="246"/>
        <v>0.1</v>
      </c>
      <c r="Q3134" t="s">
        <v>8318</v>
      </c>
      <c r="R3134" t="s">
        <v>8319</v>
      </c>
      <c r="S3134" s="12">
        <f t="shared" si="247"/>
        <v>42786.350231481483</v>
      </c>
      <c r="T3134" s="12">
        <f t="shared" si="248"/>
        <v>42846.308564814812</v>
      </c>
      <c r="U3134">
        <f t="shared" si="244"/>
        <v>1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8270</v>
      </c>
      <c r="O3135" s="21">
        <f t="shared" si="245"/>
        <v>108</v>
      </c>
      <c r="P3135" s="5">
        <f t="shared" si="246"/>
        <v>2.9629629629629631E-2</v>
      </c>
      <c r="Q3135" t="s">
        <v>8318</v>
      </c>
      <c r="R3135" t="s">
        <v>8319</v>
      </c>
      <c r="S3135" s="12">
        <f t="shared" si="247"/>
        <v>42788.565208333333</v>
      </c>
      <c r="T3135" s="12">
        <f t="shared" si="248"/>
        <v>42818.523541666669</v>
      </c>
      <c r="U3135">
        <f t="shared" si="244"/>
        <v>1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8270</v>
      </c>
      <c r="O3136" s="21">
        <f t="shared" si="245"/>
        <v>22.5</v>
      </c>
      <c r="P3136" s="5">
        <f t="shared" si="246"/>
        <v>5.3333333333333337E-2</v>
      </c>
      <c r="Q3136" t="s">
        <v>8318</v>
      </c>
      <c r="R3136" t="s">
        <v>8319</v>
      </c>
      <c r="S3136" s="12">
        <f t="shared" si="247"/>
        <v>42800.720127314817</v>
      </c>
      <c r="T3136" s="12">
        <f t="shared" si="248"/>
        <v>42821.678460648152</v>
      </c>
      <c r="U3136">
        <f t="shared" si="244"/>
        <v>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8270</v>
      </c>
      <c r="O3137" s="21">
        <f t="shared" si="245"/>
        <v>20.849420849420849</v>
      </c>
      <c r="P3137" s="5">
        <f t="shared" si="246"/>
        <v>4.3209876543209874E-2</v>
      </c>
      <c r="Q3137" t="s">
        <v>8318</v>
      </c>
      <c r="R3137" t="s">
        <v>8319</v>
      </c>
      <c r="S3137" s="12">
        <f t="shared" si="247"/>
        <v>42807.151863425926</v>
      </c>
      <c r="T3137" s="12">
        <f t="shared" si="248"/>
        <v>42829.151863425926</v>
      </c>
      <c r="U3137">
        <f t="shared" si="244"/>
        <v>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8270</v>
      </c>
      <c r="O3138" s="21">
        <f t="shared" si="245"/>
        <v>127.8</v>
      </c>
      <c r="P3138" s="5">
        <f t="shared" si="246"/>
        <v>3.4428794992175271E-2</v>
      </c>
      <c r="Q3138" t="s">
        <v>8318</v>
      </c>
      <c r="R3138" t="s">
        <v>8319</v>
      </c>
      <c r="S3138" s="12">
        <f t="shared" si="247"/>
        <v>42789.462430555555</v>
      </c>
      <c r="T3138" s="12">
        <f t="shared" si="248"/>
        <v>42825.957638888889</v>
      </c>
      <c r="U3138">
        <f t="shared" ref="U3138:U3201" si="249">COUNT(E3138="SUCCESSFUL","FAILED","cancelled","live")</f>
        <v>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8270</v>
      </c>
      <c r="O3139" s="21">
        <f t="shared" ref="O3139:O3202" si="250">IFERROR( E3139/D3139 * 100,0)</f>
        <v>3.3333333333333335</v>
      </c>
      <c r="P3139" s="5">
        <f t="shared" ref="P3139:P3202" si="251">IFERROR(L3139/E3139,0)</f>
        <v>0.02</v>
      </c>
      <c r="Q3139" t="s">
        <v>8318</v>
      </c>
      <c r="R3139" t="s">
        <v>8319</v>
      </c>
      <c r="S3139" s="12">
        <f t="shared" si="247"/>
        <v>42807.885057870371</v>
      </c>
      <c r="T3139" s="12">
        <f t="shared" si="248"/>
        <v>42858.8</v>
      </c>
      <c r="U3139">
        <f t="shared" si="249"/>
        <v>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8270</v>
      </c>
      <c r="O3140" s="21">
        <f t="shared" si="250"/>
        <v>0</v>
      </c>
      <c r="P3140" s="5">
        <f t="shared" si="251"/>
        <v>0</v>
      </c>
      <c r="Q3140" t="s">
        <v>8318</v>
      </c>
      <c r="R3140" t="s">
        <v>8319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8270</v>
      </c>
      <c r="O3141" s="21">
        <f t="shared" si="250"/>
        <v>5.4</v>
      </c>
      <c r="P3141" s="5">
        <f t="shared" si="251"/>
        <v>2.2222222222222222E-3</v>
      </c>
      <c r="Q3141" t="s">
        <v>8318</v>
      </c>
      <c r="R3141" t="s">
        <v>8319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1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8270</v>
      </c>
      <c r="O3142" s="21">
        <f t="shared" si="250"/>
        <v>0.96</v>
      </c>
      <c r="P3142" s="5">
        <f t="shared" si="251"/>
        <v>4.1666666666666664E-2</v>
      </c>
      <c r="Q3142" t="s">
        <v>8318</v>
      </c>
      <c r="R3142" t="s">
        <v>8319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1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8270</v>
      </c>
      <c r="O3143" s="21">
        <f t="shared" si="250"/>
        <v>51.6</v>
      </c>
      <c r="P3143" s="5">
        <f t="shared" si="251"/>
        <v>3.1007751937984496E-2</v>
      </c>
      <c r="Q3143" t="s">
        <v>8318</v>
      </c>
      <c r="R3143" t="s">
        <v>8319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8270</v>
      </c>
      <c r="O3144" s="21">
        <f t="shared" si="250"/>
        <v>1.6363636363636365</v>
      </c>
      <c r="P3144" s="5">
        <f t="shared" si="251"/>
        <v>6.6666666666666666E-2</v>
      </c>
      <c r="Q3144" t="s">
        <v>8318</v>
      </c>
      <c r="R3144" t="s">
        <v>8319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1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8270</v>
      </c>
      <c r="O3145" s="21">
        <f t="shared" si="250"/>
        <v>0</v>
      </c>
      <c r="P3145" s="5">
        <f t="shared" si="251"/>
        <v>0</v>
      </c>
      <c r="Q3145" t="s">
        <v>8318</v>
      </c>
      <c r="R3145" t="s">
        <v>8319</v>
      </c>
      <c r="S3145" s="12">
        <f t="shared" ref="S3145:S3208" si="252">(((J3145/60)/60)/24)+DATE(1970,1,1)</f>
        <v>42808.358287037037</v>
      </c>
      <c r="T3145" s="12">
        <f t="shared" si="248"/>
        <v>42834.358287037037</v>
      </c>
      <c r="U3145">
        <f t="shared" si="249"/>
        <v>1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8270</v>
      </c>
      <c r="O3146" s="21">
        <f t="shared" si="250"/>
        <v>75.400000000000006</v>
      </c>
      <c r="P3146" s="5">
        <f t="shared" si="251"/>
        <v>3.9787798408488064E-3</v>
      </c>
      <c r="Q3146" t="s">
        <v>8318</v>
      </c>
      <c r="R3146" t="s">
        <v>8319</v>
      </c>
      <c r="S3146" s="12">
        <f t="shared" si="252"/>
        <v>42796.538275462968</v>
      </c>
      <c r="T3146" s="12">
        <f t="shared" si="248"/>
        <v>42813.25</v>
      </c>
      <c r="U3146">
        <f t="shared" si="249"/>
        <v>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8270</v>
      </c>
      <c r="O3147" s="21">
        <f t="shared" si="250"/>
        <v>0</v>
      </c>
      <c r="P3147" s="5">
        <f t="shared" si="251"/>
        <v>0</v>
      </c>
      <c r="Q3147" t="s">
        <v>8318</v>
      </c>
      <c r="R3147" t="s">
        <v>8319</v>
      </c>
      <c r="S3147" s="12">
        <f t="shared" si="252"/>
        <v>42762.040902777779</v>
      </c>
      <c r="T3147" s="12">
        <f t="shared" si="248"/>
        <v>42821.999236111107</v>
      </c>
      <c r="U3147">
        <f t="shared" si="249"/>
        <v>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8270</v>
      </c>
      <c r="O3148" s="21">
        <f t="shared" si="250"/>
        <v>10.5</v>
      </c>
      <c r="P3148" s="5">
        <f t="shared" si="251"/>
        <v>2.2857142857142859E-3</v>
      </c>
      <c r="Q3148" t="s">
        <v>8318</v>
      </c>
      <c r="R3148" t="s">
        <v>8319</v>
      </c>
      <c r="S3148" s="12">
        <f t="shared" si="252"/>
        <v>42796.682476851856</v>
      </c>
      <c r="T3148" s="12">
        <f t="shared" si="248"/>
        <v>42841.640810185185</v>
      </c>
      <c r="U3148">
        <f t="shared" si="249"/>
        <v>1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8270</v>
      </c>
      <c r="O3149" s="21">
        <f t="shared" si="250"/>
        <v>117.52499999999999</v>
      </c>
      <c r="P3149" s="5">
        <f t="shared" si="251"/>
        <v>9.0619017230376513E-3</v>
      </c>
      <c r="Q3149" t="s">
        <v>8318</v>
      </c>
      <c r="R3149" t="s">
        <v>8319</v>
      </c>
      <c r="S3149" s="12">
        <f t="shared" si="252"/>
        <v>41909.969386574077</v>
      </c>
      <c r="T3149" s="12">
        <f t="shared" si="248"/>
        <v>41950.011053240742</v>
      </c>
      <c r="U3149">
        <f t="shared" si="249"/>
        <v>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8270</v>
      </c>
      <c r="O3150" s="21">
        <f t="shared" si="250"/>
        <v>131.16666666666669</v>
      </c>
      <c r="P3150" s="5">
        <f t="shared" si="251"/>
        <v>2.4142312579415501E-2</v>
      </c>
      <c r="Q3150" t="s">
        <v>8318</v>
      </c>
      <c r="R3150" t="s">
        <v>8319</v>
      </c>
      <c r="S3150" s="12">
        <f t="shared" si="252"/>
        <v>41891.665324074071</v>
      </c>
      <c r="T3150" s="12">
        <f t="shared" si="248"/>
        <v>41913.166666666664</v>
      </c>
      <c r="U3150">
        <f t="shared" si="249"/>
        <v>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8270</v>
      </c>
      <c r="O3151" s="21">
        <f t="shared" si="250"/>
        <v>104</v>
      </c>
      <c r="P3151" s="5">
        <f t="shared" si="251"/>
        <v>1.9230769230769232E-2</v>
      </c>
      <c r="Q3151" t="s">
        <v>8318</v>
      </c>
      <c r="R3151" t="s">
        <v>8319</v>
      </c>
      <c r="S3151" s="12">
        <f t="shared" si="252"/>
        <v>41226.017361111109</v>
      </c>
      <c r="T3151" s="12">
        <f t="shared" si="248"/>
        <v>41250.083333333336</v>
      </c>
      <c r="U3151">
        <f t="shared" si="249"/>
        <v>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8270</v>
      </c>
      <c r="O3152" s="21">
        <f t="shared" si="250"/>
        <v>101</v>
      </c>
      <c r="P3152" s="5">
        <f t="shared" si="251"/>
        <v>2.9420084865629421E-2</v>
      </c>
      <c r="Q3152" t="s">
        <v>8318</v>
      </c>
      <c r="R3152" t="s">
        <v>8319</v>
      </c>
      <c r="S3152" s="12">
        <f t="shared" si="252"/>
        <v>40478.263923611114</v>
      </c>
      <c r="T3152" s="12">
        <f t="shared" si="248"/>
        <v>40568.166666666664</v>
      </c>
      <c r="U3152">
        <f t="shared" si="249"/>
        <v>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8270</v>
      </c>
      <c r="O3153" s="21">
        <f t="shared" si="250"/>
        <v>100.4</v>
      </c>
      <c r="P3153" s="5">
        <f t="shared" si="251"/>
        <v>9.6755833807626642E-3</v>
      </c>
      <c r="Q3153" t="s">
        <v>8318</v>
      </c>
      <c r="R3153" t="s">
        <v>8319</v>
      </c>
      <c r="S3153" s="12">
        <f t="shared" si="252"/>
        <v>41862.83997685185</v>
      </c>
      <c r="T3153" s="12">
        <f t="shared" si="248"/>
        <v>41892.83997685185</v>
      </c>
      <c r="U3153">
        <f t="shared" si="249"/>
        <v>1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8270</v>
      </c>
      <c r="O3154" s="21">
        <f t="shared" si="250"/>
        <v>105.95454545454545</v>
      </c>
      <c r="P3154" s="5">
        <f t="shared" si="251"/>
        <v>2.8743028743028743E-2</v>
      </c>
      <c r="Q3154" t="s">
        <v>8318</v>
      </c>
      <c r="R3154" t="s">
        <v>8319</v>
      </c>
      <c r="S3154" s="12">
        <f t="shared" si="252"/>
        <v>41550.867673611108</v>
      </c>
      <c r="T3154" s="12">
        <f t="shared" si="248"/>
        <v>41580.867673611108</v>
      </c>
      <c r="U3154">
        <f t="shared" si="249"/>
        <v>1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8270</v>
      </c>
      <c r="O3155" s="21">
        <f t="shared" si="250"/>
        <v>335.58333333333337</v>
      </c>
      <c r="P3155" s="5">
        <f t="shared" si="251"/>
        <v>2.393841569406506E-2</v>
      </c>
      <c r="Q3155" t="s">
        <v>8318</v>
      </c>
      <c r="R3155" t="s">
        <v>8319</v>
      </c>
      <c r="S3155" s="12">
        <f t="shared" si="252"/>
        <v>40633.154363425929</v>
      </c>
      <c r="T3155" s="12">
        <f t="shared" si="248"/>
        <v>40664.207638888889</v>
      </c>
      <c r="U3155">
        <f t="shared" si="249"/>
        <v>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8270</v>
      </c>
      <c r="O3156" s="21">
        <f t="shared" si="250"/>
        <v>112.92857142857142</v>
      </c>
      <c r="P3156" s="5">
        <f t="shared" si="251"/>
        <v>1.5559772296015181E-2</v>
      </c>
      <c r="Q3156" t="s">
        <v>8318</v>
      </c>
      <c r="R3156" t="s">
        <v>8319</v>
      </c>
      <c r="S3156" s="12">
        <f t="shared" si="252"/>
        <v>40970.875671296293</v>
      </c>
      <c r="T3156" s="12">
        <f t="shared" si="248"/>
        <v>41000.834004629629</v>
      </c>
      <c r="U3156">
        <f t="shared" si="249"/>
        <v>1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8270</v>
      </c>
      <c r="O3157" s="21">
        <f t="shared" si="250"/>
        <v>188.50460000000001</v>
      </c>
      <c r="P3157" s="5">
        <f t="shared" si="251"/>
        <v>3.2041658399848072E-2</v>
      </c>
      <c r="Q3157" t="s">
        <v>8318</v>
      </c>
      <c r="R3157" t="s">
        <v>8319</v>
      </c>
      <c r="S3157" s="12">
        <f t="shared" si="252"/>
        <v>41233.499131944445</v>
      </c>
      <c r="T3157" s="12">
        <f t="shared" si="248"/>
        <v>41263.499131944445</v>
      </c>
      <c r="U3157">
        <f t="shared" si="249"/>
        <v>1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8270</v>
      </c>
      <c r="O3158" s="21">
        <f t="shared" si="250"/>
        <v>101.81818181818181</v>
      </c>
      <c r="P3158" s="5">
        <f t="shared" si="251"/>
        <v>1.5892857142857143E-2</v>
      </c>
      <c r="Q3158" t="s">
        <v>8318</v>
      </c>
      <c r="R3158" t="s">
        <v>8319</v>
      </c>
      <c r="S3158" s="12">
        <f t="shared" si="252"/>
        <v>41026.953055555554</v>
      </c>
      <c r="T3158" s="12">
        <f t="shared" si="248"/>
        <v>41061.953055555554</v>
      </c>
      <c r="U3158">
        <f t="shared" si="249"/>
        <v>1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8270</v>
      </c>
      <c r="O3159" s="21">
        <f t="shared" si="250"/>
        <v>101</v>
      </c>
      <c r="P3159" s="5">
        <f t="shared" si="251"/>
        <v>1.0148514851485149E-2</v>
      </c>
      <c r="Q3159" t="s">
        <v>8318</v>
      </c>
      <c r="R3159" t="s">
        <v>8319</v>
      </c>
      <c r="S3159" s="12">
        <f t="shared" si="252"/>
        <v>41829.788252314815</v>
      </c>
      <c r="T3159" s="12">
        <f t="shared" si="248"/>
        <v>41839.208333333336</v>
      </c>
      <c r="U3159">
        <f t="shared" si="249"/>
        <v>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8270</v>
      </c>
      <c r="O3160" s="21">
        <f t="shared" si="250"/>
        <v>113.99999999999999</v>
      </c>
      <c r="P3160" s="5">
        <f t="shared" si="251"/>
        <v>1.2105263157894737E-2</v>
      </c>
      <c r="Q3160" t="s">
        <v>8318</v>
      </c>
      <c r="R3160" t="s">
        <v>8319</v>
      </c>
      <c r="S3160" s="12">
        <f t="shared" si="252"/>
        <v>41447.839722222219</v>
      </c>
      <c r="T3160" s="12">
        <f t="shared" si="248"/>
        <v>41477.839722222219</v>
      </c>
      <c r="U3160">
        <f t="shared" si="249"/>
        <v>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8270</v>
      </c>
      <c r="O3161" s="21">
        <f t="shared" si="250"/>
        <v>133.48133333333334</v>
      </c>
      <c r="P3161" s="5">
        <f t="shared" si="251"/>
        <v>2.5971171999081021E-2</v>
      </c>
      <c r="Q3161" t="s">
        <v>8318</v>
      </c>
      <c r="R3161" t="s">
        <v>8319</v>
      </c>
      <c r="S3161" s="12">
        <f t="shared" si="252"/>
        <v>40884.066678240742</v>
      </c>
      <c r="T3161" s="12">
        <f t="shared" si="248"/>
        <v>40926.958333333336</v>
      </c>
      <c r="U3161">
        <f t="shared" si="249"/>
        <v>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8270</v>
      </c>
      <c r="O3162" s="21">
        <f t="shared" si="250"/>
        <v>101.53333333333335</v>
      </c>
      <c r="P3162" s="5">
        <f t="shared" si="251"/>
        <v>1.247537754432042E-2</v>
      </c>
      <c r="Q3162" t="s">
        <v>8318</v>
      </c>
      <c r="R3162" t="s">
        <v>8319</v>
      </c>
      <c r="S3162" s="12">
        <f t="shared" si="252"/>
        <v>41841.26489583333</v>
      </c>
      <c r="T3162" s="12">
        <f t="shared" si="248"/>
        <v>41864.207638888889</v>
      </c>
      <c r="U3162">
        <f t="shared" si="249"/>
        <v>1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8270</v>
      </c>
      <c r="O3163" s="21">
        <f t="shared" si="250"/>
        <v>105.1</v>
      </c>
      <c r="P3163" s="5">
        <f t="shared" si="251"/>
        <v>3.5204567078972404E-2</v>
      </c>
      <c r="Q3163" t="s">
        <v>8318</v>
      </c>
      <c r="R3163" t="s">
        <v>8319</v>
      </c>
      <c r="S3163" s="12">
        <f t="shared" si="252"/>
        <v>41897.536134259259</v>
      </c>
      <c r="T3163" s="12">
        <f t="shared" si="248"/>
        <v>41927.536134259259</v>
      </c>
      <c r="U3163">
        <f t="shared" si="249"/>
        <v>1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8270</v>
      </c>
      <c r="O3164" s="21">
        <f t="shared" si="250"/>
        <v>127.15</v>
      </c>
      <c r="P3164" s="5">
        <f t="shared" si="251"/>
        <v>1.2386944553676759E-2</v>
      </c>
      <c r="Q3164" t="s">
        <v>8318</v>
      </c>
      <c r="R3164" t="s">
        <v>8319</v>
      </c>
      <c r="S3164" s="12">
        <f t="shared" si="252"/>
        <v>41799.685902777775</v>
      </c>
      <c r="T3164" s="12">
        <f t="shared" si="248"/>
        <v>41827.083333333336</v>
      </c>
      <c r="U3164">
        <f t="shared" si="249"/>
        <v>1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8270</v>
      </c>
      <c r="O3165" s="21">
        <f t="shared" si="250"/>
        <v>111.15384615384616</v>
      </c>
      <c r="P3165" s="5">
        <f t="shared" si="251"/>
        <v>4.9826989619377159E-3</v>
      </c>
      <c r="Q3165" t="s">
        <v>8318</v>
      </c>
      <c r="R3165" t="s">
        <v>8319</v>
      </c>
      <c r="S3165" s="12">
        <f t="shared" si="252"/>
        <v>41775.753761574073</v>
      </c>
      <c r="T3165" s="12">
        <f t="shared" si="248"/>
        <v>41805.753761574073</v>
      </c>
      <c r="U3165">
        <f t="shared" si="249"/>
        <v>1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8270</v>
      </c>
      <c r="O3166" s="21">
        <f t="shared" si="250"/>
        <v>106.76</v>
      </c>
      <c r="P3166" s="5">
        <f t="shared" si="251"/>
        <v>2.6601723491944548E-2</v>
      </c>
      <c r="Q3166" t="s">
        <v>8318</v>
      </c>
      <c r="R3166" t="s">
        <v>8319</v>
      </c>
      <c r="S3166" s="12">
        <f t="shared" si="252"/>
        <v>41766.80572916667</v>
      </c>
      <c r="T3166" s="12">
        <f t="shared" si="248"/>
        <v>41799.80572916667</v>
      </c>
      <c r="U3166">
        <f t="shared" si="249"/>
        <v>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8270</v>
      </c>
      <c r="O3167" s="21">
        <f t="shared" si="250"/>
        <v>162.66666666666666</v>
      </c>
      <c r="P3167" s="5">
        <f t="shared" si="251"/>
        <v>1.7213114754098362E-2</v>
      </c>
      <c r="Q3167" t="s">
        <v>8318</v>
      </c>
      <c r="R3167" t="s">
        <v>8319</v>
      </c>
      <c r="S3167" s="12">
        <f t="shared" si="252"/>
        <v>40644.159259259257</v>
      </c>
      <c r="T3167" s="12">
        <f t="shared" si="248"/>
        <v>40666.165972222225</v>
      </c>
      <c r="U3167">
        <f t="shared" si="249"/>
        <v>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8270</v>
      </c>
      <c r="O3168" s="21">
        <f t="shared" si="250"/>
        <v>160.22808571428573</v>
      </c>
      <c r="P3168" s="5">
        <f t="shared" si="251"/>
        <v>1.6583502482086697E-2</v>
      </c>
      <c r="Q3168" t="s">
        <v>8318</v>
      </c>
      <c r="R3168" t="s">
        <v>8319</v>
      </c>
      <c r="S3168" s="12">
        <f t="shared" si="252"/>
        <v>41940.69158564815</v>
      </c>
      <c r="T3168" s="12">
        <f t="shared" si="248"/>
        <v>41969.332638888889</v>
      </c>
      <c r="U3168">
        <f t="shared" si="249"/>
        <v>1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8270</v>
      </c>
      <c r="O3169" s="21">
        <f t="shared" si="250"/>
        <v>116.16666666666666</v>
      </c>
      <c r="P3169" s="5">
        <f t="shared" si="251"/>
        <v>1.5781922525107604E-2</v>
      </c>
      <c r="Q3169" t="s">
        <v>8318</v>
      </c>
      <c r="R3169" t="s">
        <v>8319</v>
      </c>
      <c r="S3169" s="12">
        <f t="shared" si="252"/>
        <v>41839.175706018519</v>
      </c>
      <c r="T3169" s="12">
        <f t="shared" si="248"/>
        <v>41853.175706018519</v>
      </c>
      <c r="U3169">
        <f t="shared" si="249"/>
        <v>1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8270</v>
      </c>
      <c r="O3170" s="21">
        <f t="shared" si="250"/>
        <v>124.2</v>
      </c>
      <c r="P3170" s="5">
        <f t="shared" si="251"/>
        <v>1.9645732689210951E-2</v>
      </c>
      <c r="Q3170" t="s">
        <v>8318</v>
      </c>
      <c r="R3170" t="s">
        <v>8319</v>
      </c>
      <c r="S3170" s="12">
        <f t="shared" si="252"/>
        <v>41772.105937500004</v>
      </c>
      <c r="T3170" s="12">
        <f t="shared" si="248"/>
        <v>41803.916666666664</v>
      </c>
      <c r="U3170">
        <f t="shared" si="249"/>
        <v>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8270</v>
      </c>
      <c r="O3171" s="21">
        <f t="shared" si="250"/>
        <v>103.01249999999999</v>
      </c>
      <c r="P3171" s="5">
        <f t="shared" si="251"/>
        <v>9.9502487562189053E-3</v>
      </c>
      <c r="Q3171" t="s">
        <v>8318</v>
      </c>
      <c r="R3171" t="s">
        <v>8319</v>
      </c>
      <c r="S3171" s="12">
        <f t="shared" si="252"/>
        <v>41591.737974537034</v>
      </c>
      <c r="T3171" s="12">
        <f t="shared" si="248"/>
        <v>41621.207638888889</v>
      </c>
      <c r="U3171">
        <f t="shared" si="249"/>
        <v>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8270</v>
      </c>
      <c r="O3172" s="21">
        <f t="shared" si="250"/>
        <v>112.25</v>
      </c>
      <c r="P3172" s="5">
        <f t="shared" si="251"/>
        <v>3.162583518930958E-2</v>
      </c>
      <c r="Q3172" t="s">
        <v>8318</v>
      </c>
      <c r="R3172" t="s">
        <v>8319</v>
      </c>
      <c r="S3172" s="12">
        <f t="shared" si="252"/>
        <v>41789.080370370371</v>
      </c>
      <c r="T3172" s="12">
        <f t="shared" si="248"/>
        <v>41822.166666666664</v>
      </c>
      <c r="U3172">
        <f t="shared" si="249"/>
        <v>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8270</v>
      </c>
      <c r="O3173" s="21">
        <f t="shared" si="250"/>
        <v>108.8142857142857</v>
      </c>
      <c r="P3173" s="5">
        <f t="shared" si="251"/>
        <v>1.536037810161481E-2</v>
      </c>
      <c r="Q3173" t="s">
        <v>8318</v>
      </c>
      <c r="R3173" t="s">
        <v>8319</v>
      </c>
      <c r="S3173" s="12">
        <f t="shared" si="252"/>
        <v>42466.608310185184</v>
      </c>
      <c r="T3173" s="12">
        <f t="shared" si="248"/>
        <v>42496.608310185184</v>
      </c>
      <c r="U3173">
        <f t="shared" si="249"/>
        <v>1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8270</v>
      </c>
      <c r="O3174" s="21">
        <f t="shared" si="250"/>
        <v>114.99999999999999</v>
      </c>
      <c r="P3174" s="5">
        <f t="shared" si="251"/>
        <v>1.2608695652173913E-2</v>
      </c>
      <c r="Q3174" t="s">
        <v>8318</v>
      </c>
      <c r="R3174" t="s">
        <v>8319</v>
      </c>
      <c r="S3174" s="12">
        <f t="shared" si="252"/>
        <v>40923.729953703703</v>
      </c>
      <c r="T3174" s="12">
        <f t="shared" si="248"/>
        <v>40953.729953703703</v>
      </c>
      <c r="U3174">
        <f t="shared" si="249"/>
        <v>1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8270</v>
      </c>
      <c r="O3175" s="21">
        <f t="shared" si="250"/>
        <v>103</v>
      </c>
      <c r="P3175" s="5">
        <f t="shared" si="251"/>
        <v>7.1844660194174759E-3</v>
      </c>
      <c r="Q3175" t="s">
        <v>8318</v>
      </c>
      <c r="R3175" t="s">
        <v>8319</v>
      </c>
      <c r="S3175" s="12">
        <f t="shared" si="252"/>
        <v>41878.878379629627</v>
      </c>
      <c r="T3175" s="12">
        <f t="shared" si="248"/>
        <v>41908.878379629627</v>
      </c>
      <c r="U3175">
        <f t="shared" si="249"/>
        <v>1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8270</v>
      </c>
      <c r="O3176" s="21">
        <f t="shared" si="250"/>
        <v>101.13333333333334</v>
      </c>
      <c r="P3176" s="5">
        <f t="shared" si="251"/>
        <v>7.5807514831905077E-3</v>
      </c>
      <c r="Q3176" t="s">
        <v>8318</v>
      </c>
      <c r="R3176" t="s">
        <v>8319</v>
      </c>
      <c r="S3176" s="12">
        <f t="shared" si="252"/>
        <v>41862.864675925928</v>
      </c>
      <c r="T3176" s="12">
        <f t="shared" si="248"/>
        <v>41876.864675925928</v>
      </c>
      <c r="U3176">
        <f t="shared" si="249"/>
        <v>1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8270</v>
      </c>
      <c r="O3177" s="21">
        <f t="shared" si="250"/>
        <v>109.55999999999999</v>
      </c>
      <c r="P3177" s="5">
        <f t="shared" si="251"/>
        <v>1.0952902519167579E-2</v>
      </c>
      <c r="Q3177" t="s">
        <v>8318</v>
      </c>
      <c r="R3177" t="s">
        <v>8319</v>
      </c>
      <c r="S3177" s="12">
        <f t="shared" si="252"/>
        <v>40531.886886574073</v>
      </c>
      <c r="T3177" s="12">
        <f t="shared" si="248"/>
        <v>40591.886886574073</v>
      </c>
      <c r="U3177">
        <f t="shared" si="249"/>
        <v>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8270</v>
      </c>
      <c r="O3178" s="21">
        <f t="shared" si="250"/>
        <v>114.8421052631579</v>
      </c>
      <c r="P3178" s="5">
        <f t="shared" si="251"/>
        <v>2.5206232813932174E-2</v>
      </c>
      <c r="Q3178" t="s">
        <v>8318</v>
      </c>
      <c r="R3178" t="s">
        <v>8319</v>
      </c>
      <c r="S3178" s="12">
        <f t="shared" si="252"/>
        <v>41477.930914351848</v>
      </c>
      <c r="T3178" s="12">
        <f t="shared" si="248"/>
        <v>41504.625</v>
      </c>
      <c r="U3178">
        <f t="shared" si="249"/>
        <v>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8270</v>
      </c>
      <c r="O3179" s="21">
        <f t="shared" si="250"/>
        <v>117.39999999999999</v>
      </c>
      <c r="P3179" s="5">
        <f t="shared" si="251"/>
        <v>1.737649063032368E-2</v>
      </c>
      <c r="Q3179" t="s">
        <v>8318</v>
      </c>
      <c r="R3179" t="s">
        <v>8319</v>
      </c>
      <c r="S3179" s="12">
        <f t="shared" si="252"/>
        <v>41781.666770833333</v>
      </c>
      <c r="T3179" s="12">
        <f t="shared" si="248"/>
        <v>41811.666770833333</v>
      </c>
      <c r="U3179">
        <f t="shared" si="249"/>
        <v>1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8270</v>
      </c>
      <c r="O3180" s="21">
        <f t="shared" si="250"/>
        <v>171.73333333333335</v>
      </c>
      <c r="P3180" s="5">
        <f t="shared" si="251"/>
        <v>3.0279503105590064E-2</v>
      </c>
      <c r="Q3180" t="s">
        <v>8318</v>
      </c>
      <c r="R3180" t="s">
        <v>8319</v>
      </c>
      <c r="S3180" s="12">
        <f t="shared" si="252"/>
        <v>41806.605034722219</v>
      </c>
      <c r="T3180" s="12">
        <f t="shared" si="248"/>
        <v>41836.605034722219</v>
      </c>
      <c r="U3180">
        <f t="shared" si="249"/>
        <v>1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8270</v>
      </c>
      <c r="O3181" s="21">
        <f t="shared" si="250"/>
        <v>114.16238095238094</v>
      </c>
      <c r="P3181" s="5">
        <f t="shared" si="251"/>
        <v>1.2930620961787931E-2</v>
      </c>
      <c r="Q3181" t="s">
        <v>8318</v>
      </c>
      <c r="R3181" t="s">
        <v>8319</v>
      </c>
      <c r="S3181" s="12">
        <f t="shared" si="252"/>
        <v>41375.702210648145</v>
      </c>
      <c r="T3181" s="12">
        <f t="shared" si="248"/>
        <v>41400.702210648145</v>
      </c>
      <c r="U3181">
        <f t="shared" si="249"/>
        <v>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8270</v>
      </c>
      <c r="O3182" s="21">
        <f t="shared" si="250"/>
        <v>119.75</v>
      </c>
      <c r="P3182" s="5">
        <f t="shared" si="251"/>
        <v>3.1315240083507306E-2</v>
      </c>
      <c r="Q3182" t="s">
        <v>8318</v>
      </c>
      <c r="R3182" t="s">
        <v>8319</v>
      </c>
      <c r="S3182" s="12">
        <f t="shared" si="252"/>
        <v>41780.412604166668</v>
      </c>
      <c r="T3182" s="12">
        <f t="shared" si="248"/>
        <v>41810.412604166668</v>
      </c>
      <c r="U3182">
        <f t="shared" si="249"/>
        <v>1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8270</v>
      </c>
      <c r="O3183" s="21">
        <f t="shared" si="250"/>
        <v>109.00000000000001</v>
      </c>
      <c r="P3183" s="5">
        <f t="shared" si="251"/>
        <v>2.7522935779816515E-2</v>
      </c>
      <c r="Q3183" t="s">
        <v>8318</v>
      </c>
      <c r="R3183" t="s">
        <v>8319</v>
      </c>
      <c r="S3183" s="12">
        <f t="shared" si="252"/>
        <v>41779.310034722221</v>
      </c>
      <c r="T3183" s="12">
        <f t="shared" ref="T3183:T3246" si="253">(((I3183/60)/60)/24)+DATE(1970,1,1)</f>
        <v>41805.666666666664</v>
      </c>
      <c r="U3183">
        <f t="shared" si="249"/>
        <v>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8270</v>
      </c>
      <c r="O3184" s="21">
        <f t="shared" si="250"/>
        <v>100.88571428571429</v>
      </c>
      <c r="P3184" s="5">
        <f t="shared" si="251"/>
        <v>2.1382044746530729E-2</v>
      </c>
      <c r="Q3184" t="s">
        <v>8318</v>
      </c>
      <c r="R3184" t="s">
        <v>8319</v>
      </c>
      <c r="S3184" s="12">
        <f t="shared" si="252"/>
        <v>40883.949317129627</v>
      </c>
      <c r="T3184" s="12">
        <f t="shared" si="253"/>
        <v>40939.708333333336</v>
      </c>
      <c r="U3184">
        <f t="shared" si="249"/>
        <v>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8270</v>
      </c>
      <c r="O3185" s="21">
        <f t="shared" si="250"/>
        <v>109.00000000000001</v>
      </c>
      <c r="P3185" s="5">
        <f t="shared" si="251"/>
        <v>2.4954128440366971E-2</v>
      </c>
      <c r="Q3185" t="s">
        <v>8318</v>
      </c>
      <c r="R3185" t="s">
        <v>8319</v>
      </c>
      <c r="S3185" s="12">
        <f t="shared" si="252"/>
        <v>41491.79478009259</v>
      </c>
      <c r="T3185" s="12">
        <f t="shared" si="253"/>
        <v>41509.79478009259</v>
      </c>
      <c r="U3185">
        <f t="shared" si="249"/>
        <v>1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8270</v>
      </c>
      <c r="O3186" s="21">
        <f t="shared" si="250"/>
        <v>107.20930232558139</v>
      </c>
      <c r="P3186" s="5">
        <f t="shared" si="251"/>
        <v>9.9783080260303688E-3</v>
      </c>
      <c r="Q3186" t="s">
        <v>8318</v>
      </c>
      <c r="R3186" t="s">
        <v>8319</v>
      </c>
      <c r="S3186" s="12">
        <f t="shared" si="252"/>
        <v>41791.993414351848</v>
      </c>
      <c r="T3186" s="12">
        <f t="shared" si="253"/>
        <v>41821.993414351848</v>
      </c>
      <c r="U3186">
        <f t="shared" si="249"/>
        <v>1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8270</v>
      </c>
      <c r="O3187" s="21">
        <f t="shared" si="250"/>
        <v>100</v>
      </c>
      <c r="P3187" s="5">
        <f t="shared" si="251"/>
        <v>2.4E-2</v>
      </c>
      <c r="Q3187" t="s">
        <v>8318</v>
      </c>
      <c r="R3187" t="s">
        <v>8319</v>
      </c>
      <c r="S3187" s="12">
        <f t="shared" si="252"/>
        <v>41829.977326388893</v>
      </c>
      <c r="T3187" s="12">
        <f t="shared" si="253"/>
        <v>41836.977326388893</v>
      </c>
      <c r="U3187">
        <f t="shared" si="249"/>
        <v>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8270</v>
      </c>
      <c r="O3188" s="21">
        <f t="shared" si="250"/>
        <v>102.18750000000001</v>
      </c>
      <c r="P3188" s="5">
        <f t="shared" si="251"/>
        <v>2.1406727828746176E-2</v>
      </c>
      <c r="Q3188" t="s">
        <v>8318</v>
      </c>
      <c r="R3188" t="s">
        <v>8319</v>
      </c>
      <c r="S3188" s="12">
        <f t="shared" si="252"/>
        <v>41868.924050925925</v>
      </c>
      <c r="T3188" s="12">
        <f t="shared" si="253"/>
        <v>41898.875</v>
      </c>
      <c r="U3188">
        <f t="shared" si="249"/>
        <v>1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8270</v>
      </c>
      <c r="O3189" s="21">
        <f t="shared" si="250"/>
        <v>116.29333333333334</v>
      </c>
      <c r="P3189" s="5">
        <f t="shared" si="251"/>
        <v>1.3987617518917679E-2</v>
      </c>
      <c r="Q3189" t="s">
        <v>8318</v>
      </c>
      <c r="R3189" t="s">
        <v>8319</v>
      </c>
      <c r="S3189" s="12">
        <f t="shared" si="252"/>
        <v>41835.666354166664</v>
      </c>
      <c r="T3189" s="12">
        <f t="shared" si="253"/>
        <v>41855.666354166664</v>
      </c>
      <c r="U3189">
        <f t="shared" si="249"/>
        <v>1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8304</v>
      </c>
      <c r="O3190" s="21">
        <f t="shared" si="250"/>
        <v>65</v>
      </c>
      <c r="P3190" s="5">
        <f t="shared" si="251"/>
        <v>6.9230769230769235E-2</v>
      </c>
      <c r="Q3190" t="s">
        <v>8318</v>
      </c>
      <c r="R3190" t="s">
        <v>8360</v>
      </c>
      <c r="S3190" s="12">
        <f t="shared" si="252"/>
        <v>42144.415532407409</v>
      </c>
      <c r="T3190" s="12">
        <f t="shared" si="253"/>
        <v>42165.415532407409</v>
      </c>
      <c r="U3190">
        <f t="shared" si="249"/>
        <v>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8304</v>
      </c>
      <c r="O3191" s="21">
        <f t="shared" si="250"/>
        <v>12.327272727272726</v>
      </c>
      <c r="P3191" s="5">
        <f t="shared" si="251"/>
        <v>2.8023598820058997E-3</v>
      </c>
      <c r="Q3191" t="s">
        <v>8318</v>
      </c>
      <c r="R3191" t="s">
        <v>8360</v>
      </c>
      <c r="S3191" s="12">
        <f t="shared" si="252"/>
        <v>42118.346435185187</v>
      </c>
      <c r="T3191" s="12">
        <f t="shared" si="253"/>
        <v>42148.346435185187</v>
      </c>
      <c r="U3191">
        <f t="shared" si="249"/>
        <v>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8304</v>
      </c>
      <c r="O3192" s="21">
        <f t="shared" si="250"/>
        <v>0</v>
      </c>
      <c r="P3192" s="5">
        <f t="shared" si="251"/>
        <v>0</v>
      </c>
      <c r="Q3192" t="s">
        <v>8318</v>
      </c>
      <c r="R3192" t="s">
        <v>8360</v>
      </c>
      <c r="S3192" s="12">
        <f t="shared" si="252"/>
        <v>42683.151331018518</v>
      </c>
      <c r="T3192" s="12">
        <f t="shared" si="253"/>
        <v>42713.192997685182</v>
      </c>
      <c r="U3192">
        <f t="shared" si="249"/>
        <v>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8304</v>
      </c>
      <c r="O3193" s="21">
        <f t="shared" si="250"/>
        <v>4.0266666666666664</v>
      </c>
      <c r="P3193" s="5">
        <f t="shared" si="251"/>
        <v>2.6490066225165563E-2</v>
      </c>
      <c r="Q3193" t="s">
        <v>8318</v>
      </c>
      <c r="R3193" t="s">
        <v>8360</v>
      </c>
      <c r="S3193" s="12">
        <f t="shared" si="252"/>
        <v>42538.755428240736</v>
      </c>
      <c r="T3193" s="12">
        <f t="shared" si="253"/>
        <v>42598.755428240736</v>
      </c>
      <c r="U3193">
        <f t="shared" si="249"/>
        <v>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8304</v>
      </c>
      <c r="O3194" s="21">
        <f t="shared" si="250"/>
        <v>1.02</v>
      </c>
      <c r="P3194" s="5">
        <f t="shared" si="251"/>
        <v>7.8431372549019607E-2</v>
      </c>
      <c r="Q3194" t="s">
        <v>8318</v>
      </c>
      <c r="R3194" t="s">
        <v>8360</v>
      </c>
      <c r="S3194" s="12">
        <f t="shared" si="252"/>
        <v>42018.94049768518</v>
      </c>
      <c r="T3194" s="12">
        <f t="shared" si="253"/>
        <v>42063.916666666672</v>
      </c>
      <c r="U3194">
        <f t="shared" si="249"/>
        <v>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8304</v>
      </c>
      <c r="O3195" s="21">
        <f t="shared" si="250"/>
        <v>11.74</v>
      </c>
      <c r="P3195" s="5">
        <f t="shared" si="251"/>
        <v>4.0885860306643949E-2</v>
      </c>
      <c r="Q3195" t="s">
        <v>8318</v>
      </c>
      <c r="R3195" t="s">
        <v>8360</v>
      </c>
      <c r="S3195" s="12">
        <f t="shared" si="252"/>
        <v>42010.968240740738</v>
      </c>
      <c r="T3195" s="12">
        <f t="shared" si="253"/>
        <v>42055.968240740738</v>
      </c>
      <c r="U3195">
        <f t="shared" si="249"/>
        <v>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8304</v>
      </c>
      <c r="O3196" s="21">
        <f t="shared" si="250"/>
        <v>0</v>
      </c>
      <c r="P3196" s="5">
        <f t="shared" si="251"/>
        <v>0</v>
      </c>
      <c r="Q3196" t="s">
        <v>8318</v>
      </c>
      <c r="R3196" t="s">
        <v>8360</v>
      </c>
      <c r="S3196" s="12">
        <f t="shared" si="252"/>
        <v>42182.062476851846</v>
      </c>
      <c r="T3196" s="12">
        <f t="shared" si="253"/>
        <v>42212.062476851846</v>
      </c>
      <c r="U3196">
        <f t="shared" si="249"/>
        <v>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8304</v>
      </c>
      <c r="O3197" s="21">
        <f t="shared" si="250"/>
        <v>59.142857142857139</v>
      </c>
      <c r="P3197" s="5">
        <f t="shared" si="251"/>
        <v>1.8840579710144929E-2</v>
      </c>
      <c r="Q3197" t="s">
        <v>8318</v>
      </c>
      <c r="R3197" t="s">
        <v>8360</v>
      </c>
      <c r="S3197" s="12">
        <f t="shared" si="252"/>
        <v>42017.594236111108</v>
      </c>
      <c r="T3197" s="12">
        <f t="shared" si="253"/>
        <v>42047.594236111108</v>
      </c>
      <c r="U3197">
        <f t="shared" si="249"/>
        <v>1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8304</v>
      </c>
      <c r="O3198" s="21">
        <f t="shared" si="250"/>
        <v>0.06</v>
      </c>
      <c r="P3198" s="5">
        <f t="shared" si="251"/>
        <v>3.3333333333333335E-3</v>
      </c>
      <c r="Q3198" t="s">
        <v>8318</v>
      </c>
      <c r="R3198" t="s">
        <v>8360</v>
      </c>
      <c r="S3198" s="12">
        <f t="shared" si="252"/>
        <v>42157.598090277781</v>
      </c>
      <c r="T3198" s="12">
        <f t="shared" si="253"/>
        <v>42217.583333333328</v>
      </c>
      <c r="U3198">
        <f t="shared" si="249"/>
        <v>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8304</v>
      </c>
      <c r="O3199" s="21">
        <f t="shared" si="250"/>
        <v>11.450000000000001</v>
      </c>
      <c r="P3199" s="5">
        <f t="shared" si="251"/>
        <v>3.4934497816593887E-3</v>
      </c>
      <c r="Q3199" t="s">
        <v>8318</v>
      </c>
      <c r="R3199" t="s">
        <v>8360</v>
      </c>
      <c r="S3199" s="12">
        <f t="shared" si="252"/>
        <v>42009.493263888886</v>
      </c>
      <c r="T3199" s="12">
        <f t="shared" si="253"/>
        <v>42039.493263888886</v>
      </c>
      <c r="U3199">
        <f t="shared" si="249"/>
        <v>1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8304</v>
      </c>
      <c r="O3200" s="21">
        <f t="shared" si="250"/>
        <v>0.36666666666666664</v>
      </c>
      <c r="P3200" s="5">
        <f t="shared" si="251"/>
        <v>2.7272727272727271E-2</v>
      </c>
      <c r="Q3200" t="s">
        <v>8318</v>
      </c>
      <c r="R3200" t="s">
        <v>8360</v>
      </c>
      <c r="S3200" s="12">
        <f t="shared" si="252"/>
        <v>42013.424502314811</v>
      </c>
      <c r="T3200" s="12">
        <f t="shared" si="253"/>
        <v>42051.424502314811</v>
      </c>
      <c r="U3200">
        <f t="shared" si="249"/>
        <v>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8304</v>
      </c>
      <c r="O3201" s="21">
        <f t="shared" si="250"/>
        <v>52.16</v>
      </c>
      <c r="P3201" s="5">
        <f t="shared" si="251"/>
        <v>2.0322085889570553E-2</v>
      </c>
      <c r="Q3201" t="s">
        <v>8318</v>
      </c>
      <c r="R3201" t="s">
        <v>8360</v>
      </c>
      <c r="S3201" s="12">
        <f t="shared" si="252"/>
        <v>41858.761782407404</v>
      </c>
      <c r="T3201" s="12">
        <f t="shared" si="253"/>
        <v>41888.875</v>
      </c>
      <c r="U3201">
        <f t="shared" si="249"/>
        <v>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8304</v>
      </c>
      <c r="O3202" s="21">
        <f t="shared" si="250"/>
        <v>2E-3</v>
      </c>
      <c r="P3202" s="5">
        <f t="shared" si="251"/>
        <v>1</v>
      </c>
      <c r="Q3202" t="s">
        <v>8318</v>
      </c>
      <c r="R3202" t="s">
        <v>8360</v>
      </c>
      <c r="S3202" s="12">
        <f t="shared" si="252"/>
        <v>42460.320613425924</v>
      </c>
      <c r="T3202" s="12">
        <f t="shared" si="253"/>
        <v>42490.231944444444</v>
      </c>
      <c r="U3202">
        <f t="shared" ref="U3202:U3265" si="254">COUNT(E3202="SUCCESSFUL","FAILED","cancelled","live")</f>
        <v>1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8304</v>
      </c>
      <c r="O3203" s="21">
        <f t="shared" ref="O3203:O3266" si="255">IFERROR( E3203/D3203 * 100,0)</f>
        <v>1.25</v>
      </c>
      <c r="P3203" s="5">
        <f t="shared" ref="P3203:P3266" si="256">IFERROR(L3203/E3203,0)</f>
        <v>0.08</v>
      </c>
      <c r="Q3203" t="s">
        <v>8318</v>
      </c>
      <c r="R3203" t="s">
        <v>8360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8304</v>
      </c>
      <c r="O3204" s="21">
        <f t="shared" si="255"/>
        <v>54.52</v>
      </c>
      <c r="P3204" s="5">
        <f t="shared" si="256"/>
        <v>9.1709464416727809E-3</v>
      </c>
      <c r="Q3204" t="s">
        <v>8318</v>
      </c>
      <c r="R3204" t="s">
        <v>8360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8304</v>
      </c>
      <c r="O3205" s="21">
        <f t="shared" si="255"/>
        <v>25</v>
      </c>
      <c r="P3205" s="5">
        <f t="shared" si="256"/>
        <v>2.4E-2</v>
      </c>
      <c r="Q3205" t="s">
        <v>8318</v>
      </c>
      <c r="R3205" t="s">
        <v>8360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1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8304</v>
      </c>
      <c r="O3206" s="21">
        <f t="shared" si="255"/>
        <v>0</v>
      </c>
      <c r="P3206" s="5">
        <f t="shared" si="256"/>
        <v>0</v>
      </c>
      <c r="Q3206" t="s">
        <v>8318</v>
      </c>
      <c r="R3206" t="s">
        <v>8360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1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8304</v>
      </c>
      <c r="O3207" s="21">
        <f t="shared" si="255"/>
        <v>3.4125000000000001</v>
      </c>
      <c r="P3207" s="5">
        <f t="shared" si="256"/>
        <v>4.3956043956043959E-2</v>
      </c>
      <c r="Q3207" t="s">
        <v>8318</v>
      </c>
      <c r="R3207" t="s">
        <v>8360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1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8304</v>
      </c>
      <c r="O3208" s="21">
        <f t="shared" si="255"/>
        <v>0</v>
      </c>
      <c r="P3208" s="5">
        <f t="shared" si="256"/>
        <v>0</v>
      </c>
      <c r="Q3208" t="s">
        <v>8318</v>
      </c>
      <c r="R3208" t="s">
        <v>8360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8304</v>
      </c>
      <c r="O3209" s="21">
        <f t="shared" si="255"/>
        <v>46.36363636363636</v>
      </c>
      <c r="P3209" s="5">
        <f t="shared" si="256"/>
        <v>1.411764705882353E-2</v>
      </c>
      <c r="Q3209" t="s">
        <v>8318</v>
      </c>
      <c r="R3209" t="s">
        <v>8360</v>
      </c>
      <c r="S3209" s="12">
        <f t="shared" ref="S3209:S3272" si="257">(((J3209/60)/60)/24)+DATE(1970,1,1)</f>
        <v>42057.277858796297</v>
      </c>
      <c r="T3209" s="12">
        <f t="shared" si="253"/>
        <v>42117.236192129625</v>
      </c>
      <c r="U3209">
        <f t="shared" si="254"/>
        <v>1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8270</v>
      </c>
      <c r="O3210" s="21">
        <f t="shared" si="255"/>
        <v>103.49999999999999</v>
      </c>
      <c r="P3210" s="5">
        <f t="shared" si="256"/>
        <v>1.5845410628019325E-2</v>
      </c>
      <c r="Q3210" t="s">
        <v>8318</v>
      </c>
      <c r="R3210" t="s">
        <v>8319</v>
      </c>
      <c r="S3210" s="12">
        <f t="shared" si="257"/>
        <v>41827.605057870373</v>
      </c>
      <c r="T3210" s="12">
        <f t="shared" si="253"/>
        <v>41848.605057870373</v>
      </c>
      <c r="U3210">
        <f t="shared" si="254"/>
        <v>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8270</v>
      </c>
      <c r="O3211" s="21">
        <f t="shared" si="255"/>
        <v>119.32315789473684</v>
      </c>
      <c r="P3211" s="5">
        <f t="shared" si="256"/>
        <v>1.9937013153135667E-2</v>
      </c>
      <c r="Q3211" t="s">
        <v>8318</v>
      </c>
      <c r="R3211" t="s">
        <v>8319</v>
      </c>
      <c r="S3211" s="12">
        <f t="shared" si="257"/>
        <v>41778.637245370373</v>
      </c>
      <c r="T3211" s="12">
        <f t="shared" si="253"/>
        <v>41810.958333333336</v>
      </c>
      <c r="U3211">
        <f t="shared" si="254"/>
        <v>1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8270</v>
      </c>
      <c r="O3212" s="21">
        <f t="shared" si="255"/>
        <v>125.76666666666667</v>
      </c>
      <c r="P3212" s="5">
        <f t="shared" si="256"/>
        <v>1.5902464882056717E-2</v>
      </c>
      <c r="Q3212" t="s">
        <v>8318</v>
      </c>
      <c r="R3212" t="s">
        <v>8319</v>
      </c>
      <c r="S3212" s="12">
        <f t="shared" si="257"/>
        <v>41013.936562499999</v>
      </c>
      <c r="T3212" s="12">
        <f t="shared" si="253"/>
        <v>41061.165972222225</v>
      </c>
      <c r="U3212">
        <f t="shared" si="254"/>
        <v>1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8270</v>
      </c>
      <c r="O3213" s="21">
        <f t="shared" si="255"/>
        <v>119.74347826086958</v>
      </c>
      <c r="P3213" s="5">
        <f t="shared" si="256"/>
        <v>1.1691659707345411E-2</v>
      </c>
      <c r="Q3213" t="s">
        <v>8318</v>
      </c>
      <c r="R3213" t="s">
        <v>8319</v>
      </c>
      <c r="S3213" s="12">
        <f t="shared" si="257"/>
        <v>41834.586574074077</v>
      </c>
      <c r="T3213" s="12">
        <f t="shared" si="253"/>
        <v>41866.083333333336</v>
      </c>
      <c r="U3213">
        <f t="shared" si="254"/>
        <v>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8270</v>
      </c>
      <c r="O3214" s="21">
        <f t="shared" si="255"/>
        <v>126.25</v>
      </c>
      <c r="P3214" s="5">
        <f t="shared" si="256"/>
        <v>1.8613861386138613E-2</v>
      </c>
      <c r="Q3214" t="s">
        <v>8318</v>
      </c>
      <c r="R3214" t="s">
        <v>8319</v>
      </c>
      <c r="S3214" s="12">
        <f t="shared" si="257"/>
        <v>41829.795729166668</v>
      </c>
      <c r="T3214" s="12">
        <f t="shared" si="253"/>
        <v>41859.795729166668</v>
      </c>
      <c r="U3214">
        <f t="shared" si="254"/>
        <v>1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8270</v>
      </c>
      <c r="O3215" s="21">
        <f t="shared" si="255"/>
        <v>100.11666666666667</v>
      </c>
      <c r="P3215" s="5">
        <f t="shared" si="256"/>
        <v>7.8242050940569331E-3</v>
      </c>
      <c r="Q3215" t="s">
        <v>8318</v>
      </c>
      <c r="R3215" t="s">
        <v>8319</v>
      </c>
      <c r="S3215" s="12">
        <f t="shared" si="257"/>
        <v>42171.763414351852</v>
      </c>
      <c r="T3215" s="12">
        <f t="shared" si="253"/>
        <v>42211.763414351852</v>
      </c>
      <c r="U3215">
        <f t="shared" si="254"/>
        <v>1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8270</v>
      </c>
      <c r="O3216" s="21">
        <f t="shared" si="255"/>
        <v>102.13333333333334</v>
      </c>
      <c r="P3216" s="5">
        <f t="shared" si="256"/>
        <v>9.383159268929504E-3</v>
      </c>
      <c r="Q3216" t="s">
        <v>8318</v>
      </c>
      <c r="R3216" t="s">
        <v>8319</v>
      </c>
      <c r="S3216" s="12">
        <f t="shared" si="257"/>
        <v>42337.792511574073</v>
      </c>
      <c r="T3216" s="12">
        <f t="shared" si="253"/>
        <v>42374.996527777781</v>
      </c>
      <c r="U3216">
        <f t="shared" si="254"/>
        <v>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8270</v>
      </c>
      <c r="O3217" s="21">
        <f t="shared" si="255"/>
        <v>100.35142857142858</v>
      </c>
      <c r="P3217" s="5">
        <f t="shared" si="256"/>
        <v>3.8151638527460638E-3</v>
      </c>
      <c r="Q3217" t="s">
        <v>8318</v>
      </c>
      <c r="R3217" t="s">
        <v>8319</v>
      </c>
      <c r="S3217" s="12">
        <f t="shared" si="257"/>
        <v>42219.665173611109</v>
      </c>
      <c r="T3217" s="12">
        <f t="shared" si="253"/>
        <v>42257.165972222225</v>
      </c>
      <c r="U3217">
        <f t="shared" si="254"/>
        <v>1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8270</v>
      </c>
      <c r="O3218" s="21">
        <f t="shared" si="255"/>
        <v>100.05</v>
      </c>
      <c r="P3218" s="5">
        <f t="shared" si="256"/>
        <v>1.7491254372813594E-2</v>
      </c>
      <c r="Q3218" t="s">
        <v>8318</v>
      </c>
      <c r="R3218" t="s">
        <v>8319</v>
      </c>
      <c r="S3218" s="12">
        <f t="shared" si="257"/>
        <v>42165.462627314817</v>
      </c>
      <c r="T3218" s="12">
        <f t="shared" si="253"/>
        <v>42196.604166666672</v>
      </c>
      <c r="U3218">
        <f t="shared" si="254"/>
        <v>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8270</v>
      </c>
      <c r="O3219" s="21">
        <f t="shared" si="255"/>
        <v>116.02222222222223</v>
      </c>
      <c r="P3219" s="5">
        <f t="shared" si="256"/>
        <v>1.991955564068186E-2</v>
      </c>
      <c r="Q3219" t="s">
        <v>8318</v>
      </c>
      <c r="R3219" t="s">
        <v>8319</v>
      </c>
      <c r="S3219" s="12">
        <f t="shared" si="257"/>
        <v>42648.546111111107</v>
      </c>
      <c r="T3219" s="12">
        <f t="shared" si="253"/>
        <v>42678.546111111107</v>
      </c>
      <c r="U3219">
        <f t="shared" si="254"/>
        <v>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8270</v>
      </c>
      <c r="O3220" s="21">
        <f t="shared" si="255"/>
        <v>102.1</v>
      </c>
      <c r="P3220" s="5">
        <f t="shared" si="256"/>
        <v>1.5017956252040483E-2</v>
      </c>
      <c r="Q3220" t="s">
        <v>8318</v>
      </c>
      <c r="R3220" t="s">
        <v>8319</v>
      </c>
      <c r="S3220" s="12">
        <f t="shared" si="257"/>
        <v>41971.002152777779</v>
      </c>
      <c r="T3220" s="12">
        <f t="shared" si="253"/>
        <v>42004</v>
      </c>
      <c r="U3220">
        <f t="shared" si="254"/>
        <v>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8270</v>
      </c>
      <c r="O3221" s="21">
        <f t="shared" si="255"/>
        <v>100.11000000000001</v>
      </c>
      <c r="P3221" s="5">
        <f t="shared" si="256"/>
        <v>5.9434621915892515E-3</v>
      </c>
      <c r="Q3221" t="s">
        <v>8318</v>
      </c>
      <c r="R3221" t="s">
        <v>8319</v>
      </c>
      <c r="S3221" s="12">
        <f t="shared" si="257"/>
        <v>42050.983182870375</v>
      </c>
      <c r="T3221" s="12">
        <f t="shared" si="253"/>
        <v>42085.941516203704</v>
      </c>
      <c r="U3221">
        <f t="shared" si="254"/>
        <v>1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8270</v>
      </c>
      <c r="O3222" s="21">
        <f t="shared" si="255"/>
        <v>100.84</v>
      </c>
      <c r="P3222" s="5">
        <f t="shared" si="256"/>
        <v>3.9005685574507471E-3</v>
      </c>
      <c r="Q3222" t="s">
        <v>8318</v>
      </c>
      <c r="R3222" t="s">
        <v>8319</v>
      </c>
      <c r="S3222" s="12">
        <f t="shared" si="257"/>
        <v>42772.833379629628</v>
      </c>
      <c r="T3222" s="12">
        <f t="shared" si="253"/>
        <v>42806.875</v>
      </c>
      <c r="U3222">
        <f t="shared" si="254"/>
        <v>1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8270</v>
      </c>
      <c r="O3223" s="21">
        <f t="shared" si="255"/>
        <v>103.42499999999998</v>
      </c>
      <c r="P3223" s="5">
        <f t="shared" si="256"/>
        <v>2.7314479091128836E-2</v>
      </c>
      <c r="Q3223" t="s">
        <v>8318</v>
      </c>
      <c r="R3223" t="s">
        <v>8319</v>
      </c>
      <c r="S3223" s="12">
        <f t="shared" si="257"/>
        <v>42155.696793981479</v>
      </c>
      <c r="T3223" s="12">
        <f t="shared" si="253"/>
        <v>42190.696793981479</v>
      </c>
      <c r="U3223">
        <f t="shared" si="254"/>
        <v>1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8270</v>
      </c>
      <c r="O3224" s="21">
        <f t="shared" si="255"/>
        <v>124.8</v>
      </c>
      <c r="P3224" s="5">
        <f t="shared" si="256"/>
        <v>2.6923076923076925E-2</v>
      </c>
      <c r="Q3224" t="s">
        <v>8318</v>
      </c>
      <c r="R3224" t="s">
        <v>8319</v>
      </c>
      <c r="S3224" s="12">
        <f t="shared" si="257"/>
        <v>42270.582141203704</v>
      </c>
      <c r="T3224" s="12">
        <f t="shared" si="253"/>
        <v>42301.895138888889</v>
      </c>
      <c r="U3224">
        <f t="shared" si="254"/>
        <v>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8270</v>
      </c>
      <c r="O3225" s="21">
        <f t="shared" si="255"/>
        <v>109.51612903225806</v>
      </c>
      <c r="P3225" s="5">
        <f t="shared" si="256"/>
        <v>2.1796759941089837E-2</v>
      </c>
      <c r="Q3225" t="s">
        <v>8318</v>
      </c>
      <c r="R3225" t="s">
        <v>8319</v>
      </c>
      <c r="S3225" s="12">
        <f t="shared" si="257"/>
        <v>42206.835370370376</v>
      </c>
      <c r="T3225" s="12">
        <f t="shared" si="253"/>
        <v>42236.835370370376</v>
      </c>
      <c r="U3225">
        <f t="shared" si="254"/>
        <v>1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8270</v>
      </c>
      <c r="O3226" s="21">
        <f t="shared" si="255"/>
        <v>102.03333333333333</v>
      </c>
      <c r="P3226" s="5">
        <f t="shared" si="256"/>
        <v>7.0565174779483831E-3</v>
      </c>
      <c r="Q3226" t="s">
        <v>8318</v>
      </c>
      <c r="R3226" t="s">
        <v>8319</v>
      </c>
      <c r="S3226" s="12">
        <f t="shared" si="257"/>
        <v>42697.850844907407</v>
      </c>
      <c r="T3226" s="12">
        <f t="shared" si="253"/>
        <v>42745.208333333328</v>
      </c>
      <c r="U3226">
        <f t="shared" si="254"/>
        <v>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8270</v>
      </c>
      <c r="O3227" s="21">
        <f t="shared" si="255"/>
        <v>102.35000000000001</v>
      </c>
      <c r="P3227" s="5">
        <f t="shared" si="256"/>
        <v>1.9052271617000488E-2</v>
      </c>
      <c r="Q3227" t="s">
        <v>8318</v>
      </c>
      <c r="R3227" t="s">
        <v>8319</v>
      </c>
      <c r="S3227" s="12">
        <f t="shared" si="257"/>
        <v>42503.559467592597</v>
      </c>
      <c r="T3227" s="12">
        <f t="shared" si="253"/>
        <v>42524.875</v>
      </c>
      <c r="U3227">
        <f t="shared" si="254"/>
        <v>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8270</v>
      </c>
      <c r="O3228" s="21">
        <f t="shared" si="255"/>
        <v>104.16666666666667</v>
      </c>
      <c r="P3228" s="5">
        <f t="shared" si="256"/>
        <v>1.6799999999999999E-2</v>
      </c>
      <c r="Q3228" t="s">
        <v>8318</v>
      </c>
      <c r="R3228" t="s">
        <v>8319</v>
      </c>
      <c r="S3228" s="12">
        <f t="shared" si="257"/>
        <v>42277.583472222221</v>
      </c>
      <c r="T3228" s="12">
        <f t="shared" si="253"/>
        <v>42307.583472222221</v>
      </c>
      <c r="U3228">
        <f t="shared" si="254"/>
        <v>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8270</v>
      </c>
      <c r="O3229" s="21">
        <f t="shared" si="255"/>
        <v>125</v>
      </c>
      <c r="P3229" s="5">
        <f t="shared" si="256"/>
        <v>0.02</v>
      </c>
      <c r="Q3229" t="s">
        <v>8318</v>
      </c>
      <c r="R3229" t="s">
        <v>8319</v>
      </c>
      <c r="S3229" s="12">
        <f t="shared" si="257"/>
        <v>42722.882361111115</v>
      </c>
      <c r="T3229" s="12">
        <f t="shared" si="253"/>
        <v>42752.882361111115</v>
      </c>
      <c r="U3229">
        <f t="shared" si="254"/>
        <v>1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8270</v>
      </c>
      <c r="O3230" s="21">
        <f t="shared" si="255"/>
        <v>102.34285714285714</v>
      </c>
      <c r="P3230" s="5">
        <f t="shared" si="256"/>
        <v>5.1647124511446122E-3</v>
      </c>
      <c r="Q3230" t="s">
        <v>8318</v>
      </c>
      <c r="R3230" t="s">
        <v>8319</v>
      </c>
      <c r="S3230" s="12">
        <f t="shared" si="257"/>
        <v>42323.70930555556</v>
      </c>
      <c r="T3230" s="12">
        <f t="shared" si="253"/>
        <v>42355.207638888889</v>
      </c>
      <c r="U3230">
        <f t="shared" si="254"/>
        <v>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8270</v>
      </c>
      <c r="O3231" s="21">
        <f t="shared" si="255"/>
        <v>107.86500000000001</v>
      </c>
      <c r="P3231" s="5">
        <f t="shared" si="256"/>
        <v>9.3635562972233816E-3</v>
      </c>
      <c r="Q3231" t="s">
        <v>8318</v>
      </c>
      <c r="R3231" t="s">
        <v>8319</v>
      </c>
      <c r="S3231" s="12">
        <f t="shared" si="257"/>
        <v>41933.291643518518</v>
      </c>
      <c r="T3231" s="12">
        <f t="shared" si="253"/>
        <v>41963.333310185189</v>
      </c>
      <c r="U3231">
        <f t="shared" si="254"/>
        <v>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8270</v>
      </c>
      <c r="O3232" s="21">
        <f t="shared" si="255"/>
        <v>109.88461538461539</v>
      </c>
      <c r="P3232" s="5">
        <f t="shared" si="256"/>
        <v>1.2950647532376619E-2</v>
      </c>
      <c r="Q3232" t="s">
        <v>8318</v>
      </c>
      <c r="R3232" t="s">
        <v>8319</v>
      </c>
      <c r="S3232" s="12">
        <f t="shared" si="257"/>
        <v>41898.168125000004</v>
      </c>
      <c r="T3232" s="12">
        <f t="shared" si="253"/>
        <v>41913.165972222225</v>
      </c>
      <c r="U3232">
        <f t="shared" si="254"/>
        <v>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8270</v>
      </c>
      <c r="O3233" s="21">
        <f t="shared" si="255"/>
        <v>161</v>
      </c>
      <c r="P3233" s="5">
        <f t="shared" si="256"/>
        <v>1.7391304347826087E-2</v>
      </c>
      <c r="Q3233" t="s">
        <v>8318</v>
      </c>
      <c r="R3233" t="s">
        <v>8319</v>
      </c>
      <c r="S3233" s="12">
        <f t="shared" si="257"/>
        <v>42446.943831018521</v>
      </c>
      <c r="T3233" s="12">
        <f t="shared" si="253"/>
        <v>42476.943831018521</v>
      </c>
      <c r="U3233">
        <f t="shared" si="254"/>
        <v>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8270</v>
      </c>
      <c r="O3234" s="21">
        <f t="shared" si="255"/>
        <v>131.20000000000002</v>
      </c>
      <c r="P3234" s="5">
        <f t="shared" si="256"/>
        <v>1.9817073170731708E-2</v>
      </c>
      <c r="Q3234" t="s">
        <v>8318</v>
      </c>
      <c r="R3234" t="s">
        <v>8319</v>
      </c>
      <c r="S3234" s="12">
        <f t="shared" si="257"/>
        <v>42463.81385416667</v>
      </c>
      <c r="T3234" s="12">
        <f t="shared" si="253"/>
        <v>42494.165972222225</v>
      </c>
      <c r="U3234">
        <f t="shared" si="254"/>
        <v>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8270</v>
      </c>
      <c r="O3235" s="21">
        <f t="shared" si="255"/>
        <v>118.8</v>
      </c>
      <c r="P3235" s="5">
        <f t="shared" si="256"/>
        <v>1.026936026936027E-2</v>
      </c>
      <c r="Q3235" t="s">
        <v>8318</v>
      </c>
      <c r="R3235" t="s">
        <v>8319</v>
      </c>
      <c r="S3235" s="12">
        <f t="shared" si="257"/>
        <v>42766.805034722223</v>
      </c>
      <c r="T3235" s="12">
        <f t="shared" si="253"/>
        <v>42796.805034722223</v>
      </c>
      <c r="U3235">
        <f t="shared" si="254"/>
        <v>1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8270</v>
      </c>
      <c r="O3236" s="21">
        <f t="shared" si="255"/>
        <v>100.39275000000001</v>
      </c>
      <c r="P3236" s="5">
        <f t="shared" si="256"/>
        <v>2.8637526116178709E-2</v>
      </c>
      <c r="Q3236" t="s">
        <v>8318</v>
      </c>
      <c r="R3236" t="s">
        <v>8319</v>
      </c>
      <c r="S3236" s="12">
        <f t="shared" si="257"/>
        <v>42734.789444444439</v>
      </c>
      <c r="T3236" s="12">
        <f t="shared" si="253"/>
        <v>42767.979861111111</v>
      </c>
      <c r="U3236">
        <f t="shared" si="254"/>
        <v>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8270</v>
      </c>
      <c r="O3237" s="21">
        <f t="shared" si="255"/>
        <v>103.20666666666666</v>
      </c>
      <c r="P3237" s="5">
        <f t="shared" si="256"/>
        <v>1.1691751178864415E-2</v>
      </c>
      <c r="Q3237" t="s">
        <v>8318</v>
      </c>
      <c r="R3237" t="s">
        <v>8319</v>
      </c>
      <c r="S3237" s="12">
        <f t="shared" si="257"/>
        <v>42522.347812499997</v>
      </c>
      <c r="T3237" s="12">
        <f t="shared" si="253"/>
        <v>42552.347812499997</v>
      </c>
      <c r="U3237">
        <f t="shared" si="254"/>
        <v>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8270</v>
      </c>
      <c r="O3238" s="21">
        <f t="shared" si="255"/>
        <v>100.6</v>
      </c>
      <c r="P3238" s="5">
        <f t="shared" si="256"/>
        <v>5.4671968190854875E-3</v>
      </c>
      <c r="Q3238" t="s">
        <v>8318</v>
      </c>
      <c r="R3238" t="s">
        <v>8319</v>
      </c>
      <c r="S3238" s="12">
        <f t="shared" si="257"/>
        <v>42702.917048611111</v>
      </c>
      <c r="T3238" s="12">
        <f t="shared" si="253"/>
        <v>42732.917048611111</v>
      </c>
      <c r="U3238">
        <f t="shared" si="254"/>
        <v>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8270</v>
      </c>
      <c r="O3239" s="21">
        <f t="shared" si="255"/>
        <v>100.78754285714287</v>
      </c>
      <c r="P3239" s="5">
        <f t="shared" si="256"/>
        <v>7.6256589533173604E-3</v>
      </c>
      <c r="Q3239" t="s">
        <v>8318</v>
      </c>
      <c r="R3239" t="s">
        <v>8319</v>
      </c>
      <c r="S3239" s="12">
        <f t="shared" si="257"/>
        <v>42252.474351851852</v>
      </c>
      <c r="T3239" s="12">
        <f t="shared" si="253"/>
        <v>42276.165972222225</v>
      </c>
      <c r="U3239">
        <f t="shared" si="254"/>
        <v>1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8270</v>
      </c>
      <c r="O3240" s="21">
        <f t="shared" si="255"/>
        <v>112.32142857142857</v>
      </c>
      <c r="P3240" s="5">
        <f t="shared" si="256"/>
        <v>2.5119236883942766E-2</v>
      </c>
      <c r="Q3240" t="s">
        <v>8318</v>
      </c>
      <c r="R3240" t="s">
        <v>8319</v>
      </c>
      <c r="S3240" s="12">
        <f t="shared" si="257"/>
        <v>42156.510393518518</v>
      </c>
      <c r="T3240" s="12">
        <f t="shared" si="253"/>
        <v>42186.510393518518</v>
      </c>
      <c r="U3240">
        <f t="shared" si="254"/>
        <v>1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8270</v>
      </c>
      <c r="O3241" s="21">
        <f t="shared" si="255"/>
        <v>105.91914022517912</v>
      </c>
      <c r="P3241" s="5">
        <f t="shared" si="256"/>
        <v>1.6749933161324407E-2</v>
      </c>
      <c r="Q3241" t="s">
        <v>8318</v>
      </c>
      <c r="R3241" t="s">
        <v>8319</v>
      </c>
      <c r="S3241" s="12">
        <f t="shared" si="257"/>
        <v>42278.089039351849</v>
      </c>
      <c r="T3241" s="12">
        <f t="shared" si="253"/>
        <v>42302.999305555553</v>
      </c>
      <c r="U3241">
        <f t="shared" si="254"/>
        <v>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8270</v>
      </c>
      <c r="O3242" s="21">
        <f t="shared" si="255"/>
        <v>100.56666666666668</v>
      </c>
      <c r="P3242" s="5">
        <f t="shared" si="256"/>
        <v>1.1269472986410341E-2</v>
      </c>
      <c r="Q3242" t="s">
        <v>8318</v>
      </c>
      <c r="R3242" t="s">
        <v>8319</v>
      </c>
      <c r="S3242" s="12">
        <f t="shared" si="257"/>
        <v>42754.693842592591</v>
      </c>
      <c r="T3242" s="12">
        <f t="shared" si="253"/>
        <v>42782.958333333328</v>
      </c>
      <c r="U3242">
        <f t="shared" si="254"/>
        <v>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8270</v>
      </c>
      <c r="O3243" s="21">
        <f t="shared" si="255"/>
        <v>115.30588235294117</v>
      </c>
      <c r="P3243" s="5">
        <f t="shared" si="256"/>
        <v>1.7039077645138252E-2</v>
      </c>
      <c r="Q3243" t="s">
        <v>8318</v>
      </c>
      <c r="R3243" t="s">
        <v>8319</v>
      </c>
      <c r="S3243" s="12">
        <f t="shared" si="257"/>
        <v>41893.324884259258</v>
      </c>
      <c r="T3243" s="12">
        <f t="shared" si="253"/>
        <v>41926.290972222225</v>
      </c>
      <c r="U3243">
        <f t="shared" si="254"/>
        <v>1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8270</v>
      </c>
      <c r="O3244" s="21">
        <f t="shared" si="255"/>
        <v>127.30419999999999</v>
      </c>
      <c r="P3244" s="5">
        <f t="shared" si="256"/>
        <v>1.4375016692300804E-2</v>
      </c>
      <c r="Q3244" t="s">
        <v>8318</v>
      </c>
      <c r="R3244" t="s">
        <v>8319</v>
      </c>
      <c r="S3244" s="12">
        <f t="shared" si="257"/>
        <v>41871.755694444444</v>
      </c>
      <c r="T3244" s="12">
        <f t="shared" si="253"/>
        <v>41901.755694444444</v>
      </c>
      <c r="U3244">
        <f t="shared" si="254"/>
        <v>1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8270</v>
      </c>
      <c r="O3245" s="21">
        <f t="shared" si="255"/>
        <v>102.83750000000001</v>
      </c>
      <c r="P3245" s="5">
        <f t="shared" si="256"/>
        <v>8.630120335480735E-3</v>
      </c>
      <c r="Q3245" t="s">
        <v>8318</v>
      </c>
      <c r="R3245" t="s">
        <v>8319</v>
      </c>
      <c r="S3245" s="12">
        <f t="shared" si="257"/>
        <v>42262.096782407403</v>
      </c>
      <c r="T3245" s="12">
        <f t="shared" si="253"/>
        <v>42286</v>
      </c>
      <c r="U3245">
        <f t="shared" si="254"/>
        <v>1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8270</v>
      </c>
      <c r="O3246" s="21">
        <f t="shared" si="255"/>
        <v>102.9375</v>
      </c>
      <c r="P3246" s="5">
        <f t="shared" si="256"/>
        <v>4.1894353369763208E-2</v>
      </c>
      <c r="Q3246" t="s">
        <v>8318</v>
      </c>
      <c r="R3246" t="s">
        <v>8319</v>
      </c>
      <c r="S3246" s="12">
        <f t="shared" si="257"/>
        <v>42675.694236111114</v>
      </c>
      <c r="T3246" s="12">
        <f t="shared" si="253"/>
        <v>42705.735902777778</v>
      </c>
      <c r="U3246">
        <f t="shared" si="254"/>
        <v>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8270</v>
      </c>
      <c r="O3247" s="21">
        <f t="shared" si="255"/>
        <v>104.3047619047619</v>
      </c>
      <c r="P3247" s="5">
        <f t="shared" si="256"/>
        <v>1.2326515704894084E-2</v>
      </c>
      <c r="Q3247" t="s">
        <v>8318</v>
      </c>
      <c r="R3247" t="s">
        <v>8319</v>
      </c>
      <c r="S3247" s="12">
        <f t="shared" si="257"/>
        <v>42135.60020833333</v>
      </c>
      <c r="T3247" s="12">
        <f>(((I3247/60)/60)/24)+DATE(1970,1,1)</f>
        <v>42167.083333333328</v>
      </c>
      <c r="U3247">
        <f t="shared" si="254"/>
        <v>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8270</v>
      </c>
      <c r="O3248" s="21">
        <f t="shared" si="255"/>
        <v>111.22000000000001</v>
      </c>
      <c r="P3248" s="5">
        <f t="shared" si="256"/>
        <v>1.7352994065815502E-2</v>
      </c>
      <c r="Q3248" t="s">
        <v>8318</v>
      </c>
      <c r="R3248" t="s">
        <v>8319</v>
      </c>
      <c r="S3248" s="12">
        <f t="shared" si="257"/>
        <v>42230.472222222219</v>
      </c>
      <c r="T3248" s="12">
        <f>(((I3248/60)/60)/24)+DATE(1970,1,1)</f>
        <v>42259.165972222225</v>
      </c>
      <c r="U3248">
        <f t="shared" si="254"/>
        <v>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8270</v>
      </c>
      <c r="O3249" s="21">
        <f t="shared" si="255"/>
        <v>105.86</v>
      </c>
      <c r="P3249" s="5">
        <f t="shared" si="256"/>
        <v>2.1537880219157379E-2</v>
      </c>
      <c r="Q3249" t="s">
        <v>8318</v>
      </c>
      <c r="R3249" t="s">
        <v>8319</v>
      </c>
      <c r="S3249" s="12">
        <f t="shared" si="257"/>
        <v>42167.434166666666</v>
      </c>
      <c r="T3249" s="12">
        <f>(((I3249/60)/60)/24)+DATE(1970,1,1)</f>
        <v>42197.434166666666</v>
      </c>
      <c r="U3249">
        <f t="shared" si="254"/>
        <v>1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8270</v>
      </c>
      <c r="O3250" s="21">
        <f t="shared" si="255"/>
        <v>100.79166666666666</v>
      </c>
      <c r="P3250" s="5">
        <f t="shared" si="256"/>
        <v>1.6535758577924761E-2</v>
      </c>
      <c r="Q3250" t="s">
        <v>8318</v>
      </c>
      <c r="R3250" t="s">
        <v>8319</v>
      </c>
      <c r="S3250" s="12">
        <f t="shared" si="257"/>
        <v>42068.888391203705</v>
      </c>
      <c r="T3250" s="12">
        <f>(((I3250/60)/60)/24)+DATE(1970,1,1)</f>
        <v>42098.846724537041</v>
      </c>
      <c r="U3250">
        <f t="shared" si="254"/>
        <v>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8270</v>
      </c>
      <c r="O3251" s="21">
        <f t="shared" si="255"/>
        <v>104.92727272727274</v>
      </c>
      <c r="P3251" s="5">
        <f t="shared" si="256"/>
        <v>1.5248657078495927E-2</v>
      </c>
      <c r="Q3251" t="s">
        <v>8318</v>
      </c>
      <c r="R3251" t="s">
        <v>8319</v>
      </c>
      <c r="S3251" s="12">
        <f t="shared" si="257"/>
        <v>42145.746689814812</v>
      </c>
      <c r="T3251" s="12">
        <f t="shared" ref="T3251:T3314" si="258">(((I3251/60)/60)/24)+DATE(1970,1,1)</f>
        <v>42175.746689814812</v>
      </c>
      <c r="U3251">
        <f t="shared" si="254"/>
        <v>1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8270</v>
      </c>
      <c r="O3252" s="21">
        <f t="shared" si="255"/>
        <v>101.55199999999999</v>
      </c>
      <c r="P3252" s="5">
        <f t="shared" si="256"/>
        <v>8.3897904521821332E-3</v>
      </c>
      <c r="Q3252" t="s">
        <v>8318</v>
      </c>
      <c r="R3252" t="s">
        <v>8319</v>
      </c>
      <c r="S3252" s="12">
        <f t="shared" si="257"/>
        <v>41918.742175925923</v>
      </c>
      <c r="T3252" s="12">
        <f t="shared" si="258"/>
        <v>41948.783842592595</v>
      </c>
      <c r="U3252">
        <f t="shared" si="254"/>
        <v>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8270</v>
      </c>
      <c r="O3253" s="21">
        <f t="shared" si="255"/>
        <v>110.73333333333333</v>
      </c>
      <c r="P3253" s="5">
        <f t="shared" si="256"/>
        <v>1.2040939193257074E-2</v>
      </c>
      <c r="Q3253" t="s">
        <v>8318</v>
      </c>
      <c r="R3253" t="s">
        <v>8319</v>
      </c>
      <c r="S3253" s="12">
        <f t="shared" si="257"/>
        <v>42146.731087962966</v>
      </c>
      <c r="T3253" s="12">
        <f t="shared" si="258"/>
        <v>42176.731087962966</v>
      </c>
      <c r="U3253">
        <f t="shared" si="254"/>
        <v>1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8270</v>
      </c>
      <c r="O3254" s="21">
        <f t="shared" si="255"/>
        <v>127.82222222222221</v>
      </c>
      <c r="P3254" s="5">
        <f t="shared" si="256"/>
        <v>1.7385257301808066E-2</v>
      </c>
      <c r="Q3254" t="s">
        <v>8318</v>
      </c>
      <c r="R3254" t="s">
        <v>8319</v>
      </c>
      <c r="S3254" s="12">
        <f t="shared" si="257"/>
        <v>42590.472685185188</v>
      </c>
      <c r="T3254" s="12">
        <f t="shared" si="258"/>
        <v>42620.472685185188</v>
      </c>
      <c r="U3254">
        <f t="shared" si="254"/>
        <v>1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8270</v>
      </c>
      <c r="O3255" s="21">
        <f t="shared" si="255"/>
        <v>101.82500000000002</v>
      </c>
      <c r="P3255" s="5">
        <f t="shared" si="256"/>
        <v>5.6469432850478765E-3</v>
      </c>
      <c r="Q3255" t="s">
        <v>8318</v>
      </c>
      <c r="R3255" t="s">
        <v>8319</v>
      </c>
      <c r="S3255" s="12">
        <f t="shared" si="257"/>
        <v>42602.576712962968</v>
      </c>
      <c r="T3255" s="12">
        <f t="shared" si="258"/>
        <v>42621.15625</v>
      </c>
      <c r="U3255">
        <f t="shared" si="254"/>
        <v>1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8270</v>
      </c>
      <c r="O3256" s="21">
        <f t="shared" si="255"/>
        <v>101.25769230769231</v>
      </c>
      <c r="P3256" s="5">
        <f t="shared" si="256"/>
        <v>1.4129980628252364E-2</v>
      </c>
      <c r="Q3256" t="s">
        <v>8318</v>
      </c>
      <c r="R3256" t="s">
        <v>8319</v>
      </c>
      <c r="S3256" s="12">
        <f t="shared" si="257"/>
        <v>42059.085752314815</v>
      </c>
      <c r="T3256" s="12">
        <f t="shared" si="258"/>
        <v>42089.044085648144</v>
      </c>
      <c r="U3256">
        <f t="shared" si="254"/>
        <v>1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8270</v>
      </c>
      <c r="O3257" s="21">
        <f t="shared" si="255"/>
        <v>175</v>
      </c>
      <c r="P3257" s="5">
        <f t="shared" si="256"/>
        <v>3.4285714285714287E-2</v>
      </c>
      <c r="Q3257" t="s">
        <v>8318</v>
      </c>
      <c r="R3257" t="s">
        <v>8319</v>
      </c>
      <c r="S3257" s="12">
        <f t="shared" si="257"/>
        <v>41889.768229166664</v>
      </c>
      <c r="T3257" s="12">
        <f t="shared" si="258"/>
        <v>41919.768229166664</v>
      </c>
      <c r="U3257">
        <f t="shared" si="254"/>
        <v>1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8270</v>
      </c>
      <c r="O3258" s="21">
        <f t="shared" si="255"/>
        <v>128.06</v>
      </c>
      <c r="P3258" s="5">
        <f t="shared" si="256"/>
        <v>1.3743557707324692E-2</v>
      </c>
      <c r="Q3258" t="s">
        <v>8318</v>
      </c>
      <c r="R3258" t="s">
        <v>8319</v>
      </c>
      <c r="S3258" s="12">
        <f t="shared" si="257"/>
        <v>42144.573807870373</v>
      </c>
      <c r="T3258" s="12">
        <f t="shared" si="258"/>
        <v>42166.165972222225</v>
      </c>
      <c r="U3258">
        <f t="shared" si="254"/>
        <v>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8270</v>
      </c>
      <c r="O3259" s="21">
        <f t="shared" si="255"/>
        <v>106.29949999999999</v>
      </c>
      <c r="P3259" s="5">
        <f t="shared" si="256"/>
        <v>1.928513304389955E-2</v>
      </c>
      <c r="Q3259" t="s">
        <v>8318</v>
      </c>
      <c r="R3259" t="s">
        <v>8319</v>
      </c>
      <c r="S3259" s="12">
        <f t="shared" si="257"/>
        <v>42758.559629629628</v>
      </c>
      <c r="T3259" s="12">
        <f t="shared" si="258"/>
        <v>42788.559629629628</v>
      </c>
      <c r="U3259">
        <f t="shared" si="254"/>
        <v>1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8270</v>
      </c>
      <c r="O3260" s="21">
        <f t="shared" si="255"/>
        <v>105.21428571428571</v>
      </c>
      <c r="P3260" s="5">
        <f t="shared" si="256"/>
        <v>1.0183299389002037E-2</v>
      </c>
      <c r="Q3260" t="s">
        <v>8318</v>
      </c>
      <c r="R3260" t="s">
        <v>8319</v>
      </c>
      <c r="S3260" s="12">
        <f t="shared" si="257"/>
        <v>41982.887280092589</v>
      </c>
      <c r="T3260" s="12">
        <f t="shared" si="258"/>
        <v>42012.887280092589</v>
      </c>
      <c r="U3260">
        <f t="shared" si="254"/>
        <v>1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8270</v>
      </c>
      <c r="O3261" s="21">
        <f t="shared" si="255"/>
        <v>106.16782608695652</v>
      </c>
      <c r="P3261" s="5">
        <f t="shared" si="256"/>
        <v>3.9723817090250874E-3</v>
      </c>
      <c r="Q3261" t="s">
        <v>8318</v>
      </c>
      <c r="R3261" t="s">
        <v>8319</v>
      </c>
      <c r="S3261" s="12">
        <f t="shared" si="257"/>
        <v>42614.760937500003</v>
      </c>
      <c r="T3261" s="12">
        <f t="shared" si="258"/>
        <v>42644.165972222225</v>
      </c>
      <c r="U3261">
        <f t="shared" si="254"/>
        <v>1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8270</v>
      </c>
      <c r="O3262" s="21">
        <f t="shared" si="255"/>
        <v>109.24000000000001</v>
      </c>
      <c r="P3262" s="5">
        <f t="shared" si="256"/>
        <v>1.3365067740754303E-2</v>
      </c>
      <c r="Q3262" t="s">
        <v>8318</v>
      </c>
      <c r="R3262" t="s">
        <v>8319</v>
      </c>
      <c r="S3262" s="12">
        <f t="shared" si="257"/>
        <v>42303.672662037032</v>
      </c>
      <c r="T3262" s="12">
        <f t="shared" si="258"/>
        <v>42338.714328703703</v>
      </c>
      <c r="U3262">
        <f t="shared" si="254"/>
        <v>1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8270</v>
      </c>
      <c r="O3263" s="21">
        <f t="shared" si="255"/>
        <v>100.45454545454547</v>
      </c>
      <c r="P3263" s="5">
        <f t="shared" si="256"/>
        <v>1.478129713423831E-2</v>
      </c>
      <c r="Q3263" t="s">
        <v>8318</v>
      </c>
      <c r="R3263" t="s">
        <v>8319</v>
      </c>
      <c r="S3263" s="12">
        <f t="shared" si="257"/>
        <v>42171.725416666668</v>
      </c>
      <c r="T3263" s="12">
        <f t="shared" si="258"/>
        <v>42201.725416666668</v>
      </c>
      <c r="U3263">
        <f t="shared" si="254"/>
        <v>1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8270</v>
      </c>
      <c r="O3264" s="21">
        <f t="shared" si="255"/>
        <v>103.04098360655738</v>
      </c>
      <c r="P3264" s="5">
        <f t="shared" si="256"/>
        <v>1.0659454299578396E-2</v>
      </c>
      <c r="Q3264" t="s">
        <v>8318</v>
      </c>
      <c r="R3264" t="s">
        <v>8319</v>
      </c>
      <c r="S3264" s="12">
        <f t="shared" si="257"/>
        <v>41964.315532407403</v>
      </c>
      <c r="T3264" s="12">
        <f t="shared" si="258"/>
        <v>41995.166666666672</v>
      </c>
      <c r="U3264">
        <f t="shared" si="254"/>
        <v>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8270</v>
      </c>
      <c r="O3265" s="21">
        <f t="shared" si="255"/>
        <v>112.1664</v>
      </c>
      <c r="P3265" s="5">
        <f t="shared" si="256"/>
        <v>2.4249686180531783E-2</v>
      </c>
      <c r="Q3265" t="s">
        <v>8318</v>
      </c>
      <c r="R3265" t="s">
        <v>8319</v>
      </c>
      <c r="S3265" s="12">
        <f t="shared" si="257"/>
        <v>42284.516064814816</v>
      </c>
      <c r="T3265" s="12">
        <f t="shared" si="258"/>
        <v>42307.875</v>
      </c>
      <c r="U3265">
        <f t="shared" si="254"/>
        <v>1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8270</v>
      </c>
      <c r="O3266" s="21">
        <f t="shared" si="255"/>
        <v>103</v>
      </c>
      <c r="P3266" s="5">
        <f t="shared" si="256"/>
        <v>1.9029126213592235E-2</v>
      </c>
      <c r="Q3266" t="s">
        <v>8318</v>
      </c>
      <c r="R3266" t="s">
        <v>8319</v>
      </c>
      <c r="S3266" s="12">
        <f t="shared" si="257"/>
        <v>42016.800208333334</v>
      </c>
      <c r="T3266" s="12">
        <f t="shared" si="258"/>
        <v>42032.916666666672</v>
      </c>
      <c r="U3266">
        <f t="shared" ref="U3266:U3329" si="259">COUNT(E3266="SUCCESSFUL","FAILED","cancelled","live")</f>
        <v>1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8270</v>
      </c>
      <c r="O3267" s="21">
        <f t="shared" ref="O3267:O3330" si="260">IFERROR( E3267/D3267 * 100,0)</f>
        <v>164</v>
      </c>
      <c r="P3267" s="5">
        <f t="shared" ref="P3267:P3330" si="261">IFERROR(L3267/E3267,0)</f>
        <v>1.4227642276422764E-2</v>
      </c>
      <c r="Q3267" t="s">
        <v>8318</v>
      </c>
      <c r="R3267" t="s">
        <v>8319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1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8270</v>
      </c>
      <c r="O3268" s="21">
        <f t="shared" si="260"/>
        <v>131.28333333333333</v>
      </c>
      <c r="P3268" s="5">
        <f t="shared" si="261"/>
        <v>2.0693157293385805E-2</v>
      </c>
      <c r="Q3268" t="s">
        <v>8318</v>
      </c>
      <c r="R3268" t="s">
        <v>8319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8270</v>
      </c>
      <c r="O3269" s="21">
        <f t="shared" si="260"/>
        <v>102.1</v>
      </c>
      <c r="P3269" s="5">
        <f t="shared" si="261"/>
        <v>1.8805093046033301E-2</v>
      </c>
      <c r="Q3269" t="s">
        <v>8318</v>
      </c>
      <c r="R3269" t="s">
        <v>8319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1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8270</v>
      </c>
      <c r="O3270" s="21">
        <f t="shared" si="260"/>
        <v>128</v>
      </c>
      <c r="P3270" s="5">
        <f t="shared" si="261"/>
        <v>1.6406250000000001E-2</v>
      </c>
      <c r="Q3270" t="s">
        <v>8318</v>
      </c>
      <c r="R3270" t="s">
        <v>8319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1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8270</v>
      </c>
      <c r="O3271" s="21">
        <f t="shared" si="260"/>
        <v>101.49999999999999</v>
      </c>
      <c r="P3271" s="5">
        <f t="shared" si="261"/>
        <v>8.6206896551724137E-3</v>
      </c>
      <c r="Q3271" t="s">
        <v>8318</v>
      </c>
      <c r="R3271" t="s">
        <v>8319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1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8270</v>
      </c>
      <c r="O3272" s="21">
        <f t="shared" si="260"/>
        <v>101.66666666666666</v>
      </c>
      <c r="P3272" s="5">
        <f t="shared" si="261"/>
        <v>1.6393442622950821E-2</v>
      </c>
      <c r="Q3272" t="s">
        <v>8318</v>
      </c>
      <c r="R3272" t="s">
        <v>8319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1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8270</v>
      </c>
      <c r="O3273" s="21">
        <f t="shared" si="260"/>
        <v>130</v>
      </c>
      <c r="P3273" s="5">
        <f t="shared" si="261"/>
        <v>2.6153846153846153E-2</v>
      </c>
      <c r="Q3273" t="s">
        <v>8318</v>
      </c>
      <c r="R3273" t="s">
        <v>8319</v>
      </c>
      <c r="S3273" s="12">
        <f t="shared" ref="S3273:S3324" si="262">(((J3273/60)/60)/24)+DATE(1970,1,1)</f>
        <v>41915.437210648146</v>
      </c>
      <c r="T3273" s="12">
        <f t="shared" si="258"/>
        <v>41945.478877314818</v>
      </c>
      <c r="U3273">
        <f t="shared" si="259"/>
        <v>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8270</v>
      </c>
      <c r="O3274" s="21">
        <f t="shared" si="260"/>
        <v>154.43</v>
      </c>
      <c r="P3274" s="5">
        <f t="shared" si="261"/>
        <v>9.3893673509033212E-3</v>
      </c>
      <c r="Q3274" t="s">
        <v>8318</v>
      </c>
      <c r="R3274" t="s">
        <v>8319</v>
      </c>
      <c r="S3274" s="12">
        <f t="shared" si="262"/>
        <v>42284.500104166669</v>
      </c>
      <c r="T3274" s="12">
        <f t="shared" si="258"/>
        <v>42314.541770833333</v>
      </c>
      <c r="U3274">
        <f t="shared" si="259"/>
        <v>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8270</v>
      </c>
      <c r="O3275" s="21">
        <f t="shared" si="260"/>
        <v>107.4</v>
      </c>
      <c r="P3275" s="5">
        <f t="shared" si="261"/>
        <v>4.8882681564245811E-3</v>
      </c>
      <c r="Q3275" t="s">
        <v>8318</v>
      </c>
      <c r="R3275" t="s">
        <v>8319</v>
      </c>
      <c r="S3275" s="12">
        <f t="shared" si="262"/>
        <v>42611.801412037035</v>
      </c>
      <c r="T3275" s="12">
        <f t="shared" si="258"/>
        <v>42627.791666666672</v>
      </c>
      <c r="U3275">
        <f t="shared" si="259"/>
        <v>1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8270</v>
      </c>
      <c r="O3276" s="21">
        <f t="shared" si="260"/>
        <v>101.32258064516128</v>
      </c>
      <c r="P3276" s="5">
        <f t="shared" si="261"/>
        <v>1.8210760904170648E-2</v>
      </c>
      <c r="Q3276" t="s">
        <v>8318</v>
      </c>
      <c r="R3276" t="s">
        <v>8319</v>
      </c>
      <c r="S3276" s="12">
        <f t="shared" si="262"/>
        <v>42400.704537037032</v>
      </c>
      <c r="T3276" s="12">
        <f t="shared" si="258"/>
        <v>42444.875</v>
      </c>
      <c r="U3276">
        <f t="shared" si="259"/>
        <v>1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8270</v>
      </c>
      <c r="O3277" s="21">
        <f t="shared" si="260"/>
        <v>100.27777777777777</v>
      </c>
      <c r="P3277" s="5">
        <f t="shared" si="261"/>
        <v>6.6481994459833792E-3</v>
      </c>
      <c r="Q3277" t="s">
        <v>8318</v>
      </c>
      <c r="R3277" t="s">
        <v>8319</v>
      </c>
      <c r="S3277" s="12">
        <f t="shared" si="262"/>
        <v>42017.88045138889</v>
      </c>
      <c r="T3277" s="12">
        <f t="shared" si="258"/>
        <v>42044.1875</v>
      </c>
      <c r="U3277">
        <f t="shared" si="259"/>
        <v>1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8270</v>
      </c>
      <c r="O3278" s="21">
        <f t="shared" si="260"/>
        <v>116.84444444444443</v>
      </c>
      <c r="P3278" s="5">
        <f t="shared" si="261"/>
        <v>1.9018638265500189E-2</v>
      </c>
      <c r="Q3278" t="s">
        <v>8318</v>
      </c>
      <c r="R3278" t="s">
        <v>8319</v>
      </c>
      <c r="S3278" s="12">
        <f t="shared" si="262"/>
        <v>42426.949988425928</v>
      </c>
      <c r="T3278" s="12">
        <f t="shared" si="258"/>
        <v>42461.165972222225</v>
      </c>
      <c r="U3278">
        <f t="shared" si="259"/>
        <v>1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8270</v>
      </c>
      <c r="O3279" s="21">
        <f t="shared" si="260"/>
        <v>108.60000000000001</v>
      </c>
      <c r="P3279" s="5">
        <f t="shared" si="261"/>
        <v>1.841620626151013E-2</v>
      </c>
      <c r="Q3279" t="s">
        <v>8318</v>
      </c>
      <c r="R3279" t="s">
        <v>8319</v>
      </c>
      <c r="S3279" s="12">
        <f t="shared" si="262"/>
        <v>41931.682939814818</v>
      </c>
      <c r="T3279" s="12">
        <f t="shared" si="258"/>
        <v>41961.724606481483</v>
      </c>
      <c r="U3279">
        <f t="shared" si="259"/>
        <v>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8270</v>
      </c>
      <c r="O3280" s="21">
        <f t="shared" si="260"/>
        <v>103.4</v>
      </c>
      <c r="P3280" s="5">
        <f t="shared" si="261"/>
        <v>1.3152804642166345E-2</v>
      </c>
      <c r="Q3280" t="s">
        <v>8318</v>
      </c>
      <c r="R3280" t="s">
        <v>8319</v>
      </c>
      <c r="S3280" s="12">
        <f t="shared" si="262"/>
        <v>42124.848414351851</v>
      </c>
      <c r="T3280" s="12">
        <f t="shared" si="258"/>
        <v>42154.848414351851</v>
      </c>
      <c r="U3280">
        <f t="shared" si="259"/>
        <v>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8270</v>
      </c>
      <c r="O3281" s="21">
        <f t="shared" si="260"/>
        <v>114.27586206896552</v>
      </c>
      <c r="P3281" s="5">
        <f t="shared" si="261"/>
        <v>9.5051297525648761E-3</v>
      </c>
      <c r="Q3281" t="s">
        <v>8318</v>
      </c>
      <c r="R3281" t="s">
        <v>8319</v>
      </c>
      <c r="S3281" s="12">
        <f t="shared" si="262"/>
        <v>42431.102534722217</v>
      </c>
      <c r="T3281" s="12">
        <f t="shared" si="258"/>
        <v>42461.06086805556</v>
      </c>
      <c r="U3281">
        <f t="shared" si="259"/>
        <v>1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8270</v>
      </c>
      <c r="O3282" s="21">
        <f t="shared" si="260"/>
        <v>103</v>
      </c>
      <c r="P3282" s="5">
        <f t="shared" si="261"/>
        <v>1.4563106796116505E-2</v>
      </c>
      <c r="Q3282" t="s">
        <v>8318</v>
      </c>
      <c r="R3282" t="s">
        <v>8319</v>
      </c>
      <c r="S3282" s="12">
        <f t="shared" si="262"/>
        <v>42121.756921296299</v>
      </c>
      <c r="T3282" s="12">
        <f t="shared" si="258"/>
        <v>42156.208333333328</v>
      </c>
      <c r="U3282">
        <f t="shared" si="259"/>
        <v>1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8270</v>
      </c>
      <c r="O3283" s="21">
        <f t="shared" si="260"/>
        <v>121.6</v>
      </c>
      <c r="P3283" s="5">
        <f t="shared" si="261"/>
        <v>7.7302631578947366E-3</v>
      </c>
      <c r="Q3283" t="s">
        <v>8318</v>
      </c>
      <c r="R3283" t="s">
        <v>8319</v>
      </c>
      <c r="S3283" s="12">
        <f t="shared" si="262"/>
        <v>42219.019733796296</v>
      </c>
      <c r="T3283" s="12">
        <f t="shared" si="258"/>
        <v>42249.019733796296</v>
      </c>
      <c r="U3283">
        <f t="shared" si="259"/>
        <v>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8270</v>
      </c>
      <c r="O3284" s="21">
        <f t="shared" si="260"/>
        <v>102.6467741935484</v>
      </c>
      <c r="P3284" s="5">
        <f t="shared" si="261"/>
        <v>7.4480287864741286E-3</v>
      </c>
      <c r="Q3284" t="s">
        <v>8318</v>
      </c>
      <c r="R3284" t="s">
        <v>8319</v>
      </c>
      <c r="S3284" s="12">
        <f t="shared" si="262"/>
        <v>42445.19430555556</v>
      </c>
      <c r="T3284" s="12">
        <f t="shared" si="258"/>
        <v>42489.19430555556</v>
      </c>
      <c r="U3284">
        <f t="shared" si="259"/>
        <v>1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8270</v>
      </c>
      <c r="O3285" s="21">
        <f t="shared" si="260"/>
        <v>104.75000000000001</v>
      </c>
      <c r="P3285" s="5">
        <f t="shared" si="261"/>
        <v>5.6085918854415273E-2</v>
      </c>
      <c r="Q3285" t="s">
        <v>8318</v>
      </c>
      <c r="R3285" t="s">
        <v>8319</v>
      </c>
      <c r="S3285" s="12">
        <f t="shared" si="262"/>
        <v>42379.74418981481</v>
      </c>
      <c r="T3285" s="12">
        <f t="shared" si="258"/>
        <v>42410.875</v>
      </c>
      <c r="U3285">
        <f t="shared" si="259"/>
        <v>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8270</v>
      </c>
      <c r="O3286" s="21">
        <f t="shared" si="260"/>
        <v>101.6</v>
      </c>
      <c r="P3286" s="5">
        <f t="shared" si="261"/>
        <v>4.921259842519685E-3</v>
      </c>
      <c r="Q3286" t="s">
        <v>8318</v>
      </c>
      <c r="R3286" t="s">
        <v>8319</v>
      </c>
      <c r="S3286" s="12">
        <f t="shared" si="262"/>
        <v>42380.884872685187</v>
      </c>
      <c r="T3286" s="12">
        <f t="shared" si="258"/>
        <v>42398.249305555553</v>
      </c>
      <c r="U3286">
        <f t="shared" si="259"/>
        <v>1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8270</v>
      </c>
      <c r="O3287" s="21">
        <f t="shared" si="260"/>
        <v>112.10242048409683</v>
      </c>
      <c r="P3287" s="5">
        <f t="shared" si="261"/>
        <v>1.4453961456102784E-2</v>
      </c>
      <c r="Q3287" t="s">
        <v>8318</v>
      </c>
      <c r="R3287" t="s">
        <v>8319</v>
      </c>
      <c r="S3287" s="12">
        <f t="shared" si="262"/>
        <v>42762.942430555559</v>
      </c>
      <c r="T3287" s="12">
        <f t="shared" si="258"/>
        <v>42794.208333333328</v>
      </c>
      <c r="U3287">
        <f t="shared" si="259"/>
        <v>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8270</v>
      </c>
      <c r="O3288" s="21">
        <f t="shared" si="260"/>
        <v>101.76666666666667</v>
      </c>
      <c r="P3288" s="5">
        <f t="shared" si="261"/>
        <v>7.9921388797903701E-3</v>
      </c>
      <c r="Q3288" t="s">
        <v>8318</v>
      </c>
      <c r="R3288" t="s">
        <v>8319</v>
      </c>
      <c r="S3288" s="12">
        <f t="shared" si="262"/>
        <v>42567.840069444443</v>
      </c>
      <c r="T3288" s="12">
        <f t="shared" si="258"/>
        <v>42597.840069444443</v>
      </c>
      <c r="U3288">
        <f t="shared" si="259"/>
        <v>1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8270</v>
      </c>
      <c r="O3289" s="21">
        <f t="shared" si="260"/>
        <v>100</v>
      </c>
      <c r="P3289" s="5">
        <f t="shared" si="261"/>
        <v>1.3599999999999999E-2</v>
      </c>
      <c r="Q3289" t="s">
        <v>8318</v>
      </c>
      <c r="R3289" t="s">
        <v>8319</v>
      </c>
      <c r="S3289" s="12">
        <f t="shared" si="262"/>
        <v>42311.750324074077</v>
      </c>
      <c r="T3289" s="12">
        <f t="shared" si="258"/>
        <v>42336.750324074077</v>
      </c>
      <c r="U3289">
        <f t="shared" si="259"/>
        <v>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8270</v>
      </c>
      <c r="O3290" s="21">
        <f t="shared" si="260"/>
        <v>100.26489999999998</v>
      </c>
      <c r="P3290" s="5">
        <f t="shared" si="261"/>
        <v>2.0645310572293993E-2</v>
      </c>
      <c r="Q3290" t="s">
        <v>8318</v>
      </c>
      <c r="R3290" t="s">
        <v>8319</v>
      </c>
      <c r="S3290" s="12">
        <f t="shared" si="262"/>
        <v>42505.774479166663</v>
      </c>
      <c r="T3290" s="12">
        <f t="shared" si="258"/>
        <v>42541.958333333328</v>
      </c>
      <c r="U3290">
        <f t="shared" si="259"/>
        <v>1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8270</v>
      </c>
      <c r="O3291" s="21">
        <f t="shared" si="260"/>
        <v>133.04200000000003</v>
      </c>
      <c r="P3291" s="5">
        <f t="shared" si="261"/>
        <v>3.7582116925482176E-2</v>
      </c>
      <c r="Q3291" t="s">
        <v>8318</v>
      </c>
      <c r="R3291" t="s">
        <v>8319</v>
      </c>
      <c r="S3291" s="12">
        <f t="shared" si="262"/>
        <v>42758.368078703701</v>
      </c>
      <c r="T3291" s="12">
        <f t="shared" si="258"/>
        <v>42786.368078703701</v>
      </c>
      <c r="U3291">
        <f t="shared" si="259"/>
        <v>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8270</v>
      </c>
      <c r="O3292" s="21">
        <f t="shared" si="260"/>
        <v>121.2</v>
      </c>
      <c r="P3292" s="5">
        <f t="shared" si="261"/>
        <v>2.9702970297029702E-2</v>
      </c>
      <c r="Q3292" t="s">
        <v>8318</v>
      </c>
      <c r="R3292" t="s">
        <v>8319</v>
      </c>
      <c r="S3292" s="12">
        <f t="shared" si="262"/>
        <v>42775.51494212963</v>
      </c>
      <c r="T3292" s="12">
        <f t="shared" si="258"/>
        <v>42805.51494212963</v>
      </c>
      <c r="U3292">
        <f t="shared" si="259"/>
        <v>1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8270</v>
      </c>
      <c r="O3293" s="21">
        <f t="shared" si="260"/>
        <v>113.99999999999999</v>
      </c>
      <c r="P3293" s="5">
        <f t="shared" si="261"/>
        <v>2.456140350877193E-2</v>
      </c>
      <c r="Q3293" t="s">
        <v>8318</v>
      </c>
      <c r="R3293" t="s">
        <v>8319</v>
      </c>
      <c r="S3293" s="12">
        <f t="shared" si="262"/>
        <v>42232.702546296292</v>
      </c>
      <c r="T3293" s="12">
        <f t="shared" si="258"/>
        <v>42264.165972222225</v>
      </c>
      <c r="U3293">
        <f t="shared" si="259"/>
        <v>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8270</v>
      </c>
      <c r="O3294" s="21">
        <f t="shared" si="260"/>
        <v>286.13861386138615</v>
      </c>
      <c r="P3294" s="5">
        <f t="shared" si="261"/>
        <v>5.1903114186851208E-2</v>
      </c>
      <c r="Q3294" t="s">
        <v>8318</v>
      </c>
      <c r="R3294" t="s">
        <v>8319</v>
      </c>
      <c r="S3294" s="12">
        <f t="shared" si="262"/>
        <v>42282.770231481481</v>
      </c>
      <c r="T3294" s="12">
        <f t="shared" si="258"/>
        <v>42342.811898148153</v>
      </c>
      <c r="U3294">
        <f t="shared" si="259"/>
        <v>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8270</v>
      </c>
      <c r="O3295" s="21">
        <f t="shared" si="260"/>
        <v>170.44444444444446</v>
      </c>
      <c r="P3295" s="5">
        <f t="shared" si="261"/>
        <v>1.1864406779661017E-2</v>
      </c>
      <c r="Q3295" t="s">
        <v>8318</v>
      </c>
      <c r="R3295" t="s">
        <v>8319</v>
      </c>
      <c r="S3295" s="12">
        <f t="shared" si="262"/>
        <v>42768.425370370373</v>
      </c>
      <c r="T3295" s="12">
        <f t="shared" si="258"/>
        <v>42798.425370370373</v>
      </c>
      <c r="U3295">
        <f t="shared" si="259"/>
        <v>1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8270</v>
      </c>
      <c r="O3296" s="21">
        <f t="shared" si="260"/>
        <v>118.33333333333333</v>
      </c>
      <c r="P3296" s="5">
        <f t="shared" si="261"/>
        <v>3.3802816901408447E-2</v>
      </c>
      <c r="Q3296" t="s">
        <v>8318</v>
      </c>
      <c r="R3296" t="s">
        <v>8319</v>
      </c>
      <c r="S3296" s="12">
        <f t="shared" si="262"/>
        <v>42141.541134259256</v>
      </c>
      <c r="T3296" s="12">
        <f t="shared" si="258"/>
        <v>42171.541134259256</v>
      </c>
      <c r="U3296">
        <f t="shared" si="259"/>
        <v>1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8270</v>
      </c>
      <c r="O3297" s="21">
        <f t="shared" si="260"/>
        <v>102.85857142857142</v>
      </c>
      <c r="P3297" s="5">
        <f t="shared" si="261"/>
        <v>3.7499479173900362E-2</v>
      </c>
      <c r="Q3297" t="s">
        <v>8318</v>
      </c>
      <c r="R3297" t="s">
        <v>8319</v>
      </c>
      <c r="S3297" s="12">
        <f t="shared" si="262"/>
        <v>42609.442465277782</v>
      </c>
      <c r="T3297" s="12">
        <f t="shared" si="258"/>
        <v>42639.442465277782</v>
      </c>
      <c r="U3297">
        <f t="shared" si="259"/>
        <v>1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8270</v>
      </c>
      <c r="O3298" s="21">
        <f t="shared" si="260"/>
        <v>144.06666666666666</v>
      </c>
      <c r="P3298" s="5">
        <f t="shared" si="261"/>
        <v>2.1749190189726979E-2</v>
      </c>
      <c r="Q3298" t="s">
        <v>8318</v>
      </c>
      <c r="R3298" t="s">
        <v>8319</v>
      </c>
      <c r="S3298" s="12">
        <f t="shared" si="262"/>
        <v>42309.756620370375</v>
      </c>
      <c r="T3298" s="12">
        <f t="shared" si="258"/>
        <v>42330.916666666672</v>
      </c>
      <c r="U3298">
        <f t="shared" si="259"/>
        <v>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8270</v>
      </c>
      <c r="O3299" s="21">
        <f t="shared" si="260"/>
        <v>100.07272727272726</v>
      </c>
      <c r="P3299" s="5">
        <f t="shared" si="261"/>
        <v>7.9941860465116282E-3</v>
      </c>
      <c r="Q3299" t="s">
        <v>8318</v>
      </c>
      <c r="R3299" t="s">
        <v>8319</v>
      </c>
      <c r="S3299" s="12">
        <f t="shared" si="262"/>
        <v>42193.771481481483</v>
      </c>
      <c r="T3299" s="12">
        <f t="shared" si="258"/>
        <v>42212.957638888889</v>
      </c>
      <c r="U3299">
        <f t="shared" si="259"/>
        <v>1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8270</v>
      </c>
      <c r="O3300" s="21">
        <f t="shared" si="260"/>
        <v>101.73</v>
      </c>
      <c r="P3300" s="5">
        <f t="shared" si="261"/>
        <v>7.0775582424063696E-3</v>
      </c>
      <c r="Q3300" t="s">
        <v>8318</v>
      </c>
      <c r="R3300" t="s">
        <v>8319</v>
      </c>
      <c r="S3300" s="12">
        <f t="shared" si="262"/>
        <v>42239.957962962959</v>
      </c>
      <c r="T3300" s="12">
        <f t="shared" si="258"/>
        <v>42260</v>
      </c>
      <c r="U3300">
        <f t="shared" si="259"/>
        <v>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8270</v>
      </c>
      <c r="O3301" s="21">
        <f t="shared" si="260"/>
        <v>116.19999999999999</v>
      </c>
      <c r="P3301" s="5">
        <f t="shared" si="261"/>
        <v>1.8072289156626505E-2</v>
      </c>
      <c r="Q3301" t="s">
        <v>8318</v>
      </c>
      <c r="R3301" t="s">
        <v>8319</v>
      </c>
      <c r="S3301" s="12">
        <f t="shared" si="262"/>
        <v>42261.917395833334</v>
      </c>
      <c r="T3301" s="12">
        <f t="shared" si="258"/>
        <v>42291.917395833334</v>
      </c>
      <c r="U3301">
        <f t="shared" si="259"/>
        <v>1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8270</v>
      </c>
      <c r="O3302" s="21">
        <f t="shared" si="260"/>
        <v>136.16666666666666</v>
      </c>
      <c r="P3302" s="5">
        <f t="shared" si="261"/>
        <v>2.1542227662178701E-2</v>
      </c>
      <c r="Q3302" t="s">
        <v>8318</v>
      </c>
      <c r="R3302" t="s">
        <v>8319</v>
      </c>
      <c r="S3302" s="12">
        <f t="shared" si="262"/>
        <v>42102.743773148148</v>
      </c>
      <c r="T3302" s="12">
        <f t="shared" si="258"/>
        <v>42123.743773148148</v>
      </c>
      <c r="U3302">
        <f t="shared" si="259"/>
        <v>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8270</v>
      </c>
      <c r="O3303" s="21">
        <f t="shared" si="260"/>
        <v>133.46666666666667</v>
      </c>
      <c r="P3303" s="5">
        <f t="shared" si="261"/>
        <v>1.7482517482517484E-2</v>
      </c>
      <c r="Q3303" t="s">
        <v>8318</v>
      </c>
      <c r="R3303" t="s">
        <v>8319</v>
      </c>
      <c r="S3303" s="12">
        <f t="shared" si="262"/>
        <v>42538.73583333334</v>
      </c>
      <c r="T3303" s="12">
        <f t="shared" si="258"/>
        <v>42583.290972222225</v>
      </c>
      <c r="U3303">
        <f t="shared" si="259"/>
        <v>1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8270</v>
      </c>
      <c r="O3304" s="21">
        <f t="shared" si="260"/>
        <v>103.39285714285715</v>
      </c>
      <c r="P3304" s="5">
        <f t="shared" si="261"/>
        <v>5.7570523891767415E-3</v>
      </c>
      <c r="Q3304" t="s">
        <v>8318</v>
      </c>
      <c r="R3304" t="s">
        <v>8319</v>
      </c>
      <c r="S3304" s="12">
        <f t="shared" si="262"/>
        <v>42681.35157407407</v>
      </c>
      <c r="T3304" s="12">
        <f t="shared" si="258"/>
        <v>42711.35157407407</v>
      </c>
      <c r="U3304">
        <f t="shared" si="259"/>
        <v>1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8270</v>
      </c>
      <c r="O3305" s="21">
        <f t="shared" si="260"/>
        <v>115.88888888888889</v>
      </c>
      <c r="P3305" s="5">
        <f t="shared" si="261"/>
        <v>1.6778523489932886E-2</v>
      </c>
      <c r="Q3305" t="s">
        <v>8318</v>
      </c>
      <c r="R3305" t="s">
        <v>8319</v>
      </c>
      <c r="S3305" s="12">
        <f t="shared" si="262"/>
        <v>42056.65143518518</v>
      </c>
      <c r="T3305" s="12">
        <f t="shared" si="258"/>
        <v>42091.609768518523</v>
      </c>
      <c r="U3305">
        <f t="shared" si="259"/>
        <v>1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8270</v>
      </c>
      <c r="O3306" s="21">
        <f t="shared" si="260"/>
        <v>104.51666666666665</v>
      </c>
      <c r="P3306" s="5">
        <f t="shared" si="261"/>
        <v>1.1162494020092489E-2</v>
      </c>
      <c r="Q3306" t="s">
        <v>8318</v>
      </c>
      <c r="R3306" t="s">
        <v>8319</v>
      </c>
      <c r="S3306" s="12">
        <f t="shared" si="262"/>
        <v>42696.624444444446</v>
      </c>
      <c r="T3306" s="12">
        <f t="shared" si="258"/>
        <v>42726.624444444446</v>
      </c>
      <c r="U3306">
        <f t="shared" si="259"/>
        <v>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8270</v>
      </c>
      <c r="O3307" s="21">
        <f t="shared" si="260"/>
        <v>102.02500000000001</v>
      </c>
      <c r="P3307" s="5">
        <f t="shared" si="261"/>
        <v>4.9007596177407502E-3</v>
      </c>
      <c r="Q3307" t="s">
        <v>8318</v>
      </c>
      <c r="R3307" t="s">
        <v>8319</v>
      </c>
      <c r="S3307" s="12">
        <f t="shared" si="262"/>
        <v>42186.855879629627</v>
      </c>
      <c r="T3307" s="12">
        <f t="shared" si="258"/>
        <v>42216.855879629627</v>
      </c>
      <c r="U3307">
        <f t="shared" si="259"/>
        <v>1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8270</v>
      </c>
      <c r="O3308" s="21">
        <f t="shared" si="260"/>
        <v>175.33333333333334</v>
      </c>
      <c r="P3308" s="5">
        <f t="shared" si="261"/>
        <v>2.0532319391634982E-2</v>
      </c>
      <c r="Q3308" t="s">
        <v>8318</v>
      </c>
      <c r="R3308" t="s">
        <v>8319</v>
      </c>
      <c r="S3308" s="12">
        <f t="shared" si="262"/>
        <v>42493.219236111108</v>
      </c>
      <c r="T3308" s="12">
        <f t="shared" si="258"/>
        <v>42531.125</v>
      </c>
      <c r="U3308">
        <f t="shared" si="259"/>
        <v>1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8270</v>
      </c>
      <c r="O3309" s="21">
        <f t="shared" si="260"/>
        <v>106.67999999999999</v>
      </c>
      <c r="P3309" s="5">
        <f t="shared" si="261"/>
        <v>1.8747656542932135E-2</v>
      </c>
      <c r="Q3309" t="s">
        <v>8318</v>
      </c>
      <c r="R3309" t="s">
        <v>8319</v>
      </c>
      <c r="S3309" s="12">
        <f t="shared" si="262"/>
        <v>42475.057164351849</v>
      </c>
      <c r="T3309" s="12">
        <f t="shared" si="258"/>
        <v>42505.057164351849</v>
      </c>
      <c r="U3309">
        <f t="shared" si="259"/>
        <v>1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8270</v>
      </c>
      <c r="O3310" s="21">
        <f t="shared" si="260"/>
        <v>122.28571428571429</v>
      </c>
      <c r="P3310" s="5">
        <f t="shared" si="261"/>
        <v>1.3317757009345794E-2</v>
      </c>
      <c r="Q3310" t="s">
        <v>8318</v>
      </c>
      <c r="R3310" t="s">
        <v>8319</v>
      </c>
      <c r="S3310" s="12">
        <f t="shared" si="262"/>
        <v>42452.876909722225</v>
      </c>
      <c r="T3310" s="12">
        <f t="shared" si="258"/>
        <v>42473.876909722225</v>
      </c>
      <c r="U3310">
        <f t="shared" si="259"/>
        <v>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8270</v>
      </c>
      <c r="O3311" s="21">
        <f t="shared" si="260"/>
        <v>159.42857142857144</v>
      </c>
      <c r="P3311" s="5">
        <f t="shared" si="261"/>
        <v>5.5555555555555552E-2</v>
      </c>
      <c r="Q3311" t="s">
        <v>8318</v>
      </c>
      <c r="R3311" t="s">
        <v>8319</v>
      </c>
      <c r="S3311" s="12">
        <f t="shared" si="262"/>
        <v>42628.650208333333</v>
      </c>
      <c r="T3311" s="12">
        <f t="shared" si="258"/>
        <v>42659.650208333333</v>
      </c>
      <c r="U3311">
        <f t="shared" si="259"/>
        <v>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8270</v>
      </c>
      <c r="O3312" s="21">
        <f t="shared" si="260"/>
        <v>100.07692307692308</v>
      </c>
      <c r="P3312" s="5">
        <f t="shared" si="261"/>
        <v>4.7655649500384324E-3</v>
      </c>
      <c r="Q3312" t="s">
        <v>8318</v>
      </c>
      <c r="R3312" t="s">
        <v>8319</v>
      </c>
      <c r="S3312" s="12">
        <f t="shared" si="262"/>
        <v>42253.928530092591</v>
      </c>
      <c r="T3312" s="12">
        <f t="shared" si="258"/>
        <v>42283.928530092591</v>
      </c>
      <c r="U3312">
        <f t="shared" si="259"/>
        <v>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8270</v>
      </c>
      <c r="O3313" s="21">
        <f t="shared" si="260"/>
        <v>109.84</v>
      </c>
      <c r="P3313" s="5">
        <f t="shared" si="261"/>
        <v>1.6387472687545521E-2</v>
      </c>
      <c r="Q3313" t="s">
        <v>8318</v>
      </c>
      <c r="R3313" t="s">
        <v>8319</v>
      </c>
      <c r="S3313" s="12">
        <f t="shared" si="262"/>
        <v>42264.29178240741</v>
      </c>
      <c r="T3313" s="12">
        <f t="shared" si="258"/>
        <v>42294.29178240741</v>
      </c>
      <c r="U3313">
        <f t="shared" si="259"/>
        <v>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8270</v>
      </c>
      <c r="O3314" s="21">
        <f t="shared" si="260"/>
        <v>100.03999999999999</v>
      </c>
      <c r="P3314" s="5">
        <f t="shared" si="261"/>
        <v>1.6393442622950821E-2</v>
      </c>
      <c r="Q3314" t="s">
        <v>8318</v>
      </c>
      <c r="R3314" t="s">
        <v>8319</v>
      </c>
      <c r="S3314" s="12">
        <f t="shared" si="262"/>
        <v>42664.809560185182</v>
      </c>
      <c r="T3314" s="12">
        <f t="shared" si="258"/>
        <v>42685.916666666672</v>
      </c>
      <c r="U3314">
        <f t="shared" si="259"/>
        <v>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8270</v>
      </c>
      <c r="O3315" s="21">
        <f t="shared" si="260"/>
        <v>116.05000000000001</v>
      </c>
      <c r="P3315" s="5">
        <f t="shared" si="261"/>
        <v>1.2494614390348987E-2</v>
      </c>
      <c r="Q3315" t="s">
        <v>8318</v>
      </c>
      <c r="R3315" t="s">
        <v>8319</v>
      </c>
      <c r="S3315" s="12">
        <f t="shared" si="262"/>
        <v>42382.244409722218</v>
      </c>
      <c r="T3315" s="12">
        <f t="shared" ref="T3315:T3378" si="263">(((I3315/60)/60)/24)+DATE(1970,1,1)</f>
        <v>42396.041666666672</v>
      </c>
      <c r="U3315">
        <f t="shared" si="259"/>
        <v>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8270</v>
      </c>
      <c r="O3316" s="21">
        <f t="shared" si="260"/>
        <v>210.75</v>
      </c>
      <c r="P3316" s="5">
        <f t="shared" si="261"/>
        <v>3.4400948991696323E-2</v>
      </c>
      <c r="Q3316" t="s">
        <v>8318</v>
      </c>
      <c r="R3316" t="s">
        <v>8319</v>
      </c>
      <c r="S3316" s="12">
        <f t="shared" si="262"/>
        <v>42105.267488425925</v>
      </c>
      <c r="T3316" s="12">
        <f t="shared" si="263"/>
        <v>42132.836805555555</v>
      </c>
      <c r="U3316">
        <f t="shared" si="259"/>
        <v>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8270</v>
      </c>
      <c r="O3317" s="21">
        <f t="shared" si="260"/>
        <v>110.00000000000001</v>
      </c>
      <c r="P3317" s="5">
        <f t="shared" si="261"/>
        <v>2.0227272727272726E-2</v>
      </c>
      <c r="Q3317" t="s">
        <v>8318</v>
      </c>
      <c r="R3317" t="s">
        <v>8319</v>
      </c>
      <c r="S3317" s="12">
        <f t="shared" si="262"/>
        <v>42466.303715277783</v>
      </c>
      <c r="T3317" s="12">
        <f t="shared" si="263"/>
        <v>42496.303715277783</v>
      </c>
      <c r="U3317">
        <f t="shared" si="259"/>
        <v>1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8270</v>
      </c>
      <c r="O3318" s="21">
        <f t="shared" si="260"/>
        <v>100.08673425918037</v>
      </c>
      <c r="P3318" s="5">
        <f t="shared" si="261"/>
        <v>1.0640851676742844E-2</v>
      </c>
      <c r="Q3318" t="s">
        <v>8318</v>
      </c>
      <c r="R3318" t="s">
        <v>8319</v>
      </c>
      <c r="S3318" s="12">
        <f t="shared" si="262"/>
        <v>41826.871238425927</v>
      </c>
      <c r="T3318" s="12">
        <f t="shared" si="263"/>
        <v>41859.57916666667</v>
      </c>
      <c r="U3318">
        <f t="shared" si="259"/>
        <v>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8270</v>
      </c>
      <c r="O3319" s="21">
        <f t="shared" si="260"/>
        <v>106.19047619047619</v>
      </c>
      <c r="P3319" s="5">
        <f t="shared" si="261"/>
        <v>1.6143497757847534E-2</v>
      </c>
      <c r="Q3319" t="s">
        <v>8318</v>
      </c>
      <c r="R3319" t="s">
        <v>8319</v>
      </c>
      <c r="S3319" s="12">
        <f t="shared" si="262"/>
        <v>42499.039629629624</v>
      </c>
      <c r="T3319" s="12">
        <f t="shared" si="263"/>
        <v>42529.039629629624</v>
      </c>
      <c r="U3319">
        <f t="shared" si="259"/>
        <v>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8270</v>
      </c>
      <c r="O3320" s="21">
        <f t="shared" si="260"/>
        <v>125.6</v>
      </c>
      <c r="P3320" s="5">
        <f t="shared" si="261"/>
        <v>1.2738853503184714E-2</v>
      </c>
      <c r="Q3320" t="s">
        <v>8318</v>
      </c>
      <c r="R3320" t="s">
        <v>8319</v>
      </c>
      <c r="S3320" s="12">
        <f t="shared" si="262"/>
        <v>42431.302002314813</v>
      </c>
      <c r="T3320" s="12">
        <f t="shared" si="263"/>
        <v>42471.104166666672</v>
      </c>
      <c r="U3320">
        <f t="shared" si="259"/>
        <v>1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8270</v>
      </c>
      <c r="O3321" s="21">
        <f t="shared" si="260"/>
        <v>108</v>
      </c>
      <c r="P3321" s="5">
        <f t="shared" si="261"/>
        <v>2.9629629629629631E-2</v>
      </c>
      <c r="Q3321" t="s">
        <v>8318</v>
      </c>
      <c r="R3321" t="s">
        <v>8319</v>
      </c>
      <c r="S3321" s="12">
        <f t="shared" si="262"/>
        <v>41990.585486111115</v>
      </c>
      <c r="T3321" s="12">
        <f t="shared" si="263"/>
        <v>42035.585486111115</v>
      </c>
      <c r="U3321">
        <f t="shared" si="259"/>
        <v>1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8270</v>
      </c>
      <c r="O3322" s="21">
        <f t="shared" si="260"/>
        <v>101</v>
      </c>
      <c r="P3322" s="5">
        <f t="shared" si="261"/>
        <v>1.5049504950495049E-2</v>
      </c>
      <c r="Q3322" t="s">
        <v>8318</v>
      </c>
      <c r="R3322" t="s">
        <v>8319</v>
      </c>
      <c r="S3322" s="12">
        <f t="shared" si="262"/>
        <v>42513.045798611114</v>
      </c>
      <c r="T3322" s="12">
        <f t="shared" si="263"/>
        <v>42543.045798611114</v>
      </c>
      <c r="U3322">
        <f t="shared" si="259"/>
        <v>1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8270</v>
      </c>
      <c r="O3323" s="21">
        <f t="shared" si="260"/>
        <v>107.4</v>
      </c>
      <c r="P3323" s="5">
        <f t="shared" si="261"/>
        <v>2.7932960893854747E-2</v>
      </c>
      <c r="Q3323" t="s">
        <v>8318</v>
      </c>
      <c r="R3323" t="s">
        <v>8319</v>
      </c>
      <c r="S3323" s="12">
        <f t="shared" si="262"/>
        <v>41914.100289351853</v>
      </c>
      <c r="T3323" s="12">
        <f t="shared" si="263"/>
        <v>41928.165972222225</v>
      </c>
      <c r="U3323">
        <f t="shared" si="259"/>
        <v>1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8270</v>
      </c>
      <c r="O3324" s="21">
        <f t="shared" si="260"/>
        <v>101.51515151515152</v>
      </c>
      <c r="P3324" s="5">
        <f t="shared" si="261"/>
        <v>6.8656716417910451E-3</v>
      </c>
      <c r="Q3324" t="s">
        <v>8318</v>
      </c>
      <c r="R3324" t="s">
        <v>8319</v>
      </c>
      <c r="S3324" s="12">
        <f t="shared" si="262"/>
        <v>42521.010370370372</v>
      </c>
      <c r="T3324" s="12">
        <f t="shared" si="263"/>
        <v>42543.163194444445</v>
      </c>
      <c r="U3324">
        <f t="shared" si="259"/>
        <v>1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8270</v>
      </c>
      <c r="O3325" s="21">
        <f t="shared" si="260"/>
        <v>125.89999999999999</v>
      </c>
      <c r="P3325" s="5">
        <f t="shared" si="261"/>
        <v>3.8919777601270848E-2</v>
      </c>
      <c r="Q3325" t="s">
        <v>8318</v>
      </c>
      <c r="R3325" t="s">
        <v>8319</v>
      </c>
      <c r="S3325" s="12">
        <f>(((J3325/60)/60)/24)+DATE(1970,1,1)</f>
        <v>42608.36583333333</v>
      </c>
      <c r="T3325" s="12">
        <f t="shared" si="263"/>
        <v>42638.36583333333</v>
      </c>
      <c r="U3325">
        <f t="shared" si="259"/>
        <v>1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8270</v>
      </c>
      <c r="O3326" s="21">
        <f t="shared" si="260"/>
        <v>101.66666666666666</v>
      </c>
      <c r="P3326" s="5">
        <f t="shared" si="261"/>
        <v>6.5573770491803279E-3</v>
      </c>
      <c r="Q3326" t="s">
        <v>8318</v>
      </c>
      <c r="R3326" t="s">
        <v>8319</v>
      </c>
      <c r="S3326" s="12">
        <f t="shared" ref="S3326:S3389" si="264">(((J3326/60)/60)/24)+DATE(1970,1,1)</f>
        <v>42512.58321759259</v>
      </c>
      <c r="T3326" s="12">
        <f t="shared" si="263"/>
        <v>42526.58321759259</v>
      </c>
      <c r="U3326">
        <f t="shared" si="259"/>
        <v>1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8270</v>
      </c>
      <c r="O3327" s="21">
        <f t="shared" si="260"/>
        <v>112.5</v>
      </c>
      <c r="P3327" s="5">
        <f t="shared" si="261"/>
        <v>3.3333333333333333E-2</v>
      </c>
      <c r="Q3327" t="s">
        <v>8318</v>
      </c>
      <c r="R3327" t="s">
        <v>8319</v>
      </c>
      <c r="S3327" s="12">
        <f t="shared" si="264"/>
        <v>42064.785613425927</v>
      </c>
      <c r="T3327" s="12">
        <f t="shared" si="263"/>
        <v>42099.743946759263</v>
      </c>
      <c r="U3327">
        <f t="shared" si="259"/>
        <v>1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8270</v>
      </c>
      <c r="O3328" s="21">
        <f t="shared" si="260"/>
        <v>101.375</v>
      </c>
      <c r="P3328" s="5">
        <f t="shared" si="261"/>
        <v>7.0283600493218253E-3</v>
      </c>
      <c r="Q3328" t="s">
        <v>8318</v>
      </c>
      <c r="R3328" t="s">
        <v>8319</v>
      </c>
      <c r="S3328" s="12">
        <f t="shared" si="264"/>
        <v>42041.714178240742</v>
      </c>
      <c r="T3328" s="12">
        <f t="shared" si="263"/>
        <v>42071.67251157407</v>
      </c>
      <c r="U3328">
        <f t="shared" si="259"/>
        <v>1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8270</v>
      </c>
      <c r="O3329" s="21">
        <f t="shared" si="260"/>
        <v>101.25</v>
      </c>
      <c r="P3329" s="5">
        <f t="shared" si="261"/>
        <v>4.0740740740740744E-2</v>
      </c>
      <c r="Q3329" t="s">
        <v>8318</v>
      </c>
      <c r="R3329" t="s">
        <v>8319</v>
      </c>
      <c r="S3329" s="12">
        <f t="shared" si="264"/>
        <v>42468.374606481477</v>
      </c>
      <c r="T3329" s="12">
        <f t="shared" si="263"/>
        <v>42498.374606481477</v>
      </c>
      <c r="U3329">
        <f t="shared" si="259"/>
        <v>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8270</v>
      </c>
      <c r="O3330" s="21">
        <f t="shared" si="260"/>
        <v>146.38888888888889</v>
      </c>
      <c r="P3330" s="5">
        <f t="shared" si="261"/>
        <v>3.4155597722960152E-3</v>
      </c>
      <c r="Q3330" t="s">
        <v>8318</v>
      </c>
      <c r="R3330" t="s">
        <v>8319</v>
      </c>
      <c r="S3330" s="12">
        <f t="shared" si="264"/>
        <v>41822.57503472222</v>
      </c>
      <c r="T3330" s="12">
        <f t="shared" si="263"/>
        <v>41825.041666666664</v>
      </c>
      <c r="U3330">
        <f t="shared" ref="U3330:U3393" si="265">COUNT(E3330="SUCCESSFUL","FAILED","cancelled","live")</f>
        <v>1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8270</v>
      </c>
      <c r="O3331" s="21">
        <f t="shared" ref="O3331:O3394" si="266">IFERROR( E3331/D3331 * 100,0)</f>
        <v>116.8</v>
      </c>
      <c r="P3331" s="5">
        <f t="shared" ref="P3331:P3394" si="267">IFERROR(L3331/E3331,0)</f>
        <v>2.2260273972602738E-2</v>
      </c>
      <c r="Q3331" t="s">
        <v>8318</v>
      </c>
      <c r="R3331" t="s">
        <v>8319</v>
      </c>
      <c r="S3331" s="12">
        <f t="shared" si="264"/>
        <v>41837.323009259257</v>
      </c>
      <c r="T3331" s="12">
        <f t="shared" si="263"/>
        <v>41847.958333333336</v>
      </c>
      <c r="U3331">
        <f t="shared" si="265"/>
        <v>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8270</v>
      </c>
      <c r="O3332" s="21">
        <f t="shared" si="266"/>
        <v>106.26666666666667</v>
      </c>
      <c r="P3332" s="5">
        <f t="shared" si="267"/>
        <v>4.3287327478042661E-2</v>
      </c>
      <c r="Q3332" t="s">
        <v>8318</v>
      </c>
      <c r="R3332" t="s">
        <v>8319</v>
      </c>
      <c r="S3332" s="12">
        <f t="shared" si="264"/>
        <v>42065.887361111112</v>
      </c>
      <c r="T3332" s="12">
        <f t="shared" si="263"/>
        <v>42095.845694444448</v>
      </c>
      <c r="U3332">
        <f t="shared" si="265"/>
        <v>1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8270</v>
      </c>
      <c r="O3333" s="21">
        <f t="shared" si="266"/>
        <v>104.52</v>
      </c>
      <c r="P3333" s="5">
        <f t="shared" si="267"/>
        <v>1.2437810945273632E-2</v>
      </c>
      <c r="Q3333" t="s">
        <v>8318</v>
      </c>
      <c r="R3333" t="s">
        <v>8319</v>
      </c>
      <c r="S3333" s="12">
        <f t="shared" si="264"/>
        <v>42248.697754629626</v>
      </c>
      <c r="T3333" s="12">
        <f t="shared" si="263"/>
        <v>42283.697754629626</v>
      </c>
      <c r="U3333">
        <f t="shared" si="265"/>
        <v>1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8270</v>
      </c>
      <c r="O3334" s="21">
        <f t="shared" si="266"/>
        <v>100</v>
      </c>
      <c r="P3334" s="5">
        <f t="shared" si="267"/>
        <v>1.3833333333333333E-2</v>
      </c>
      <c r="Q3334" t="s">
        <v>8318</v>
      </c>
      <c r="R3334" t="s">
        <v>8319</v>
      </c>
      <c r="S3334" s="12">
        <f t="shared" si="264"/>
        <v>41809.860300925924</v>
      </c>
      <c r="T3334" s="12">
        <f t="shared" si="263"/>
        <v>41839.860300925924</v>
      </c>
      <c r="U3334">
        <f t="shared" si="265"/>
        <v>1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8270</v>
      </c>
      <c r="O3335" s="21">
        <f t="shared" si="266"/>
        <v>104.57142857142858</v>
      </c>
      <c r="P3335" s="5">
        <f t="shared" si="267"/>
        <v>3.0327868852459017E-2</v>
      </c>
      <c r="Q3335" t="s">
        <v>8318</v>
      </c>
      <c r="R3335" t="s">
        <v>8319</v>
      </c>
      <c r="S3335" s="12">
        <f t="shared" si="264"/>
        <v>42148.676851851851</v>
      </c>
      <c r="T3335" s="12">
        <f t="shared" si="263"/>
        <v>42170.676851851851</v>
      </c>
      <c r="U3335">
        <f t="shared" si="265"/>
        <v>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8270</v>
      </c>
      <c r="O3336" s="21">
        <f t="shared" si="266"/>
        <v>138.62051149573753</v>
      </c>
      <c r="P3336" s="5">
        <f t="shared" si="267"/>
        <v>8.5724934774506142E-3</v>
      </c>
      <c r="Q3336" t="s">
        <v>8318</v>
      </c>
      <c r="R3336" t="s">
        <v>8319</v>
      </c>
      <c r="S3336" s="12">
        <f t="shared" si="264"/>
        <v>42185.521087962959</v>
      </c>
      <c r="T3336" s="12">
        <f t="shared" si="263"/>
        <v>42215.521087962959</v>
      </c>
      <c r="U3336">
        <f t="shared" si="265"/>
        <v>1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8270</v>
      </c>
      <c r="O3337" s="21">
        <f t="shared" si="266"/>
        <v>100.32000000000001</v>
      </c>
      <c r="P3337" s="5">
        <f t="shared" si="267"/>
        <v>1.2559808612440191E-2</v>
      </c>
      <c r="Q3337" t="s">
        <v>8318</v>
      </c>
      <c r="R3337" t="s">
        <v>8319</v>
      </c>
      <c r="S3337" s="12">
        <f t="shared" si="264"/>
        <v>41827.674143518518</v>
      </c>
      <c r="T3337" s="12">
        <f t="shared" si="263"/>
        <v>41854.958333333336</v>
      </c>
      <c r="U3337">
        <f t="shared" si="265"/>
        <v>1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8270</v>
      </c>
      <c r="O3338" s="21">
        <f t="shared" si="266"/>
        <v>100</v>
      </c>
      <c r="P3338" s="5">
        <f t="shared" si="267"/>
        <v>3.5999999999999997E-2</v>
      </c>
      <c r="Q3338" t="s">
        <v>8318</v>
      </c>
      <c r="R3338" t="s">
        <v>8319</v>
      </c>
      <c r="S3338" s="12">
        <f t="shared" si="264"/>
        <v>42437.398680555561</v>
      </c>
      <c r="T3338" s="12">
        <f t="shared" si="263"/>
        <v>42465.35701388889</v>
      </c>
      <c r="U3338">
        <f t="shared" si="265"/>
        <v>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8270</v>
      </c>
      <c r="O3339" s="21">
        <f t="shared" si="266"/>
        <v>110.2</v>
      </c>
      <c r="P3339" s="5">
        <f t="shared" si="267"/>
        <v>1.2341197822141561E-2</v>
      </c>
      <c r="Q3339" t="s">
        <v>8318</v>
      </c>
      <c r="R3339" t="s">
        <v>8319</v>
      </c>
      <c r="S3339" s="12">
        <f t="shared" si="264"/>
        <v>41901.282025462962</v>
      </c>
      <c r="T3339" s="12">
        <f t="shared" si="263"/>
        <v>41922.875</v>
      </c>
      <c r="U3339">
        <f t="shared" si="265"/>
        <v>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8270</v>
      </c>
      <c r="O3340" s="21">
        <f t="shared" si="266"/>
        <v>102.18</v>
      </c>
      <c r="P3340" s="5">
        <f t="shared" si="267"/>
        <v>7.3073660859920399E-3</v>
      </c>
      <c r="Q3340" t="s">
        <v>8318</v>
      </c>
      <c r="R3340" t="s">
        <v>8319</v>
      </c>
      <c r="S3340" s="12">
        <f t="shared" si="264"/>
        <v>42769.574999999997</v>
      </c>
      <c r="T3340" s="12">
        <f t="shared" si="263"/>
        <v>42790.574999999997</v>
      </c>
      <c r="U3340">
        <f t="shared" si="265"/>
        <v>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8270</v>
      </c>
      <c r="O3341" s="21">
        <f t="shared" si="266"/>
        <v>104.35000000000001</v>
      </c>
      <c r="P3341" s="5">
        <f t="shared" si="267"/>
        <v>5.6300910397700044E-3</v>
      </c>
      <c r="Q3341" t="s">
        <v>8318</v>
      </c>
      <c r="R3341" t="s">
        <v>8319</v>
      </c>
      <c r="S3341" s="12">
        <f t="shared" si="264"/>
        <v>42549.665717592594</v>
      </c>
      <c r="T3341" s="12">
        <f t="shared" si="263"/>
        <v>42579.665717592594</v>
      </c>
      <c r="U3341">
        <f t="shared" si="265"/>
        <v>1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8270</v>
      </c>
      <c r="O3342" s="21">
        <f t="shared" si="266"/>
        <v>138.16666666666666</v>
      </c>
      <c r="P3342" s="5">
        <f t="shared" si="267"/>
        <v>9.16767189384801E-3</v>
      </c>
      <c r="Q3342" t="s">
        <v>8318</v>
      </c>
      <c r="R3342" t="s">
        <v>8319</v>
      </c>
      <c r="S3342" s="12">
        <f t="shared" si="264"/>
        <v>42685.974004629628</v>
      </c>
      <c r="T3342" s="12">
        <f t="shared" si="263"/>
        <v>42710.974004629628</v>
      </c>
      <c r="U3342">
        <f t="shared" si="265"/>
        <v>1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8270</v>
      </c>
      <c r="O3343" s="21">
        <f t="shared" si="266"/>
        <v>100</v>
      </c>
      <c r="P3343" s="5">
        <f t="shared" si="267"/>
        <v>8.3582089552238798E-3</v>
      </c>
      <c r="Q3343" t="s">
        <v>8318</v>
      </c>
      <c r="R3343" t="s">
        <v>8319</v>
      </c>
      <c r="S3343" s="12">
        <f t="shared" si="264"/>
        <v>42510.798854166671</v>
      </c>
      <c r="T3343" s="12">
        <f t="shared" si="263"/>
        <v>42533.708333333328</v>
      </c>
      <c r="U3343">
        <f t="shared" si="265"/>
        <v>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8270</v>
      </c>
      <c r="O3344" s="21">
        <f t="shared" si="266"/>
        <v>101.66666666666666</v>
      </c>
      <c r="P3344" s="5">
        <f t="shared" si="267"/>
        <v>1.2786885245901639E-2</v>
      </c>
      <c r="Q3344" t="s">
        <v>8318</v>
      </c>
      <c r="R3344" t="s">
        <v>8319</v>
      </c>
      <c r="S3344" s="12">
        <f t="shared" si="264"/>
        <v>42062.296412037031</v>
      </c>
      <c r="T3344" s="12">
        <f t="shared" si="263"/>
        <v>42095.207638888889</v>
      </c>
      <c r="U3344">
        <f t="shared" si="265"/>
        <v>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8270</v>
      </c>
      <c r="O3345" s="21">
        <f t="shared" si="266"/>
        <v>171.42857142857142</v>
      </c>
      <c r="P3345" s="5">
        <f t="shared" si="267"/>
        <v>1.9166666666666665E-2</v>
      </c>
      <c r="Q3345" t="s">
        <v>8318</v>
      </c>
      <c r="R3345" t="s">
        <v>8319</v>
      </c>
      <c r="S3345" s="12">
        <f t="shared" si="264"/>
        <v>42452.916481481487</v>
      </c>
      <c r="T3345" s="12">
        <f t="shared" si="263"/>
        <v>42473.554166666669</v>
      </c>
      <c r="U3345">
        <f t="shared" si="265"/>
        <v>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8270</v>
      </c>
      <c r="O3346" s="21">
        <f t="shared" si="266"/>
        <v>101.44444444444444</v>
      </c>
      <c r="P3346" s="5">
        <f t="shared" si="267"/>
        <v>8.7623220153340634E-3</v>
      </c>
      <c r="Q3346" t="s">
        <v>8318</v>
      </c>
      <c r="R3346" t="s">
        <v>8319</v>
      </c>
      <c r="S3346" s="12">
        <f t="shared" si="264"/>
        <v>41851.200150462959</v>
      </c>
      <c r="T3346" s="12">
        <f t="shared" si="263"/>
        <v>41881.200150462959</v>
      </c>
      <c r="U3346">
        <f t="shared" si="265"/>
        <v>1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8270</v>
      </c>
      <c r="O3347" s="21">
        <f t="shared" si="266"/>
        <v>130</v>
      </c>
      <c r="P3347" s="5">
        <f t="shared" si="267"/>
        <v>0.02</v>
      </c>
      <c r="Q3347" t="s">
        <v>8318</v>
      </c>
      <c r="R3347" t="s">
        <v>8319</v>
      </c>
      <c r="S3347" s="12">
        <f t="shared" si="264"/>
        <v>42053.106111111112</v>
      </c>
      <c r="T3347" s="12">
        <f t="shared" si="263"/>
        <v>42112.025694444441</v>
      </c>
      <c r="U3347">
        <f t="shared" si="265"/>
        <v>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8270</v>
      </c>
      <c r="O3348" s="21">
        <f t="shared" si="266"/>
        <v>110.00000000000001</v>
      </c>
      <c r="P3348" s="5">
        <f t="shared" si="267"/>
        <v>1.090909090909091E-2</v>
      </c>
      <c r="Q3348" t="s">
        <v>8318</v>
      </c>
      <c r="R3348" t="s">
        <v>8319</v>
      </c>
      <c r="S3348" s="12">
        <f t="shared" si="264"/>
        <v>42054.024421296301</v>
      </c>
      <c r="T3348" s="12">
        <f t="shared" si="263"/>
        <v>42061.024421296301</v>
      </c>
      <c r="U3348">
        <f t="shared" si="265"/>
        <v>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8270</v>
      </c>
      <c r="O3349" s="21">
        <f t="shared" si="266"/>
        <v>119.44999999999999</v>
      </c>
      <c r="P3349" s="5">
        <f t="shared" si="267"/>
        <v>9.2088740058601931E-3</v>
      </c>
      <c r="Q3349" t="s">
        <v>8318</v>
      </c>
      <c r="R3349" t="s">
        <v>8319</v>
      </c>
      <c r="S3349" s="12">
        <f t="shared" si="264"/>
        <v>42484.551550925928</v>
      </c>
      <c r="T3349" s="12">
        <f t="shared" si="263"/>
        <v>42498.875</v>
      </c>
      <c r="U3349">
        <f t="shared" si="265"/>
        <v>1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8270</v>
      </c>
      <c r="O3350" s="21">
        <f t="shared" si="266"/>
        <v>100.2909090909091</v>
      </c>
      <c r="P3350" s="5">
        <f t="shared" si="267"/>
        <v>1.4321972443799855E-2</v>
      </c>
      <c r="Q3350" t="s">
        <v>8318</v>
      </c>
      <c r="R3350" t="s">
        <v>8319</v>
      </c>
      <c r="S3350" s="12">
        <f t="shared" si="264"/>
        <v>42466.558796296296</v>
      </c>
      <c r="T3350" s="12">
        <f t="shared" si="263"/>
        <v>42490.165972222225</v>
      </c>
      <c r="U3350">
        <f t="shared" si="265"/>
        <v>1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8270</v>
      </c>
      <c r="O3351" s="21">
        <f t="shared" si="266"/>
        <v>153.4</v>
      </c>
      <c r="P3351" s="5">
        <f t="shared" si="267"/>
        <v>9.126466753585397E-3</v>
      </c>
      <c r="Q3351" t="s">
        <v>8318</v>
      </c>
      <c r="R3351" t="s">
        <v>8319</v>
      </c>
      <c r="S3351" s="12">
        <f t="shared" si="264"/>
        <v>42513.110787037032</v>
      </c>
      <c r="T3351" s="12">
        <f t="shared" si="263"/>
        <v>42534.708333333328</v>
      </c>
      <c r="U3351">
        <f t="shared" si="265"/>
        <v>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8270</v>
      </c>
      <c r="O3352" s="21">
        <f t="shared" si="266"/>
        <v>104.42857142857143</v>
      </c>
      <c r="P3352" s="5">
        <f t="shared" si="267"/>
        <v>1.3953488372093023E-2</v>
      </c>
      <c r="Q3352" t="s">
        <v>8318</v>
      </c>
      <c r="R3352" t="s">
        <v>8319</v>
      </c>
      <c r="S3352" s="12">
        <f t="shared" si="264"/>
        <v>42302.701516203699</v>
      </c>
      <c r="T3352" s="12">
        <f t="shared" si="263"/>
        <v>42337.958333333328</v>
      </c>
      <c r="U3352">
        <f t="shared" si="265"/>
        <v>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8270</v>
      </c>
      <c r="O3353" s="21">
        <f t="shared" si="266"/>
        <v>101.1</v>
      </c>
      <c r="P3353" s="5">
        <f t="shared" si="267"/>
        <v>1.0682492581602374E-2</v>
      </c>
      <c r="Q3353" t="s">
        <v>8318</v>
      </c>
      <c r="R3353" t="s">
        <v>8319</v>
      </c>
      <c r="S3353" s="12">
        <f t="shared" si="264"/>
        <v>41806.395428240743</v>
      </c>
      <c r="T3353" s="12">
        <f t="shared" si="263"/>
        <v>41843.458333333336</v>
      </c>
      <c r="U3353">
        <f t="shared" si="265"/>
        <v>1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8270</v>
      </c>
      <c r="O3354" s="21">
        <f t="shared" si="266"/>
        <v>107.52</v>
      </c>
      <c r="P3354" s="5">
        <f t="shared" si="267"/>
        <v>1.3020833333333334E-2</v>
      </c>
      <c r="Q3354" t="s">
        <v>8318</v>
      </c>
      <c r="R3354" t="s">
        <v>8319</v>
      </c>
      <c r="S3354" s="12">
        <f t="shared" si="264"/>
        <v>42495.992800925931</v>
      </c>
      <c r="T3354" s="12">
        <f t="shared" si="263"/>
        <v>42552.958333333328</v>
      </c>
      <c r="U3354">
        <f t="shared" si="265"/>
        <v>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8270</v>
      </c>
      <c r="O3355" s="21">
        <f t="shared" si="266"/>
        <v>315</v>
      </c>
      <c r="P3355" s="5">
        <f t="shared" si="267"/>
        <v>2.7936507936507936E-2</v>
      </c>
      <c r="Q3355" t="s">
        <v>8318</v>
      </c>
      <c r="R3355" t="s">
        <v>8319</v>
      </c>
      <c r="S3355" s="12">
        <f t="shared" si="264"/>
        <v>42479.432291666672</v>
      </c>
      <c r="T3355" s="12">
        <f t="shared" si="263"/>
        <v>42492.958333333328</v>
      </c>
      <c r="U3355">
        <f t="shared" si="265"/>
        <v>1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8270</v>
      </c>
      <c r="O3356" s="21">
        <f t="shared" si="266"/>
        <v>101.93333333333334</v>
      </c>
      <c r="P3356" s="5">
        <f t="shared" si="267"/>
        <v>1.7985611510791366E-2</v>
      </c>
      <c r="Q3356" t="s">
        <v>8318</v>
      </c>
      <c r="R3356" t="s">
        <v>8319</v>
      </c>
      <c r="S3356" s="12">
        <f t="shared" si="264"/>
        <v>42270.7269212963</v>
      </c>
      <c r="T3356" s="12">
        <f t="shared" si="263"/>
        <v>42306.167361111111</v>
      </c>
      <c r="U3356">
        <f t="shared" si="265"/>
        <v>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8270</v>
      </c>
      <c r="O3357" s="21">
        <f t="shared" si="266"/>
        <v>126.28571428571429</v>
      </c>
      <c r="P3357" s="5">
        <f t="shared" si="267"/>
        <v>6.7873303167420816E-3</v>
      </c>
      <c r="Q3357" t="s">
        <v>8318</v>
      </c>
      <c r="R3357" t="s">
        <v>8319</v>
      </c>
      <c r="S3357" s="12">
        <f t="shared" si="264"/>
        <v>42489.619525462964</v>
      </c>
      <c r="T3357" s="12">
        <f t="shared" si="263"/>
        <v>42500.470138888893</v>
      </c>
      <c r="U3357">
        <f t="shared" si="265"/>
        <v>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8270</v>
      </c>
      <c r="O3358" s="21">
        <f t="shared" si="266"/>
        <v>101.4</v>
      </c>
      <c r="P3358" s="5">
        <f t="shared" si="267"/>
        <v>1.7751479289940829E-2</v>
      </c>
      <c r="Q3358" t="s">
        <v>8318</v>
      </c>
      <c r="R3358" t="s">
        <v>8319</v>
      </c>
      <c r="S3358" s="12">
        <f t="shared" si="264"/>
        <v>42536.815648148149</v>
      </c>
      <c r="T3358" s="12">
        <f t="shared" si="263"/>
        <v>42566.815648148149</v>
      </c>
      <c r="U3358">
        <f t="shared" si="265"/>
        <v>1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8270</v>
      </c>
      <c r="O3359" s="21">
        <f t="shared" si="266"/>
        <v>101</v>
      </c>
      <c r="P3359" s="5">
        <f t="shared" si="267"/>
        <v>1.0396039603960397E-2</v>
      </c>
      <c r="Q3359" t="s">
        <v>8318</v>
      </c>
      <c r="R3359" t="s">
        <v>8319</v>
      </c>
      <c r="S3359" s="12">
        <f t="shared" si="264"/>
        <v>41822.417939814812</v>
      </c>
      <c r="T3359" s="12">
        <f t="shared" si="263"/>
        <v>41852.417939814812</v>
      </c>
      <c r="U3359">
        <f t="shared" si="265"/>
        <v>1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8270</v>
      </c>
      <c r="O3360" s="21">
        <f t="shared" si="266"/>
        <v>102.99000000000001</v>
      </c>
      <c r="P3360" s="5">
        <f t="shared" si="267"/>
        <v>1.5729682493445966E-2</v>
      </c>
      <c r="Q3360" t="s">
        <v>8318</v>
      </c>
      <c r="R3360" t="s">
        <v>8319</v>
      </c>
      <c r="S3360" s="12">
        <f t="shared" si="264"/>
        <v>41932.311099537037</v>
      </c>
      <c r="T3360" s="12">
        <f t="shared" si="263"/>
        <v>41962.352766203709</v>
      </c>
      <c r="U3360">
        <f t="shared" si="265"/>
        <v>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8270</v>
      </c>
      <c r="O3361" s="21">
        <f t="shared" si="266"/>
        <v>106.25</v>
      </c>
      <c r="P3361" s="5">
        <f t="shared" si="267"/>
        <v>5.4117647058823529E-3</v>
      </c>
      <c r="Q3361" t="s">
        <v>8318</v>
      </c>
      <c r="R3361" t="s">
        <v>8319</v>
      </c>
      <c r="S3361" s="12">
        <f t="shared" si="264"/>
        <v>42746.057106481487</v>
      </c>
      <c r="T3361" s="12">
        <f t="shared" si="263"/>
        <v>42791.057106481487</v>
      </c>
      <c r="U3361">
        <f t="shared" si="265"/>
        <v>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8270</v>
      </c>
      <c r="O3362" s="21">
        <f t="shared" si="266"/>
        <v>101.37777777777779</v>
      </c>
      <c r="P3362" s="5">
        <f t="shared" si="267"/>
        <v>7.8912757562472607E-3</v>
      </c>
      <c r="Q3362" t="s">
        <v>8318</v>
      </c>
      <c r="R3362" t="s">
        <v>8319</v>
      </c>
      <c r="S3362" s="12">
        <f t="shared" si="264"/>
        <v>42697.082673611112</v>
      </c>
      <c r="T3362" s="12">
        <f t="shared" si="263"/>
        <v>42718.665972222225</v>
      </c>
      <c r="U3362">
        <f t="shared" si="265"/>
        <v>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8270</v>
      </c>
      <c r="O3363" s="21">
        <f t="shared" si="266"/>
        <v>113.46000000000001</v>
      </c>
      <c r="P3363" s="5">
        <f t="shared" si="267"/>
        <v>1.1986603208179094E-2</v>
      </c>
      <c r="Q3363" t="s">
        <v>8318</v>
      </c>
      <c r="R3363" t="s">
        <v>8319</v>
      </c>
      <c r="S3363" s="12">
        <f t="shared" si="264"/>
        <v>41866.025347222225</v>
      </c>
      <c r="T3363" s="12">
        <f t="shared" si="263"/>
        <v>41883.665972222225</v>
      </c>
      <c r="U3363">
        <f t="shared" si="265"/>
        <v>1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8270</v>
      </c>
      <c r="O3364" s="21">
        <f t="shared" si="266"/>
        <v>218.00000000000003</v>
      </c>
      <c r="P3364" s="5">
        <f t="shared" si="267"/>
        <v>1.834862385321101E-2</v>
      </c>
      <c r="Q3364" t="s">
        <v>8318</v>
      </c>
      <c r="R3364" t="s">
        <v>8319</v>
      </c>
      <c r="S3364" s="12">
        <f t="shared" si="264"/>
        <v>42056.091631944444</v>
      </c>
      <c r="T3364" s="12">
        <f t="shared" si="263"/>
        <v>42070.204861111109</v>
      </c>
      <c r="U3364">
        <f t="shared" si="265"/>
        <v>1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8270</v>
      </c>
      <c r="O3365" s="21">
        <f t="shared" si="266"/>
        <v>101.41935483870968</v>
      </c>
      <c r="P3365" s="5">
        <f t="shared" si="267"/>
        <v>3.3078880407124683E-3</v>
      </c>
      <c r="Q3365" t="s">
        <v>8318</v>
      </c>
      <c r="R3365" t="s">
        <v>8319</v>
      </c>
      <c r="S3365" s="12">
        <f t="shared" si="264"/>
        <v>41851.771354166667</v>
      </c>
      <c r="T3365" s="12">
        <f t="shared" si="263"/>
        <v>41870.666666666664</v>
      </c>
      <c r="U3365">
        <f t="shared" si="265"/>
        <v>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8270</v>
      </c>
      <c r="O3366" s="21">
        <f t="shared" si="266"/>
        <v>105.93333333333332</v>
      </c>
      <c r="P3366" s="5">
        <f t="shared" si="267"/>
        <v>2.2655758338577723E-2</v>
      </c>
      <c r="Q3366" t="s">
        <v>8318</v>
      </c>
      <c r="R3366" t="s">
        <v>8319</v>
      </c>
      <c r="S3366" s="12">
        <f t="shared" si="264"/>
        <v>42422.977418981478</v>
      </c>
      <c r="T3366" s="12">
        <f t="shared" si="263"/>
        <v>42444.875</v>
      </c>
      <c r="U3366">
        <f t="shared" si="265"/>
        <v>1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8270</v>
      </c>
      <c r="O3367" s="21">
        <f t="shared" si="266"/>
        <v>104</v>
      </c>
      <c r="P3367" s="5">
        <f t="shared" si="267"/>
        <v>1.153846153846154E-3</v>
      </c>
      <c r="Q3367" t="s">
        <v>8318</v>
      </c>
      <c r="R3367" t="s">
        <v>8319</v>
      </c>
      <c r="S3367" s="12">
        <f t="shared" si="264"/>
        <v>42321.101759259262</v>
      </c>
      <c r="T3367" s="12">
        <f t="shared" si="263"/>
        <v>42351.101759259262</v>
      </c>
      <c r="U3367">
        <f t="shared" si="265"/>
        <v>1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8270</v>
      </c>
      <c r="O3368" s="21">
        <f t="shared" si="266"/>
        <v>221</v>
      </c>
      <c r="P3368" s="5">
        <f t="shared" si="267"/>
        <v>1.6289592760180997E-2</v>
      </c>
      <c r="Q3368" t="s">
        <v>8318</v>
      </c>
      <c r="R3368" t="s">
        <v>8319</v>
      </c>
      <c r="S3368" s="12">
        <f t="shared" si="264"/>
        <v>42107.067557870367</v>
      </c>
      <c r="T3368" s="12">
        <f t="shared" si="263"/>
        <v>42137.067557870367</v>
      </c>
      <c r="U3368">
        <f t="shared" si="265"/>
        <v>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8270</v>
      </c>
      <c r="O3369" s="21">
        <f t="shared" si="266"/>
        <v>118.66666666666667</v>
      </c>
      <c r="P3369" s="5">
        <f t="shared" si="267"/>
        <v>3.3707865168539325E-2</v>
      </c>
      <c r="Q3369" t="s">
        <v>8318</v>
      </c>
      <c r="R3369" t="s">
        <v>8319</v>
      </c>
      <c r="S3369" s="12">
        <f t="shared" si="264"/>
        <v>42192.933958333335</v>
      </c>
      <c r="T3369" s="12">
        <f t="shared" si="263"/>
        <v>42217.933958333335</v>
      </c>
      <c r="U3369">
        <f t="shared" si="265"/>
        <v>1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8270</v>
      </c>
      <c r="O3370" s="21">
        <f t="shared" si="266"/>
        <v>104.60000000000001</v>
      </c>
      <c r="P3370" s="5">
        <f t="shared" si="267"/>
        <v>2.1988527724665391E-2</v>
      </c>
      <c r="Q3370" t="s">
        <v>8318</v>
      </c>
      <c r="R3370" t="s">
        <v>8319</v>
      </c>
      <c r="S3370" s="12">
        <f t="shared" si="264"/>
        <v>41969.199756944443</v>
      </c>
      <c r="T3370" s="12">
        <f t="shared" si="263"/>
        <v>42005.208333333328</v>
      </c>
      <c r="U3370">
        <f t="shared" si="265"/>
        <v>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8270</v>
      </c>
      <c r="O3371" s="21">
        <f t="shared" si="266"/>
        <v>103.89999999999999</v>
      </c>
      <c r="P3371" s="5">
        <f t="shared" si="267"/>
        <v>1.039461020211742E-2</v>
      </c>
      <c r="Q3371" t="s">
        <v>8318</v>
      </c>
      <c r="R3371" t="s">
        <v>8319</v>
      </c>
      <c r="S3371" s="12">
        <f t="shared" si="264"/>
        <v>42690.041435185187</v>
      </c>
      <c r="T3371" s="12">
        <f t="shared" si="263"/>
        <v>42750.041435185187</v>
      </c>
      <c r="U3371">
        <f t="shared" si="265"/>
        <v>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8270</v>
      </c>
      <c r="O3372" s="21">
        <f t="shared" si="266"/>
        <v>117.73333333333333</v>
      </c>
      <c r="P3372" s="5">
        <f t="shared" si="267"/>
        <v>1.4722536806342015E-2</v>
      </c>
      <c r="Q3372" t="s">
        <v>8318</v>
      </c>
      <c r="R3372" t="s">
        <v>8319</v>
      </c>
      <c r="S3372" s="12">
        <f t="shared" si="264"/>
        <v>42690.334317129629</v>
      </c>
      <c r="T3372" s="12">
        <f t="shared" si="263"/>
        <v>42721.333333333328</v>
      </c>
      <c r="U3372">
        <f t="shared" si="265"/>
        <v>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8270</v>
      </c>
      <c r="O3373" s="21">
        <f t="shared" si="266"/>
        <v>138.5</v>
      </c>
      <c r="P3373" s="5">
        <f t="shared" si="267"/>
        <v>3.2490974729241874E-2</v>
      </c>
      <c r="Q3373" t="s">
        <v>8318</v>
      </c>
      <c r="R3373" t="s">
        <v>8319</v>
      </c>
      <c r="S3373" s="12">
        <f t="shared" si="264"/>
        <v>42312.874594907407</v>
      </c>
      <c r="T3373" s="12">
        <f t="shared" si="263"/>
        <v>42340.874594907407</v>
      </c>
      <c r="U3373">
        <f t="shared" si="265"/>
        <v>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8270</v>
      </c>
      <c r="O3374" s="21">
        <f t="shared" si="266"/>
        <v>103.49999999999999</v>
      </c>
      <c r="P3374" s="5">
        <f t="shared" si="267"/>
        <v>2.6086956521739129E-2</v>
      </c>
      <c r="Q3374" t="s">
        <v>8318</v>
      </c>
      <c r="R3374" t="s">
        <v>8319</v>
      </c>
      <c r="S3374" s="12">
        <f t="shared" si="264"/>
        <v>41855.548101851848</v>
      </c>
      <c r="T3374" s="12">
        <f t="shared" si="263"/>
        <v>41876.207638888889</v>
      </c>
      <c r="U3374">
        <f t="shared" si="265"/>
        <v>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8270</v>
      </c>
      <c r="O3375" s="21">
        <f t="shared" si="266"/>
        <v>100.25</v>
      </c>
      <c r="P3375" s="5">
        <f t="shared" si="267"/>
        <v>1.4962593516209476E-2</v>
      </c>
      <c r="Q3375" t="s">
        <v>8318</v>
      </c>
      <c r="R3375" t="s">
        <v>8319</v>
      </c>
      <c r="S3375" s="12">
        <f t="shared" si="264"/>
        <v>42179.854629629626</v>
      </c>
      <c r="T3375" s="12">
        <f t="shared" si="263"/>
        <v>42203.666666666672</v>
      </c>
      <c r="U3375">
        <f t="shared" si="265"/>
        <v>1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8270</v>
      </c>
      <c r="O3376" s="21">
        <f t="shared" si="266"/>
        <v>106.57142857142856</v>
      </c>
      <c r="P3376" s="5">
        <f t="shared" si="267"/>
        <v>1.3941018766756031E-2</v>
      </c>
      <c r="Q3376" t="s">
        <v>8318</v>
      </c>
      <c r="R3376" t="s">
        <v>8319</v>
      </c>
      <c r="S3376" s="12">
        <f t="shared" si="264"/>
        <v>42275.731666666667</v>
      </c>
      <c r="T3376" s="12">
        <f t="shared" si="263"/>
        <v>42305.731666666667</v>
      </c>
      <c r="U3376">
        <f t="shared" si="265"/>
        <v>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8270</v>
      </c>
      <c r="O3377" s="21">
        <f t="shared" si="266"/>
        <v>100</v>
      </c>
      <c r="P3377" s="5">
        <f t="shared" si="267"/>
        <v>5.6666666666666671E-3</v>
      </c>
      <c r="Q3377" t="s">
        <v>8318</v>
      </c>
      <c r="R3377" t="s">
        <v>8319</v>
      </c>
      <c r="S3377" s="12">
        <f t="shared" si="264"/>
        <v>41765.610798611109</v>
      </c>
      <c r="T3377" s="12">
        <f t="shared" si="263"/>
        <v>41777.610798611109</v>
      </c>
      <c r="U3377">
        <f t="shared" si="265"/>
        <v>1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8270</v>
      </c>
      <c r="O3378" s="21">
        <f t="shared" si="266"/>
        <v>100.01249999999999</v>
      </c>
      <c r="P3378" s="5">
        <f t="shared" si="267"/>
        <v>2.3747031621047369E-3</v>
      </c>
      <c r="Q3378" t="s">
        <v>8318</v>
      </c>
      <c r="R3378" t="s">
        <v>8319</v>
      </c>
      <c r="S3378" s="12">
        <f t="shared" si="264"/>
        <v>42059.701319444444</v>
      </c>
      <c r="T3378" s="12">
        <f t="shared" si="263"/>
        <v>42119.659652777773</v>
      </c>
      <c r="U3378">
        <f t="shared" si="265"/>
        <v>1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8270</v>
      </c>
      <c r="O3379" s="21">
        <f t="shared" si="266"/>
        <v>101.05</v>
      </c>
      <c r="P3379" s="5">
        <f t="shared" si="267"/>
        <v>9.5249876298861957E-3</v>
      </c>
      <c r="Q3379" t="s">
        <v>8318</v>
      </c>
      <c r="R3379" t="s">
        <v>8319</v>
      </c>
      <c r="S3379" s="12">
        <f t="shared" si="264"/>
        <v>42053.732627314821</v>
      </c>
      <c r="T3379" s="12">
        <f t="shared" ref="T3379:T3442" si="268">(((I3379/60)/60)/24)+DATE(1970,1,1)</f>
        <v>42083.705555555556</v>
      </c>
      <c r="U3379">
        <f t="shared" si="265"/>
        <v>1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8270</v>
      </c>
      <c r="O3380" s="21">
        <f t="shared" si="266"/>
        <v>107.63636363636364</v>
      </c>
      <c r="P3380" s="5">
        <f t="shared" si="267"/>
        <v>3.5472972972972971E-2</v>
      </c>
      <c r="Q3380" t="s">
        <v>8318</v>
      </c>
      <c r="R3380" t="s">
        <v>8319</v>
      </c>
      <c r="S3380" s="12">
        <f t="shared" si="264"/>
        <v>41858.355393518519</v>
      </c>
      <c r="T3380" s="12">
        <f t="shared" si="268"/>
        <v>41882.547222222223</v>
      </c>
      <c r="U3380">
        <f t="shared" si="265"/>
        <v>1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8270</v>
      </c>
      <c r="O3381" s="21">
        <f t="shared" si="266"/>
        <v>103.64999999999999</v>
      </c>
      <c r="P3381" s="5">
        <f t="shared" si="267"/>
        <v>1.8330921369995177E-2</v>
      </c>
      <c r="Q3381" t="s">
        <v>8318</v>
      </c>
      <c r="R3381" t="s">
        <v>8319</v>
      </c>
      <c r="S3381" s="12">
        <f t="shared" si="264"/>
        <v>42225.513888888891</v>
      </c>
      <c r="T3381" s="12">
        <f t="shared" si="268"/>
        <v>42242.958333333328</v>
      </c>
      <c r="U3381">
        <f t="shared" si="265"/>
        <v>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8270</v>
      </c>
      <c r="O3382" s="21">
        <f t="shared" si="266"/>
        <v>104.43333333333334</v>
      </c>
      <c r="P3382" s="5">
        <f t="shared" si="267"/>
        <v>8.9371209703159905E-3</v>
      </c>
      <c r="Q3382" t="s">
        <v>8318</v>
      </c>
      <c r="R3382" t="s">
        <v>8319</v>
      </c>
      <c r="S3382" s="12">
        <f t="shared" si="264"/>
        <v>41937.95344907407</v>
      </c>
      <c r="T3382" s="12">
        <f t="shared" si="268"/>
        <v>41972.995115740734</v>
      </c>
      <c r="U3382">
        <f t="shared" si="265"/>
        <v>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8270</v>
      </c>
      <c r="O3383" s="21">
        <f t="shared" si="266"/>
        <v>102.25</v>
      </c>
      <c r="P3383" s="5">
        <f t="shared" si="267"/>
        <v>1.1735941320293399E-2</v>
      </c>
      <c r="Q3383" t="s">
        <v>8318</v>
      </c>
      <c r="R3383" t="s">
        <v>8319</v>
      </c>
      <c r="S3383" s="12">
        <f t="shared" si="264"/>
        <v>42044.184988425928</v>
      </c>
      <c r="T3383" s="12">
        <f t="shared" si="268"/>
        <v>42074.143321759257</v>
      </c>
      <c r="U3383">
        <f t="shared" si="265"/>
        <v>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8270</v>
      </c>
      <c r="O3384" s="21">
        <f t="shared" si="266"/>
        <v>100.74285714285713</v>
      </c>
      <c r="P3384" s="5">
        <f t="shared" si="267"/>
        <v>1.3045944412932501E-2</v>
      </c>
      <c r="Q3384" t="s">
        <v>8318</v>
      </c>
      <c r="R3384" t="s">
        <v>8319</v>
      </c>
      <c r="S3384" s="12">
        <f t="shared" si="264"/>
        <v>42559.431203703702</v>
      </c>
      <c r="T3384" s="12">
        <f t="shared" si="268"/>
        <v>42583.957638888889</v>
      </c>
      <c r="U3384">
        <f t="shared" si="265"/>
        <v>1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8270</v>
      </c>
      <c r="O3385" s="21">
        <f t="shared" si="266"/>
        <v>111.71428571428572</v>
      </c>
      <c r="P3385" s="5">
        <f t="shared" si="267"/>
        <v>1.5345268542199489E-2</v>
      </c>
      <c r="Q3385" t="s">
        <v>8318</v>
      </c>
      <c r="R3385" t="s">
        <v>8319</v>
      </c>
      <c r="S3385" s="12">
        <f t="shared" si="264"/>
        <v>42524.782638888893</v>
      </c>
      <c r="T3385" s="12">
        <f t="shared" si="268"/>
        <v>42544.782638888893</v>
      </c>
      <c r="U3385">
        <f t="shared" si="265"/>
        <v>1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8270</v>
      </c>
      <c r="O3386" s="21">
        <f t="shared" si="266"/>
        <v>100.01100000000001</v>
      </c>
      <c r="P3386" s="5">
        <f t="shared" si="267"/>
        <v>1.0665493462385805E-2</v>
      </c>
      <c r="Q3386" t="s">
        <v>8318</v>
      </c>
      <c r="R3386" t="s">
        <v>8319</v>
      </c>
      <c r="S3386" s="12">
        <f t="shared" si="264"/>
        <v>42292.087592592594</v>
      </c>
      <c r="T3386" s="12">
        <f t="shared" si="268"/>
        <v>42329.125</v>
      </c>
      <c r="U3386">
        <f t="shared" si="265"/>
        <v>1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8270</v>
      </c>
      <c r="O3387" s="21">
        <f t="shared" si="266"/>
        <v>100</v>
      </c>
      <c r="P3387" s="5">
        <f t="shared" si="267"/>
        <v>7.4999999999999997E-3</v>
      </c>
      <c r="Q3387" t="s">
        <v>8318</v>
      </c>
      <c r="R3387" t="s">
        <v>8319</v>
      </c>
      <c r="S3387" s="12">
        <f t="shared" si="264"/>
        <v>41953.8675</v>
      </c>
      <c r="T3387" s="12">
        <f t="shared" si="268"/>
        <v>41983.8675</v>
      </c>
      <c r="U3387">
        <f t="shared" si="265"/>
        <v>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8270</v>
      </c>
      <c r="O3388" s="21">
        <f t="shared" si="266"/>
        <v>105</v>
      </c>
      <c r="P3388" s="5">
        <f t="shared" si="267"/>
        <v>1.9523809523809523E-2</v>
      </c>
      <c r="Q3388" t="s">
        <v>8318</v>
      </c>
      <c r="R3388" t="s">
        <v>8319</v>
      </c>
      <c r="S3388" s="12">
        <f t="shared" si="264"/>
        <v>41946.644745370373</v>
      </c>
      <c r="T3388" s="12">
        <f t="shared" si="268"/>
        <v>41976.644745370373</v>
      </c>
      <c r="U3388">
        <f t="shared" si="265"/>
        <v>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8270</v>
      </c>
      <c r="O3389" s="21">
        <f t="shared" si="266"/>
        <v>116.86666666666667</v>
      </c>
      <c r="P3389" s="5">
        <f t="shared" si="267"/>
        <v>9.9828864803194525E-3</v>
      </c>
      <c r="Q3389" t="s">
        <v>8318</v>
      </c>
      <c r="R3389" t="s">
        <v>8319</v>
      </c>
      <c r="S3389" s="12">
        <f t="shared" si="264"/>
        <v>41947.762592592589</v>
      </c>
      <c r="T3389" s="12">
        <f t="shared" si="268"/>
        <v>41987.762592592597</v>
      </c>
      <c r="U3389">
        <f t="shared" si="265"/>
        <v>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8270</v>
      </c>
      <c r="O3390" s="21">
        <f t="shared" si="266"/>
        <v>103.8</v>
      </c>
      <c r="P3390" s="5">
        <f t="shared" si="267"/>
        <v>2.8901734104046242E-2</v>
      </c>
      <c r="Q3390" t="s">
        <v>8318</v>
      </c>
      <c r="R3390" t="s">
        <v>8319</v>
      </c>
      <c r="S3390" s="12">
        <f t="shared" ref="S3390:S3453" si="269">(((J3390/60)/60)/24)+DATE(1970,1,1)</f>
        <v>42143.461122685185</v>
      </c>
      <c r="T3390" s="12">
        <f t="shared" si="268"/>
        <v>42173.461122685185</v>
      </c>
      <c r="U3390">
        <f t="shared" si="265"/>
        <v>1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8270</v>
      </c>
      <c r="O3391" s="21">
        <f t="shared" si="266"/>
        <v>114.5</v>
      </c>
      <c r="P3391" s="5">
        <f t="shared" si="267"/>
        <v>5.4148471615720522E-3</v>
      </c>
      <c r="Q3391" t="s">
        <v>8318</v>
      </c>
      <c r="R3391" t="s">
        <v>8319</v>
      </c>
      <c r="S3391" s="12">
        <f t="shared" si="269"/>
        <v>42494.563449074078</v>
      </c>
      <c r="T3391" s="12">
        <f t="shared" si="268"/>
        <v>42524.563449074078</v>
      </c>
      <c r="U3391">
        <f t="shared" si="265"/>
        <v>1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8270</v>
      </c>
      <c r="O3392" s="21">
        <f t="shared" si="266"/>
        <v>102.4</v>
      </c>
      <c r="P3392" s="5">
        <f t="shared" si="267"/>
        <v>1.4322916666666666E-2</v>
      </c>
      <c r="Q3392" t="s">
        <v>8318</v>
      </c>
      <c r="R3392" t="s">
        <v>8319</v>
      </c>
      <c r="S3392" s="12">
        <f t="shared" si="269"/>
        <v>41815.774826388886</v>
      </c>
      <c r="T3392" s="12">
        <f t="shared" si="268"/>
        <v>41830.774826388886</v>
      </c>
      <c r="U3392">
        <f t="shared" si="265"/>
        <v>1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8270</v>
      </c>
      <c r="O3393" s="21">
        <f t="shared" si="266"/>
        <v>223</v>
      </c>
      <c r="P3393" s="5">
        <f t="shared" si="267"/>
        <v>1.6143497757847534E-2</v>
      </c>
      <c r="Q3393" t="s">
        <v>8318</v>
      </c>
      <c r="R3393" t="s">
        <v>8319</v>
      </c>
      <c r="S3393" s="12">
        <f t="shared" si="269"/>
        <v>41830.545694444445</v>
      </c>
      <c r="T3393" s="12">
        <f t="shared" si="268"/>
        <v>41859.936111111114</v>
      </c>
      <c r="U3393">
        <f t="shared" si="265"/>
        <v>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8270</v>
      </c>
      <c r="O3394" s="21">
        <f t="shared" si="266"/>
        <v>100</v>
      </c>
      <c r="P3394" s="5">
        <f t="shared" si="267"/>
        <v>2.4E-2</v>
      </c>
      <c r="Q3394" t="s">
        <v>8318</v>
      </c>
      <c r="R3394" t="s">
        <v>8319</v>
      </c>
      <c r="S3394" s="12">
        <f t="shared" si="269"/>
        <v>42446.845543981486</v>
      </c>
      <c r="T3394" s="12">
        <f t="shared" si="268"/>
        <v>42496.845543981486</v>
      </c>
      <c r="U3394">
        <f t="shared" ref="U3394:U3457" si="270">COUNT(E3394="SUCCESSFUL","FAILED","cancelled","live")</f>
        <v>1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8270</v>
      </c>
      <c r="O3395" s="21">
        <f t="shared" ref="O3395:O3458" si="271">IFERROR( E3395/D3395 * 100,0)</f>
        <v>105.80000000000001</v>
      </c>
      <c r="P3395" s="5">
        <f t="shared" ref="P3395:P3458" si="272">IFERROR(L3395/E3395,0)</f>
        <v>2.7725267800882167E-2</v>
      </c>
      <c r="Q3395" t="s">
        <v>8318</v>
      </c>
      <c r="R3395" t="s">
        <v>8319</v>
      </c>
      <c r="S3395" s="12">
        <f t="shared" si="269"/>
        <v>41923.921643518523</v>
      </c>
      <c r="T3395" s="12">
        <f t="shared" si="268"/>
        <v>41949.031944444447</v>
      </c>
      <c r="U3395">
        <f t="shared" si="270"/>
        <v>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8270</v>
      </c>
      <c r="O3396" s="21">
        <f t="shared" si="271"/>
        <v>142.36363636363635</v>
      </c>
      <c r="P3396" s="5">
        <f t="shared" si="272"/>
        <v>3.4482758620689655E-2</v>
      </c>
      <c r="Q3396" t="s">
        <v>8318</v>
      </c>
      <c r="R3396" t="s">
        <v>8319</v>
      </c>
      <c r="S3396" s="12">
        <f t="shared" si="269"/>
        <v>41817.59542824074</v>
      </c>
      <c r="T3396" s="12">
        <f t="shared" si="268"/>
        <v>41847.59542824074</v>
      </c>
      <c r="U3396">
        <f t="shared" si="270"/>
        <v>1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8270</v>
      </c>
      <c r="O3397" s="21">
        <f t="shared" si="271"/>
        <v>184</v>
      </c>
      <c r="P3397" s="5">
        <f t="shared" si="272"/>
        <v>4.1304347826086954E-2</v>
      </c>
      <c r="Q3397" t="s">
        <v>8318</v>
      </c>
      <c r="R3397" t="s">
        <v>8319</v>
      </c>
      <c r="S3397" s="12">
        <f t="shared" si="269"/>
        <v>42140.712314814817</v>
      </c>
      <c r="T3397" s="12">
        <f t="shared" si="268"/>
        <v>42154.756944444445</v>
      </c>
      <c r="U3397">
        <f t="shared" si="270"/>
        <v>1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8270</v>
      </c>
      <c r="O3398" s="21">
        <f t="shared" si="271"/>
        <v>104.33333333333333</v>
      </c>
      <c r="P3398" s="5">
        <f t="shared" si="272"/>
        <v>1.7891373801916934E-2</v>
      </c>
      <c r="Q3398" t="s">
        <v>8318</v>
      </c>
      <c r="R3398" t="s">
        <v>8319</v>
      </c>
      <c r="S3398" s="12">
        <f t="shared" si="269"/>
        <v>41764.44663194444</v>
      </c>
      <c r="T3398" s="12">
        <f t="shared" si="268"/>
        <v>41791.165972222225</v>
      </c>
      <c r="U3398">
        <f t="shared" si="270"/>
        <v>1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8270</v>
      </c>
      <c r="O3399" s="21">
        <f t="shared" si="271"/>
        <v>112.00000000000001</v>
      </c>
      <c r="P3399" s="5">
        <f t="shared" si="272"/>
        <v>8.5714285714285715E-2</v>
      </c>
      <c r="Q3399" t="s">
        <v>8318</v>
      </c>
      <c r="R3399" t="s">
        <v>8319</v>
      </c>
      <c r="S3399" s="12">
        <f t="shared" si="269"/>
        <v>42378.478344907402</v>
      </c>
      <c r="T3399" s="12">
        <f t="shared" si="268"/>
        <v>42418.916666666672</v>
      </c>
      <c r="U3399">
        <f t="shared" si="270"/>
        <v>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8270</v>
      </c>
      <c r="O3400" s="21">
        <f t="shared" si="271"/>
        <v>111.07499999999999</v>
      </c>
      <c r="P3400" s="5">
        <f t="shared" si="272"/>
        <v>1.4629754670267838E-2</v>
      </c>
      <c r="Q3400" t="s">
        <v>8318</v>
      </c>
      <c r="R3400" t="s">
        <v>8319</v>
      </c>
      <c r="S3400" s="12">
        <f t="shared" si="269"/>
        <v>41941.75203703704</v>
      </c>
      <c r="T3400" s="12">
        <f t="shared" si="268"/>
        <v>41964.708333333328</v>
      </c>
      <c r="U3400">
        <f t="shared" si="270"/>
        <v>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8270</v>
      </c>
      <c r="O3401" s="21">
        <f t="shared" si="271"/>
        <v>103.75000000000001</v>
      </c>
      <c r="P3401" s="5">
        <f t="shared" si="272"/>
        <v>3.6947791164658635E-2</v>
      </c>
      <c r="Q3401" t="s">
        <v>8318</v>
      </c>
      <c r="R3401" t="s">
        <v>8319</v>
      </c>
      <c r="S3401" s="12">
        <f t="shared" si="269"/>
        <v>42026.920428240745</v>
      </c>
      <c r="T3401" s="12">
        <f t="shared" si="268"/>
        <v>42056.920428240745</v>
      </c>
      <c r="U3401">
        <f t="shared" si="270"/>
        <v>1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8270</v>
      </c>
      <c r="O3402" s="21">
        <f t="shared" si="271"/>
        <v>100.41</v>
      </c>
      <c r="P3402" s="5">
        <f t="shared" si="272"/>
        <v>8.4652923015635893E-3</v>
      </c>
      <c r="Q3402" t="s">
        <v>8318</v>
      </c>
      <c r="R3402" t="s">
        <v>8319</v>
      </c>
      <c r="S3402" s="12">
        <f t="shared" si="269"/>
        <v>41834.953865740739</v>
      </c>
      <c r="T3402" s="12">
        <f t="shared" si="268"/>
        <v>41879.953865740739</v>
      </c>
      <c r="U3402">
        <f t="shared" si="270"/>
        <v>1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8270</v>
      </c>
      <c r="O3403" s="21">
        <f t="shared" si="271"/>
        <v>101.86206896551724</v>
      </c>
      <c r="P3403" s="5">
        <f t="shared" si="272"/>
        <v>2.2342586323628979E-2</v>
      </c>
      <c r="Q3403" t="s">
        <v>8318</v>
      </c>
      <c r="R3403" t="s">
        <v>8319</v>
      </c>
      <c r="S3403" s="12">
        <f t="shared" si="269"/>
        <v>42193.723912037036</v>
      </c>
      <c r="T3403" s="12">
        <f t="shared" si="268"/>
        <v>42223.723912037036</v>
      </c>
      <c r="U3403">
        <f t="shared" si="270"/>
        <v>1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8270</v>
      </c>
      <c r="O3404" s="21">
        <f t="shared" si="271"/>
        <v>109.76666666666665</v>
      </c>
      <c r="P3404" s="5">
        <f t="shared" si="272"/>
        <v>1.0021257212268448E-2</v>
      </c>
      <c r="Q3404" t="s">
        <v>8318</v>
      </c>
      <c r="R3404" t="s">
        <v>8319</v>
      </c>
      <c r="S3404" s="12">
        <f t="shared" si="269"/>
        <v>42290.61855324074</v>
      </c>
      <c r="T3404" s="12">
        <f t="shared" si="268"/>
        <v>42320.104861111111</v>
      </c>
      <c r="U3404">
        <f t="shared" si="270"/>
        <v>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8270</v>
      </c>
      <c r="O3405" s="21">
        <f t="shared" si="271"/>
        <v>100</v>
      </c>
      <c r="P3405" s="5">
        <f t="shared" si="272"/>
        <v>8.5000000000000006E-3</v>
      </c>
      <c r="Q3405" t="s">
        <v>8318</v>
      </c>
      <c r="R3405" t="s">
        <v>8319</v>
      </c>
      <c r="S3405" s="12">
        <f t="shared" si="269"/>
        <v>42150.462083333332</v>
      </c>
      <c r="T3405" s="12">
        <f t="shared" si="268"/>
        <v>42180.462083333332</v>
      </c>
      <c r="U3405">
        <f t="shared" si="270"/>
        <v>1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8270</v>
      </c>
      <c r="O3406" s="21">
        <f t="shared" si="271"/>
        <v>122</v>
      </c>
      <c r="P3406" s="5">
        <f t="shared" si="272"/>
        <v>4.9180327868852463E-3</v>
      </c>
      <c r="Q3406" t="s">
        <v>8318</v>
      </c>
      <c r="R3406" t="s">
        <v>8319</v>
      </c>
      <c r="S3406" s="12">
        <f t="shared" si="269"/>
        <v>42152.503495370373</v>
      </c>
      <c r="T3406" s="12">
        <f t="shared" si="268"/>
        <v>42172.503495370373</v>
      </c>
      <c r="U3406">
        <f t="shared" si="270"/>
        <v>1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8270</v>
      </c>
      <c r="O3407" s="21">
        <f t="shared" si="271"/>
        <v>137.57142857142856</v>
      </c>
      <c r="P3407" s="5">
        <f t="shared" si="272"/>
        <v>3.5306334371754934E-2</v>
      </c>
      <c r="Q3407" t="s">
        <v>8318</v>
      </c>
      <c r="R3407" t="s">
        <v>8319</v>
      </c>
      <c r="S3407" s="12">
        <f t="shared" si="269"/>
        <v>42410.017199074078</v>
      </c>
      <c r="T3407" s="12">
        <f t="shared" si="268"/>
        <v>42430.999305555553</v>
      </c>
      <c r="U3407">
        <f t="shared" si="270"/>
        <v>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8270</v>
      </c>
      <c r="O3408" s="21">
        <f t="shared" si="271"/>
        <v>100.31000000000002</v>
      </c>
      <c r="P3408" s="5">
        <f t="shared" si="272"/>
        <v>9.0718771807397069E-3</v>
      </c>
      <c r="Q3408" t="s">
        <v>8318</v>
      </c>
      <c r="R3408" t="s">
        <v>8319</v>
      </c>
      <c r="S3408" s="12">
        <f t="shared" si="269"/>
        <v>41791.492777777778</v>
      </c>
      <c r="T3408" s="12">
        <f t="shared" si="268"/>
        <v>41836.492777777778</v>
      </c>
      <c r="U3408">
        <f t="shared" si="270"/>
        <v>1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8270</v>
      </c>
      <c r="O3409" s="21">
        <f t="shared" si="271"/>
        <v>107.1</v>
      </c>
      <c r="P3409" s="5">
        <f t="shared" si="272"/>
        <v>3.1279178338001867E-2</v>
      </c>
      <c r="Q3409" t="s">
        <v>8318</v>
      </c>
      <c r="R3409" t="s">
        <v>8319</v>
      </c>
      <c r="S3409" s="12">
        <f t="shared" si="269"/>
        <v>41796.422326388885</v>
      </c>
      <c r="T3409" s="12">
        <f t="shared" si="268"/>
        <v>41826.422326388885</v>
      </c>
      <c r="U3409">
        <f t="shared" si="270"/>
        <v>1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8270</v>
      </c>
      <c r="O3410" s="21">
        <f t="shared" si="271"/>
        <v>211</v>
      </c>
      <c r="P3410" s="5">
        <f t="shared" si="272"/>
        <v>1.7061611374407582E-2</v>
      </c>
      <c r="Q3410" t="s">
        <v>8318</v>
      </c>
      <c r="R3410" t="s">
        <v>8319</v>
      </c>
      <c r="S3410" s="12">
        <f t="shared" si="269"/>
        <v>41808.991944444446</v>
      </c>
      <c r="T3410" s="12">
        <f t="shared" si="268"/>
        <v>41838.991944444446</v>
      </c>
      <c r="U3410">
        <f t="shared" si="270"/>
        <v>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8270</v>
      </c>
      <c r="O3411" s="21">
        <f t="shared" si="271"/>
        <v>123.6</v>
      </c>
      <c r="P3411" s="5">
        <f t="shared" si="272"/>
        <v>3.3980582524271843E-2</v>
      </c>
      <c r="Q3411" t="s">
        <v>8318</v>
      </c>
      <c r="R3411" t="s">
        <v>8319</v>
      </c>
      <c r="S3411" s="12">
        <f t="shared" si="269"/>
        <v>42544.814328703709</v>
      </c>
      <c r="T3411" s="12">
        <f t="shared" si="268"/>
        <v>42582.873611111107</v>
      </c>
      <c r="U3411">
        <f t="shared" si="270"/>
        <v>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8270</v>
      </c>
      <c r="O3412" s="21">
        <f t="shared" si="271"/>
        <v>108.5</v>
      </c>
      <c r="P3412" s="5">
        <f t="shared" si="272"/>
        <v>1.2288786482334869E-2</v>
      </c>
      <c r="Q3412" t="s">
        <v>8318</v>
      </c>
      <c r="R3412" t="s">
        <v>8319</v>
      </c>
      <c r="S3412" s="12">
        <f t="shared" si="269"/>
        <v>42500.041550925926</v>
      </c>
      <c r="T3412" s="12">
        <f t="shared" si="268"/>
        <v>42527.291666666672</v>
      </c>
      <c r="U3412">
        <f t="shared" si="270"/>
        <v>1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8270</v>
      </c>
      <c r="O3413" s="21">
        <f t="shared" si="271"/>
        <v>103.56666666666668</v>
      </c>
      <c r="P3413" s="5">
        <f t="shared" si="272"/>
        <v>5.0209205020920501E-3</v>
      </c>
      <c r="Q3413" t="s">
        <v>8318</v>
      </c>
      <c r="R3413" t="s">
        <v>8319</v>
      </c>
      <c r="S3413" s="12">
        <f t="shared" si="269"/>
        <v>42265.022824074069</v>
      </c>
      <c r="T3413" s="12">
        <f t="shared" si="268"/>
        <v>42285.022824074069</v>
      </c>
      <c r="U3413">
        <f t="shared" si="270"/>
        <v>1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8270</v>
      </c>
      <c r="O3414" s="21">
        <f t="shared" si="271"/>
        <v>100</v>
      </c>
      <c r="P3414" s="5">
        <f t="shared" si="272"/>
        <v>8.6666666666666663E-3</v>
      </c>
      <c r="Q3414" t="s">
        <v>8318</v>
      </c>
      <c r="R3414" t="s">
        <v>8319</v>
      </c>
      <c r="S3414" s="12">
        <f t="shared" si="269"/>
        <v>41879.959050925929</v>
      </c>
      <c r="T3414" s="12">
        <f t="shared" si="268"/>
        <v>41909.959050925929</v>
      </c>
      <c r="U3414">
        <f t="shared" si="270"/>
        <v>1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8270</v>
      </c>
      <c r="O3415" s="21">
        <f t="shared" si="271"/>
        <v>130</v>
      </c>
      <c r="P3415" s="5">
        <f t="shared" si="272"/>
        <v>2.1538461538461538E-2</v>
      </c>
      <c r="Q3415" t="s">
        <v>8318</v>
      </c>
      <c r="R3415" t="s">
        <v>8319</v>
      </c>
      <c r="S3415" s="12">
        <f t="shared" si="269"/>
        <v>42053.733078703706</v>
      </c>
      <c r="T3415" s="12">
        <f t="shared" si="268"/>
        <v>42063.207638888889</v>
      </c>
      <c r="U3415">
        <f t="shared" si="270"/>
        <v>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8270</v>
      </c>
      <c r="O3416" s="21">
        <f t="shared" si="271"/>
        <v>103.49999999999999</v>
      </c>
      <c r="P3416" s="5">
        <f t="shared" si="272"/>
        <v>1.4170692431561997E-2</v>
      </c>
      <c r="Q3416" t="s">
        <v>8318</v>
      </c>
      <c r="R3416" t="s">
        <v>8319</v>
      </c>
      <c r="S3416" s="12">
        <f t="shared" si="269"/>
        <v>42675.832465277781</v>
      </c>
      <c r="T3416" s="12">
        <f t="shared" si="268"/>
        <v>42705.332638888889</v>
      </c>
      <c r="U3416">
        <f t="shared" si="270"/>
        <v>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8270</v>
      </c>
      <c r="O3417" s="21">
        <f t="shared" si="271"/>
        <v>100</v>
      </c>
      <c r="P3417" s="5">
        <f t="shared" si="272"/>
        <v>4.4999999999999998E-2</v>
      </c>
      <c r="Q3417" t="s">
        <v>8318</v>
      </c>
      <c r="R3417" t="s">
        <v>8319</v>
      </c>
      <c r="S3417" s="12">
        <f t="shared" si="269"/>
        <v>42467.144166666665</v>
      </c>
      <c r="T3417" s="12">
        <f t="shared" si="268"/>
        <v>42477.979166666672</v>
      </c>
      <c r="U3417">
        <f t="shared" si="270"/>
        <v>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8270</v>
      </c>
      <c r="O3418" s="21">
        <f t="shared" si="271"/>
        <v>119.6</v>
      </c>
      <c r="P3418" s="5">
        <f t="shared" si="272"/>
        <v>6.270903010033445E-3</v>
      </c>
      <c r="Q3418" t="s">
        <v>8318</v>
      </c>
      <c r="R3418" t="s">
        <v>8319</v>
      </c>
      <c r="S3418" s="12">
        <f t="shared" si="269"/>
        <v>42089.412557870368</v>
      </c>
      <c r="T3418" s="12">
        <f t="shared" si="268"/>
        <v>42117.770833333328</v>
      </c>
      <c r="U3418">
        <f t="shared" si="270"/>
        <v>1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8270</v>
      </c>
      <c r="O3419" s="21">
        <f t="shared" si="271"/>
        <v>100.00058823529412</v>
      </c>
      <c r="P3419" s="5">
        <f t="shared" si="272"/>
        <v>2.6470432526867489E-2</v>
      </c>
      <c r="Q3419" t="s">
        <v>8318</v>
      </c>
      <c r="R3419" t="s">
        <v>8319</v>
      </c>
      <c r="S3419" s="12">
        <f t="shared" si="269"/>
        <v>41894.91375</v>
      </c>
      <c r="T3419" s="12">
        <f t="shared" si="268"/>
        <v>41938.029861111114</v>
      </c>
      <c r="U3419">
        <f t="shared" si="270"/>
        <v>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8270</v>
      </c>
      <c r="O3420" s="21">
        <f t="shared" si="271"/>
        <v>100.875</v>
      </c>
      <c r="P3420" s="5">
        <f t="shared" si="272"/>
        <v>1.3878562577447335E-2</v>
      </c>
      <c r="Q3420" t="s">
        <v>8318</v>
      </c>
      <c r="R3420" t="s">
        <v>8319</v>
      </c>
      <c r="S3420" s="12">
        <f t="shared" si="269"/>
        <v>41752.83457175926</v>
      </c>
      <c r="T3420" s="12">
        <f t="shared" si="268"/>
        <v>41782.83457175926</v>
      </c>
      <c r="U3420">
        <f t="shared" si="270"/>
        <v>1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8270</v>
      </c>
      <c r="O3421" s="21">
        <f t="shared" si="271"/>
        <v>106.54545454545455</v>
      </c>
      <c r="P3421" s="5">
        <f t="shared" si="272"/>
        <v>1.5699658703071672E-2</v>
      </c>
      <c r="Q3421" t="s">
        <v>8318</v>
      </c>
      <c r="R3421" t="s">
        <v>8319</v>
      </c>
      <c r="S3421" s="12">
        <f t="shared" si="269"/>
        <v>42448.821585648147</v>
      </c>
      <c r="T3421" s="12">
        <f t="shared" si="268"/>
        <v>42466.895833333328</v>
      </c>
      <c r="U3421">
        <f t="shared" si="270"/>
        <v>1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8270</v>
      </c>
      <c r="O3422" s="21">
        <f t="shared" si="271"/>
        <v>138</v>
      </c>
      <c r="P3422" s="5">
        <f t="shared" si="272"/>
        <v>3.5196687370600416E-2</v>
      </c>
      <c r="Q3422" t="s">
        <v>8318</v>
      </c>
      <c r="R3422" t="s">
        <v>8319</v>
      </c>
      <c r="S3422" s="12">
        <f t="shared" si="269"/>
        <v>42405.090300925927</v>
      </c>
      <c r="T3422" s="12">
        <f t="shared" si="268"/>
        <v>42414</v>
      </c>
      <c r="U3422">
        <f t="shared" si="270"/>
        <v>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8270</v>
      </c>
      <c r="O3423" s="21">
        <f t="shared" si="271"/>
        <v>101.15</v>
      </c>
      <c r="P3423" s="5">
        <f t="shared" si="272"/>
        <v>9.688581314878892E-3</v>
      </c>
      <c r="Q3423" t="s">
        <v>8318</v>
      </c>
      <c r="R3423" t="s">
        <v>8319</v>
      </c>
      <c r="S3423" s="12">
        <f t="shared" si="269"/>
        <v>42037.791238425925</v>
      </c>
      <c r="T3423" s="12">
        <f t="shared" si="268"/>
        <v>42067.791238425925</v>
      </c>
      <c r="U3423">
        <f t="shared" si="270"/>
        <v>1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8270</v>
      </c>
      <c r="O3424" s="21">
        <f t="shared" si="271"/>
        <v>109.1</v>
      </c>
      <c r="P3424" s="5">
        <f t="shared" si="272"/>
        <v>1.4054384356859151E-2</v>
      </c>
      <c r="Q3424" t="s">
        <v>8318</v>
      </c>
      <c r="R3424" t="s">
        <v>8319</v>
      </c>
      <c r="S3424" s="12">
        <f t="shared" si="269"/>
        <v>42323.562222222223</v>
      </c>
      <c r="T3424" s="12">
        <f t="shared" si="268"/>
        <v>42352</v>
      </c>
      <c r="U3424">
        <f t="shared" si="270"/>
        <v>1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8270</v>
      </c>
      <c r="O3425" s="21">
        <f t="shared" si="271"/>
        <v>140</v>
      </c>
      <c r="P3425" s="5">
        <f t="shared" si="272"/>
        <v>2.8571428571428571E-2</v>
      </c>
      <c r="Q3425" t="s">
        <v>8318</v>
      </c>
      <c r="R3425" t="s">
        <v>8319</v>
      </c>
      <c r="S3425" s="12">
        <f t="shared" si="269"/>
        <v>42088.911354166667</v>
      </c>
      <c r="T3425" s="12">
        <f t="shared" si="268"/>
        <v>42118.911354166667</v>
      </c>
      <c r="U3425">
        <f t="shared" si="270"/>
        <v>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8270</v>
      </c>
      <c r="O3426" s="21">
        <f t="shared" si="271"/>
        <v>103.58333333333334</v>
      </c>
      <c r="P3426" s="5">
        <f t="shared" si="272"/>
        <v>1.2228479485116654E-2</v>
      </c>
      <c r="Q3426" t="s">
        <v>8318</v>
      </c>
      <c r="R3426" t="s">
        <v>8319</v>
      </c>
      <c r="S3426" s="12">
        <f t="shared" si="269"/>
        <v>42018.676898148144</v>
      </c>
      <c r="T3426" s="12">
        <f t="shared" si="268"/>
        <v>42040.290972222225</v>
      </c>
      <c r="U3426">
        <f t="shared" si="270"/>
        <v>1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8270</v>
      </c>
      <c r="O3427" s="21">
        <f t="shared" si="271"/>
        <v>102.97033333333331</v>
      </c>
      <c r="P3427" s="5">
        <f t="shared" si="272"/>
        <v>3.3666654797012735E-3</v>
      </c>
      <c r="Q3427" t="s">
        <v>8318</v>
      </c>
      <c r="R3427" t="s">
        <v>8319</v>
      </c>
      <c r="S3427" s="12">
        <f t="shared" si="269"/>
        <v>41884.617314814815</v>
      </c>
      <c r="T3427" s="12">
        <f t="shared" si="268"/>
        <v>41916.617314814815</v>
      </c>
      <c r="U3427">
        <f t="shared" si="270"/>
        <v>1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8270</v>
      </c>
      <c r="O3428" s="21">
        <f t="shared" si="271"/>
        <v>108.13333333333333</v>
      </c>
      <c r="P3428" s="5">
        <f t="shared" si="272"/>
        <v>2.1454993834771886E-2</v>
      </c>
      <c r="Q3428" t="s">
        <v>8318</v>
      </c>
      <c r="R3428" t="s">
        <v>8319</v>
      </c>
      <c r="S3428" s="12">
        <f t="shared" si="269"/>
        <v>41884.056747685187</v>
      </c>
      <c r="T3428" s="12">
        <f t="shared" si="268"/>
        <v>41903.083333333336</v>
      </c>
      <c r="U3428">
        <f t="shared" si="270"/>
        <v>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8270</v>
      </c>
      <c r="O3429" s="21">
        <f t="shared" si="271"/>
        <v>100</v>
      </c>
      <c r="P3429" s="5">
        <f t="shared" si="272"/>
        <v>1.9333333333333334E-2</v>
      </c>
      <c r="Q3429" t="s">
        <v>8318</v>
      </c>
      <c r="R3429" t="s">
        <v>8319</v>
      </c>
      <c r="S3429" s="12">
        <f t="shared" si="269"/>
        <v>41792.645277777774</v>
      </c>
      <c r="T3429" s="12">
        <f t="shared" si="268"/>
        <v>41822.645277777774</v>
      </c>
      <c r="U3429">
        <f t="shared" si="270"/>
        <v>1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8270</v>
      </c>
      <c r="O3430" s="21">
        <f t="shared" si="271"/>
        <v>102.75000000000001</v>
      </c>
      <c r="P3430" s="5">
        <f t="shared" si="272"/>
        <v>2.4817518248175182E-2</v>
      </c>
      <c r="Q3430" t="s">
        <v>8318</v>
      </c>
      <c r="R3430" t="s">
        <v>8319</v>
      </c>
      <c r="S3430" s="12">
        <f t="shared" si="269"/>
        <v>42038.720451388886</v>
      </c>
      <c r="T3430" s="12">
        <f t="shared" si="268"/>
        <v>42063.708333333328</v>
      </c>
      <c r="U3430">
        <f t="shared" si="270"/>
        <v>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8270</v>
      </c>
      <c r="O3431" s="21">
        <f t="shared" si="271"/>
        <v>130</v>
      </c>
      <c r="P3431" s="5">
        <f t="shared" si="272"/>
        <v>6.1538461538461542E-2</v>
      </c>
      <c r="Q3431" t="s">
        <v>8318</v>
      </c>
      <c r="R3431" t="s">
        <v>8319</v>
      </c>
      <c r="S3431" s="12">
        <f t="shared" si="269"/>
        <v>42662.021539351852</v>
      </c>
      <c r="T3431" s="12">
        <f t="shared" si="268"/>
        <v>42676.021539351852</v>
      </c>
      <c r="U3431">
        <f t="shared" si="270"/>
        <v>1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8270</v>
      </c>
      <c r="O3432" s="21">
        <f t="shared" si="271"/>
        <v>108.54949999999999</v>
      </c>
      <c r="P3432" s="5">
        <f t="shared" si="272"/>
        <v>3.3164593111898261E-2</v>
      </c>
      <c r="Q3432" t="s">
        <v>8318</v>
      </c>
      <c r="R3432" t="s">
        <v>8319</v>
      </c>
      <c r="S3432" s="12">
        <f t="shared" si="269"/>
        <v>41820.945613425924</v>
      </c>
      <c r="T3432" s="12">
        <f t="shared" si="268"/>
        <v>41850.945613425924</v>
      </c>
      <c r="U3432">
        <f t="shared" si="270"/>
        <v>1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8270</v>
      </c>
      <c r="O3433" s="21">
        <f t="shared" si="271"/>
        <v>100</v>
      </c>
      <c r="P3433" s="5">
        <f t="shared" si="272"/>
        <v>1.0500000000000001E-2</v>
      </c>
      <c r="Q3433" t="s">
        <v>8318</v>
      </c>
      <c r="R3433" t="s">
        <v>8319</v>
      </c>
      <c r="S3433" s="12">
        <f t="shared" si="269"/>
        <v>41839.730937500004</v>
      </c>
      <c r="T3433" s="12">
        <f t="shared" si="268"/>
        <v>41869.730937500004</v>
      </c>
      <c r="U3433">
        <f t="shared" si="270"/>
        <v>1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8270</v>
      </c>
      <c r="O3434" s="21">
        <f t="shared" si="271"/>
        <v>109.65</v>
      </c>
      <c r="P3434" s="5">
        <f t="shared" si="272"/>
        <v>1.9151846785225718E-2</v>
      </c>
      <c r="Q3434" t="s">
        <v>8318</v>
      </c>
      <c r="R3434" t="s">
        <v>8319</v>
      </c>
      <c r="S3434" s="12">
        <f t="shared" si="269"/>
        <v>42380.581180555557</v>
      </c>
      <c r="T3434" s="12">
        <f t="shared" si="268"/>
        <v>42405.916666666672</v>
      </c>
      <c r="U3434">
        <f t="shared" si="270"/>
        <v>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8270</v>
      </c>
      <c r="O3435" s="21">
        <f t="shared" si="271"/>
        <v>100.26315789473684</v>
      </c>
      <c r="P3435" s="5">
        <f t="shared" si="272"/>
        <v>7.4540682414698167E-3</v>
      </c>
      <c r="Q3435" t="s">
        <v>8318</v>
      </c>
      <c r="R3435" t="s">
        <v>8319</v>
      </c>
      <c r="S3435" s="12">
        <f t="shared" si="269"/>
        <v>41776.063136574077</v>
      </c>
      <c r="T3435" s="12">
        <f t="shared" si="268"/>
        <v>41807.125</v>
      </c>
      <c r="U3435">
        <f t="shared" si="270"/>
        <v>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8270</v>
      </c>
      <c r="O3436" s="21">
        <f t="shared" si="271"/>
        <v>105.55000000000001</v>
      </c>
      <c r="P3436" s="5">
        <f t="shared" si="272"/>
        <v>1.5916627190904784E-2</v>
      </c>
      <c r="Q3436" t="s">
        <v>8318</v>
      </c>
      <c r="R3436" t="s">
        <v>8319</v>
      </c>
      <c r="S3436" s="12">
        <f t="shared" si="269"/>
        <v>41800.380428240744</v>
      </c>
      <c r="T3436" s="12">
        <f t="shared" si="268"/>
        <v>41830.380428240744</v>
      </c>
      <c r="U3436">
        <f t="shared" si="270"/>
        <v>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8270</v>
      </c>
      <c r="O3437" s="21">
        <f t="shared" si="271"/>
        <v>112.00000000000001</v>
      </c>
      <c r="P3437" s="5">
        <f t="shared" si="272"/>
        <v>1.6964285714285713E-2</v>
      </c>
      <c r="Q3437" t="s">
        <v>8318</v>
      </c>
      <c r="R3437" t="s">
        <v>8319</v>
      </c>
      <c r="S3437" s="12">
        <f t="shared" si="269"/>
        <v>42572.61681712963</v>
      </c>
      <c r="T3437" s="12">
        <f t="shared" si="268"/>
        <v>42589.125</v>
      </c>
      <c r="U3437">
        <f t="shared" si="270"/>
        <v>1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8270</v>
      </c>
      <c r="O3438" s="21">
        <f t="shared" si="271"/>
        <v>105.89999999999999</v>
      </c>
      <c r="P3438" s="5">
        <f t="shared" si="272"/>
        <v>6.987724268177526E-3</v>
      </c>
      <c r="Q3438" t="s">
        <v>8318</v>
      </c>
      <c r="R3438" t="s">
        <v>8319</v>
      </c>
      <c r="S3438" s="12">
        <f t="shared" si="269"/>
        <v>41851.541585648149</v>
      </c>
      <c r="T3438" s="12">
        <f t="shared" si="268"/>
        <v>41872.686111111114</v>
      </c>
      <c r="U3438">
        <f t="shared" si="270"/>
        <v>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8270</v>
      </c>
      <c r="O3439" s="21">
        <f t="shared" si="271"/>
        <v>101</v>
      </c>
      <c r="P3439" s="5">
        <f t="shared" si="272"/>
        <v>1.1881188118811881E-2</v>
      </c>
      <c r="Q3439" t="s">
        <v>8318</v>
      </c>
      <c r="R3439" t="s">
        <v>8319</v>
      </c>
      <c r="S3439" s="12">
        <f t="shared" si="269"/>
        <v>42205.710879629631</v>
      </c>
      <c r="T3439" s="12">
        <f t="shared" si="268"/>
        <v>42235.710879629631</v>
      </c>
      <c r="U3439">
        <f t="shared" si="270"/>
        <v>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8270</v>
      </c>
      <c r="O3440" s="21">
        <f t="shared" si="271"/>
        <v>104.2</v>
      </c>
      <c r="P3440" s="5">
        <f t="shared" si="272"/>
        <v>5.3742802303262957E-3</v>
      </c>
      <c r="Q3440" t="s">
        <v>8318</v>
      </c>
      <c r="R3440" t="s">
        <v>8319</v>
      </c>
      <c r="S3440" s="12">
        <f t="shared" si="269"/>
        <v>42100.927858796291</v>
      </c>
      <c r="T3440" s="12">
        <f t="shared" si="268"/>
        <v>42126.875</v>
      </c>
      <c r="U3440">
        <f t="shared" si="270"/>
        <v>1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8270</v>
      </c>
      <c r="O3441" s="21">
        <f t="shared" si="271"/>
        <v>134.67833333333334</v>
      </c>
      <c r="P3441" s="5">
        <f t="shared" si="272"/>
        <v>1.113764896605492E-2</v>
      </c>
      <c r="Q3441" t="s">
        <v>8318</v>
      </c>
      <c r="R3441" t="s">
        <v>8319</v>
      </c>
      <c r="S3441" s="12">
        <f t="shared" si="269"/>
        <v>42374.911226851851</v>
      </c>
      <c r="T3441" s="12">
        <f t="shared" si="268"/>
        <v>42388.207638888889</v>
      </c>
      <c r="U3441">
        <f t="shared" si="270"/>
        <v>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8270</v>
      </c>
      <c r="O3442" s="21">
        <f t="shared" si="271"/>
        <v>105.2184</v>
      </c>
      <c r="P3442" s="5">
        <f t="shared" si="272"/>
        <v>1.558662743398493E-2</v>
      </c>
      <c r="Q3442" t="s">
        <v>8318</v>
      </c>
      <c r="R3442" t="s">
        <v>8319</v>
      </c>
      <c r="S3442" s="12">
        <f t="shared" si="269"/>
        <v>41809.12300925926</v>
      </c>
      <c r="T3442" s="12">
        <f t="shared" si="268"/>
        <v>41831.677083333336</v>
      </c>
      <c r="U3442">
        <f t="shared" si="270"/>
        <v>1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8270</v>
      </c>
      <c r="O3443" s="21">
        <f t="shared" si="271"/>
        <v>102.60000000000001</v>
      </c>
      <c r="P3443" s="5">
        <f t="shared" si="272"/>
        <v>1.6764132553606238E-2</v>
      </c>
      <c r="Q3443" t="s">
        <v>8318</v>
      </c>
      <c r="R3443" t="s">
        <v>8319</v>
      </c>
      <c r="S3443" s="12">
        <f t="shared" si="269"/>
        <v>42294.429641203707</v>
      </c>
      <c r="T3443" s="12">
        <f t="shared" ref="T3443:T3506" si="273">(((I3443/60)/60)/24)+DATE(1970,1,1)</f>
        <v>42321.845138888893</v>
      </c>
      <c r="U3443">
        <f t="shared" si="270"/>
        <v>1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8270</v>
      </c>
      <c r="O3444" s="21">
        <f t="shared" si="271"/>
        <v>100</v>
      </c>
      <c r="P3444" s="5">
        <f t="shared" si="272"/>
        <v>3.2000000000000001E-2</v>
      </c>
      <c r="Q3444" t="s">
        <v>8318</v>
      </c>
      <c r="R3444" t="s">
        <v>8319</v>
      </c>
      <c r="S3444" s="12">
        <f t="shared" si="269"/>
        <v>42124.841111111105</v>
      </c>
      <c r="T3444" s="12">
        <f t="shared" si="273"/>
        <v>42154.841111111105</v>
      </c>
      <c r="U3444">
        <f t="shared" si="270"/>
        <v>1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8270</v>
      </c>
      <c r="O3445" s="21">
        <f t="shared" si="271"/>
        <v>185.5</v>
      </c>
      <c r="P3445" s="5">
        <f t="shared" si="272"/>
        <v>2.4258760107816711E-2</v>
      </c>
      <c r="Q3445" t="s">
        <v>8318</v>
      </c>
      <c r="R3445" t="s">
        <v>8319</v>
      </c>
      <c r="S3445" s="12">
        <f t="shared" si="269"/>
        <v>41861.524837962963</v>
      </c>
      <c r="T3445" s="12">
        <f t="shared" si="273"/>
        <v>41891.524837962963</v>
      </c>
      <c r="U3445">
        <f t="shared" si="270"/>
        <v>1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8270</v>
      </c>
      <c r="O3446" s="21">
        <f t="shared" si="271"/>
        <v>289</v>
      </c>
      <c r="P3446" s="5">
        <f t="shared" si="272"/>
        <v>2.306805074971165E-2</v>
      </c>
      <c r="Q3446" t="s">
        <v>8318</v>
      </c>
      <c r="R3446" t="s">
        <v>8319</v>
      </c>
      <c r="S3446" s="12">
        <f t="shared" si="269"/>
        <v>42521.291504629626</v>
      </c>
      <c r="T3446" s="12">
        <f t="shared" si="273"/>
        <v>42529.582638888889</v>
      </c>
      <c r="U3446">
        <f t="shared" si="270"/>
        <v>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8270</v>
      </c>
      <c r="O3447" s="21">
        <f t="shared" si="271"/>
        <v>100</v>
      </c>
      <c r="P3447" s="5">
        <f t="shared" si="272"/>
        <v>1.55E-2</v>
      </c>
      <c r="Q3447" t="s">
        <v>8318</v>
      </c>
      <c r="R3447" t="s">
        <v>8319</v>
      </c>
      <c r="S3447" s="12">
        <f t="shared" si="269"/>
        <v>42272.530509259261</v>
      </c>
      <c r="T3447" s="12">
        <f t="shared" si="273"/>
        <v>42300.530509259261</v>
      </c>
      <c r="U3447">
        <f t="shared" si="270"/>
        <v>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8270</v>
      </c>
      <c r="O3448" s="21">
        <f t="shared" si="271"/>
        <v>108.2</v>
      </c>
      <c r="P3448" s="5">
        <f t="shared" si="272"/>
        <v>2.3105360443622922E-2</v>
      </c>
      <c r="Q3448" t="s">
        <v>8318</v>
      </c>
      <c r="R3448" t="s">
        <v>8319</v>
      </c>
      <c r="S3448" s="12">
        <f t="shared" si="269"/>
        <v>42016.832465277781</v>
      </c>
      <c r="T3448" s="12">
        <f t="shared" si="273"/>
        <v>42040.513888888891</v>
      </c>
      <c r="U3448">
        <f t="shared" si="270"/>
        <v>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8270</v>
      </c>
      <c r="O3449" s="21">
        <f t="shared" si="271"/>
        <v>107.80000000000001</v>
      </c>
      <c r="P3449" s="5">
        <f t="shared" si="272"/>
        <v>1.2987012987012988E-2</v>
      </c>
      <c r="Q3449" t="s">
        <v>8318</v>
      </c>
      <c r="R3449" t="s">
        <v>8319</v>
      </c>
      <c r="S3449" s="12">
        <f t="shared" si="269"/>
        <v>42402.889027777783</v>
      </c>
      <c r="T3449" s="12">
        <f t="shared" si="273"/>
        <v>42447.847361111111</v>
      </c>
      <c r="U3449">
        <f t="shared" si="270"/>
        <v>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8270</v>
      </c>
      <c r="O3450" s="21">
        <f t="shared" si="271"/>
        <v>109.76190476190477</v>
      </c>
      <c r="P3450" s="5">
        <f t="shared" si="272"/>
        <v>1.9522776572668113E-2</v>
      </c>
      <c r="Q3450" t="s">
        <v>8318</v>
      </c>
      <c r="R3450" t="s">
        <v>8319</v>
      </c>
      <c r="S3450" s="12">
        <f t="shared" si="269"/>
        <v>41960.119085648148</v>
      </c>
      <c r="T3450" s="12">
        <f t="shared" si="273"/>
        <v>41990.119085648148</v>
      </c>
      <c r="U3450">
        <f t="shared" si="270"/>
        <v>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8270</v>
      </c>
      <c r="O3451" s="21">
        <f t="shared" si="271"/>
        <v>170.625</v>
      </c>
      <c r="P3451" s="5">
        <f t="shared" si="272"/>
        <v>1.4652014652014652E-2</v>
      </c>
      <c r="Q3451" t="s">
        <v>8318</v>
      </c>
      <c r="R3451" t="s">
        <v>8319</v>
      </c>
      <c r="S3451" s="12">
        <f t="shared" si="269"/>
        <v>42532.052523148144</v>
      </c>
      <c r="T3451" s="12">
        <f t="shared" si="273"/>
        <v>42560.166666666672</v>
      </c>
      <c r="U3451">
        <f t="shared" si="270"/>
        <v>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8270</v>
      </c>
      <c r="O3452" s="21">
        <f t="shared" si="271"/>
        <v>152</v>
      </c>
      <c r="P3452" s="5">
        <f t="shared" si="272"/>
        <v>5.131578947368421E-2</v>
      </c>
      <c r="Q3452" t="s">
        <v>8318</v>
      </c>
      <c r="R3452" t="s">
        <v>8319</v>
      </c>
      <c r="S3452" s="12">
        <f t="shared" si="269"/>
        <v>42036.704525462963</v>
      </c>
      <c r="T3452" s="12">
        <f t="shared" si="273"/>
        <v>42096.662858796291</v>
      </c>
      <c r="U3452">
        <f t="shared" si="270"/>
        <v>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8270</v>
      </c>
      <c r="O3453" s="21">
        <f t="shared" si="271"/>
        <v>101.23076923076924</v>
      </c>
      <c r="P3453" s="5">
        <f t="shared" si="272"/>
        <v>2.4316109422492401E-2</v>
      </c>
      <c r="Q3453" t="s">
        <v>8318</v>
      </c>
      <c r="R3453" t="s">
        <v>8319</v>
      </c>
      <c r="S3453" s="12">
        <f t="shared" si="269"/>
        <v>42088.723692129628</v>
      </c>
      <c r="T3453" s="12">
        <f t="shared" si="273"/>
        <v>42115.723692129628</v>
      </c>
      <c r="U3453">
        <f t="shared" si="270"/>
        <v>1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8270</v>
      </c>
      <c r="O3454" s="21">
        <f t="shared" si="271"/>
        <v>153.19999999999999</v>
      </c>
      <c r="P3454" s="5">
        <f t="shared" si="272"/>
        <v>2.4151436031331592E-2</v>
      </c>
      <c r="Q3454" t="s">
        <v>8318</v>
      </c>
      <c r="R3454" t="s">
        <v>8319</v>
      </c>
      <c r="S3454" s="12">
        <f t="shared" ref="S3454:S3517" si="274">(((J3454/60)/60)/24)+DATE(1970,1,1)</f>
        <v>41820.639189814814</v>
      </c>
      <c r="T3454" s="12">
        <f t="shared" si="273"/>
        <v>41843.165972222225</v>
      </c>
      <c r="U3454">
        <f t="shared" si="270"/>
        <v>1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8270</v>
      </c>
      <c r="O3455" s="21">
        <f t="shared" si="271"/>
        <v>128.33333333333334</v>
      </c>
      <c r="P3455" s="5">
        <f t="shared" si="272"/>
        <v>3.6363636363636362E-2</v>
      </c>
      <c r="Q3455" t="s">
        <v>8318</v>
      </c>
      <c r="R3455" t="s">
        <v>8319</v>
      </c>
      <c r="S3455" s="12">
        <f t="shared" si="274"/>
        <v>42535.97865740741</v>
      </c>
      <c r="T3455" s="12">
        <f t="shared" si="273"/>
        <v>42595.97865740741</v>
      </c>
      <c r="U3455">
        <f t="shared" si="270"/>
        <v>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8270</v>
      </c>
      <c r="O3456" s="21">
        <f t="shared" si="271"/>
        <v>100.71428571428571</v>
      </c>
      <c r="P3456" s="5">
        <f t="shared" si="272"/>
        <v>2.9787234042553193E-2</v>
      </c>
      <c r="Q3456" t="s">
        <v>8318</v>
      </c>
      <c r="R3456" t="s">
        <v>8319</v>
      </c>
      <c r="S3456" s="12">
        <f t="shared" si="274"/>
        <v>41821.698599537034</v>
      </c>
      <c r="T3456" s="12">
        <f t="shared" si="273"/>
        <v>41851.698599537034</v>
      </c>
      <c r="U3456">
        <f t="shared" si="270"/>
        <v>1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8270</v>
      </c>
      <c r="O3457" s="21">
        <f t="shared" si="271"/>
        <v>100.64999999999999</v>
      </c>
      <c r="P3457" s="5">
        <f t="shared" si="272"/>
        <v>6.8554396423248882E-3</v>
      </c>
      <c r="Q3457" t="s">
        <v>8318</v>
      </c>
      <c r="R3457" t="s">
        <v>8319</v>
      </c>
      <c r="S3457" s="12">
        <f t="shared" si="274"/>
        <v>42626.7503125</v>
      </c>
      <c r="T3457" s="12">
        <f t="shared" si="273"/>
        <v>42656.7503125</v>
      </c>
      <c r="U3457">
        <f t="shared" si="270"/>
        <v>1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8270</v>
      </c>
      <c r="O3458" s="21">
        <f t="shared" si="271"/>
        <v>191.3</v>
      </c>
      <c r="P3458" s="5">
        <f t="shared" si="272"/>
        <v>2.7879421502003832E-3</v>
      </c>
      <c r="Q3458" t="s">
        <v>8318</v>
      </c>
      <c r="R3458" t="s">
        <v>8319</v>
      </c>
      <c r="S3458" s="12">
        <f t="shared" si="274"/>
        <v>41821.205636574072</v>
      </c>
      <c r="T3458" s="12">
        <f t="shared" si="273"/>
        <v>41852.290972222225</v>
      </c>
      <c r="U3458">
        <f t="shared" ref="U3458:U3521" si="275">COUNT(E3458="SUCCESSFUL","FAILED","cancelled","live")</f>
        <v>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8270</v>
      </c>
      <c r="O3459" s="21">
        <f t="shared" ref="O3459:O3522" si="276">IFERROR( E3459/D3459 * 100,0)</f>
        <v>140.19999999999999</v>
      </c>
      <c r="P3459" s="5">
        <f t="shared" ref="P3459:P3522" si="277">IFERROR(L3459/E3459,0)</f>
        <v>1.9614835948644792E-2</v>
      </c>
      <c r="Q3459" t="s">
        <v>8318</v>
      </c>
      <c r="R3459" t="s">
        <v>8319</v>
      </c>
      <c r="S3459" s="12">
        <f t="shared" si="274"/>
        <v>42016.706678240742</v>
      </c>
      <c r="T3459" s="12">
        <f t="shared" si="273"/>
        <v>42047.249305555553</v>
      </c>
      <c r="U3459">
        <f t="shared" si="275"/>
        <v>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8270</v>
      </c>
      <c r="O3460" s="21">
        <f t="shared" si="276"/>
        <v>124.33537832310839</v>
      </c>
      <c r="P3460" s="5">
        <f t="shared" si="277"/>
        <v>2.2203947368421052E-2</v>
      </c>
      <c r="Q3460" t="s">
        <v>8318</v>
      </c>
      <c r="R3460" t="s">
        <v>8319</v>
      </c>
      <c r="S3460" s="12">
        <f t="shared" si="274"/>
        <v>42011.202581018515</v>
      </c>
      <c r="T3460" s="12">
        <f t="shared" si="273"/>
        <v>42038.185416666667</v>
      </c>
      <c r="U3460">
        <f t="shared" si="275"/>
        <v>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8270</v>
      </c>
      <c r="O3461" s="21">
        <f t="shared" si="276"/>
        <v>126.2</v>
      </c>
      <c r="P3461" s="5">
        <f t="shared" si="277"/>
        <v>5.7052297939778132E-2</v>
      </c>
      <c r="Q3461" t="s">
        <v>8318</v>
      </c>
      <c r="R3461" t="s">
        <v>8319</v>
      </c>
      <c r="S3461" s="12">
        <f t="shared" si="274"/>
        <v>42480.479861111111</v>
      </c>
      <c r="T3461" s="12">
        <f t="shared" si="273"/>
        <v>42510.479861111111</v>
      </c>
      <c r="U3461">
        <f t="shared" si="275"/>
        <v>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8270</v>
      </c>
      <c r="O3462" s="21">
        <f t="shared" si="276"/>
        <v>190</v>
      </c>
      <c r="P3462" s="5">
        <f t="shared" si="277"/>
        <v>0.02</v>
      </c>
      <c r="Q3462" t="s">
        <v>8318</v>
      </c>
      <c r="R3462" t="s">
        <v>8319</v>
      </c>
      <c r="S3462" s="12">
        <f t="shared" si="274"/>
        <v>41852.527222222219</v>
      </c>
      <c r="T3462" s="12">
        <f t="shared" si="273"/>
        <v>41866.527222222219</v>
      </c>
      <c r="U3462">
        <f t="shared" si="275"/>
        <v>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8270</v>
      </c>
      <c r="O3463" s="21">
        <f t="shared" si="276"/>
        <v>139</v>
      </c>
      <c r="P3463" s="5">
        <f t="shared" si="277"/>
        <v>1.7266187050359712E-2</v>
      </c>
      <c r="Q3463" t="s">
        <v>8318</v>
      </c>
      <c r="R3463" t="s">
        <v>8319</v>
      </c>
      <c r="S3463" s="12">
        <f t="shared" si="274"/>
        <v>42643.632858796293</v>
      </c>
      <c r="T3463" s="12">
        <f t="shared" si="273"/>
        <v>42672.125</v>
      </c>
      <c r="U3463">
        <f t="shared" si="275"/>
        <v>1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8270</v>
      </c>
      <c r="O3464" s="21">
        <f t="shared" si="276"/>
        <v>202</v>
      </c>
      <c r="P3464" s="5">
        <f t="shared" si="277"/>
        <v>3.3663366336633666E-2</v>
      </c>
      <c r="Q3464" t="s">
        <v>8318</v>
      </c>
      <c r="R3464" t="s">
        <v>8319</v>
      </c>
      <c r="S3464" s="12">
        <f t="shared" si="274"/>
        <v>42179.898472222223</v>
      </c>
      <c r="T3464" s="12">
        <f t="shared" si="273"/>
        <v>42195.75</v>
      </c>
      <c r="U3464">
        <f t="shared" si="275"/>
        <v>1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8270</v>
      </c>
      <c r="O3465" s="21">
        <f t="shared" si="276"/>
        <v>103.38000000000001</v>
      </c>
      <c r="P3465" s="5">
        <f t="shared" si="277"/>
        <v>1.1027278003482298E-2</v>
      </c>
      <c r="Q3465" t="s">
        <v>8318</v>
      </c>
      <c r="R3465" t="s">
        <v>8319</v>
      </c>
      <c r="S3465" s="12">
        <f t="shared" si="274"/>
        <v>42612.918807870374</v>
      </c>
      <c r="T3465" s="12">
        <f t="shared" si="273"/>
        <v>42654.165972222225</v>
      </c>
      <c r="U3465">
        <f t="shared" si="275"/>
        <v>1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8270</v>
      </c>
      <c r="O3466" s="21">
        <f t="shared" si="276"/>
        <v>102.3236</v>
      </c>
      <c r="P3466" s="5">
        <f t="shared" si="277"/>
        <v>1.8177624712187607E-2</v>
      </c>
      <c r="Q3466" t="s">
        <v>8318</v>
      </c>
      <c r="R3466" t="s">
        <v>8319</v>
      </c>
      <c r="S3466" s="12">
        <f t="shared" si="274"/>
        <v>42575.130057870367</v>
      </c>
      <c r="T3466" s="12">
        <f t="shared" si="273"/>
        <v>42605.130057870367</v>
      </c>
      <c r="U3466">
        <f t="shared" si="275"/>
        <v>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8270</v>
      </c>
      <c r="O3467" s="21">
        <f t="shared" si="276"/>
        <v>103</v>
      </c>
      <c r="P3467" s="5">
        <f t="shared" si="277"/>
        <v>1.7475728155339806E-2</v>
      </c>
      <c r="Q3467" t="s">
        <v>8318</v>
      </c>
      <c r="R3467" t="s">
        <v>8319</v>
      </c>
      <c r="S3467" s="12">
        <f t="shared" si="274"/>
        <v>42200.625833333332</v>
      </c>
      <c r="T3467" s="12">
        <f t="shared" si="273"/>
        <v>42225.666666666672</v>
      </c>
      <c r="U3467">
        <f t="shared" si="275"/>
        <v>1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8270</v>
      </c>
      <c r="O3468" s="21">
        <f t="shared" si="276"/>
        <v>127.14285714285714</v>
      </c>
      <c r="P3468" s="5">
        <f t="shared" si="277"/>
        <v>1.3707865168539326E-2</v>
      </c>
      <c r="Q3468" t="s">
        <v>8318</v>
      </c>
      <c r="R3468" t="s">
        <v>8319</v>
      </c>
      <c r="S3468" s="12">
        <f t="shared" si="274"/>
        <v>42420.019097222219</v>
      </c>
      <c r="T3468" s="12">
        <f t="shared" si="273"/>
        <v>42479.977430555555</v>
      </c>
      <c r="U3468">
        <f t="shared" si="275"/>
        <v>1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8270</v>
      </c>
      <c r="O3469" s="21">
        <f t="shared" si="276"/>
        <v>101</v>
      </c>
      <c r="P3469" s="5">
        <f t="shared" si="277"/>
        <v>1.5511551155115511E-2</v>
      </c>
      <c r="Q3469" t="s">
        <v>8318</v>
      </c>
      <c r="R3469" t="s">
        <v>8319</v>
      </c>
      <c r="S3469" s="12">
        <f t="shared" si="274"/>
        <v>42053.671666666662</v>
      </c>
      <c r="T3469" s="12">
        <f t="shared" si="273"/>
        <v>42083.630000000005</v>
      </c>
      <c r="U3469">
        <f t="shared" si="275"/>
        <v>1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8270</v>
      </c>
      <c r="O3470" s="21">
        <f t="shared" si="276"/>
        <v>121.78</v>
      </c>
      <c r="P3470" s="5">
        <f t="shared" si="277"/>
        <v>1.3959599277385448E-3</v>
      </c>
      <c r="Q3470" t="s">
        <v>8318</v>
      </c>
      <c r="R3470" t="s">
        <v>8319</v>
      </c>
      <c r="S3470" s="12">
        <f t="shared" si="274"/>
        <v>42605.765381944439</v>
      </c>
      <c r="T3470" s="12">
        <f t="shared" si="273"/>
        <v>42634.125</v>
      </c>
      <c r="U3470">
        <f t="shared" si="275"/>
        <v>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8270</v>
      </c>
      <c r="O3471" s="21">
        <f t="shared" si="276"/>
        <v>113.39285714285714</v>
      </c>
      <c r="P3471" s="5">
        <f t="shared" si="277"/>
        <v>1.9842519685039368E-2</v>
      </c>
      <c r="Q3471" t="s">
        <v>8318</v>
      </c>
      <c r="R3471" t="s">
        <v>8319</v>
      </c>
      <c r="S3471" s="12">
        <f t="shared" si="274"/>
        <v>42458.641724537039</v>
      </c>
      <c r="T3471" s="12">
        <f t="shared" si="273"/>
        <v>42488.641724537039</v>
      </c>
      <c r="U3471">
        <f t="shared" si="275"/>
        <v>1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8270</v>
      </c>
      <c r="O3472" s="21">
        <f t="shared" si="276"/>
        <v>150</v>
      </c>
      <c r="P3472" s="5">
        <f t="shared" si="277"/>
        <v>2.4E-2</v>
      </c>
      <c r="Q3472" t="s">
        <v>8318</v>
      </c>
      <c r="R3472" t="s">
        <v>8319</v>
      </c>
      <c r="S3472" s="12">
        <f t="shared" si="274"/>
        <v>42529.022013888884</v>
      </c>
      <c r="T3472" s="12">
        <f t="shared" si="273"/>
        <v>42566.901388888888</v>
      </c>
      <c r="U3472">
        <f t="shared" si="275"/>
        <v>1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8270</v>
      </c>
      <c r="O3473" s="21">
        <f t="shared" si="276"/>
        <v>214.6</v>
      </c>
      <c r="P3473" s="5">
        <f t="shared" si="277"/>
        <v>2.7958993476234855E-2</v>
      </c>
      <c r="Q3473" t="s">
        <v>8318</v>
      </c>
      <c r="R3473" t="s">
        <v>8319</v>
      </c>
      <c r="S3473" s="12">
        <f t="shared" si="274"/>
        <v>41841.820486111108</v>
      </c>
      <c r="T3473" s="12">
        <f t="shared" si="273"/>
        <v>41882.833333333336</v>
      </c>
      <c r="U3473">
        <f t="shared" si="275"/>
        <v>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8270</v>
      </c>
      <c r="O3474" s="21">
        <f t="shared" si="276"/>
        <v>102.05</v>
      </c>
      <c r="P3474" s="5">
        <f t="shared" si="277"/>
        <v>1.1268985791278784E-2</v>
      </c>
      <c r="Q3474" t="s">
        <v>8318</v>
      </c>
      <c r="R3474" t="s">
        <v>8319</v>
      </c>
      <c r="S3474" s="12">
        <f t="shared" si="274"/>
        <v>41928.170497685183</v>
      </c>
      <c r="T3474" s="12">
        <f t="shared" si="273"/>
        <v>41949.249305555553</v>
      </c>
      <c r="U3474">
        <f t="shared" si="275"/>
        <v>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8270</v>
      </c>
      <c r="O3475" s="21">
        <f t="shared" si="276"/>
        <v>100</v>
      </c>
      <c r="P3475" s="5">
        <f t="shared" si="277"/>
        <v>6.7346938775510205E-3</v>
      </c>
      <c r="Q3475" t="s">
        <v>8318</v>
      </c>
      <c r="R3475" t="s">
        <v>8319</v>
      </c>
      <c r="S3475" s="12">
        <f t="shared" si="274"/>
        <v>42062.834444444445</v>
      </c>
      <c r="T3475" s="12">
        <f t="shared" si="273"/>
        <v>42083.852083333331</v>
      </c>
      <c r="U3475">
        <f t="shared" si="275"/>
        <v>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8270</v>
      </c>
      <c r="O3476" s="21">
        <f t="shared" si="276"/>
        <v>101</v>
      </c>
      <c r="P3476" s="5">
        <f t="shared" si="277"/>
        <v>1.9306930693069307E-2</v>
      </c>
      <c r="Q3476" t="s">
        <v>8318</v>
      </c>
      <c r="R3476" t="s">
        <v>8319</v>
      </c>
      <c r="S3476" s="12">
        <f t="shared" si="274"/>
        <v>42541.501516203702</v>
      </c>
      <c r="T3476" s="12">
        <f t="shared" si="273"/>
        <v>42571.501516203702</v>
      </c>
      <c r="U3476">
        <f t="shared" si="275"/>
        <v>1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8270</v>
      </c>
      <c r="O3477" s="21">
        <f t="shared" si="276"/>
        <v>113.33333333333333</v>
      </c>
      <c r="P3477" s="5">
        <f t="shared" si="277"/>
        <v>0.05</v>
      </c>
      <c r="Q3477" t="s">
        <v>8318</v>
      </c>
      <c r="R3477" t="s">
        <v>8319</v>
      </c>
      <c r="S3477" s="12">
        <f t="shared" si="274"/>
        <v>41918.880833333329</v>
      </c>
      <c r="T3477" s="12">
        <f t="shared" si="273"/>
        <v>41946</v>
      </c>
      <c r="U3477">
        <f t="shared" si="275"/>
        <v>1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8270</v>
      </c>
      <c r="O3478" s="21">
        <f t="shared" si="276"/>
        <v>104</v>
      </c>
      <c r="P3478" s="5">
        <f t="shared" si="277"/>
        <v>1.9230769230769232E-2</v>
      </c>
      <c r="Q3478" t="s">
        <v>8318</v>
      </c>
      <c r="R3478" t="s">
        <v>8319</v>
      </c>
      <c r="S3478" s="12">
        <f t="shared" si="274"/>
        <v>41921.279976851853</v>
      </c>
      <c r="T3478" s="12">
        <f t="shared" si="273"/>
        <v>41939.125</v>
      </c>
      <c r="U3478">
        <f t="shared" si="275"/>
        <v>1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8270</v>
      </c>
      <c r="O3479" s="21">
        <f t="shared" si="276"/>
        <v>115.33333333333333</v>
      </c>
      <c r="P3479" s="5">
        <f t="shared" si="277"/>
        <v>1.8786127167630059E-2</v>
      </c>
      <c r="Q3479" t="s">
        <v>8318</v>
      </c>
      <c r="R3479" t="s">
        <v>8319</v>
      </c>
      <c r="S3479" s="12">
        <f t="shared" si="274"/>
        <v>42128.736608796295</v>
      </c>
      <c r="T3479" s="12">
        <f t="shared" si="273"/>
        <v>42141.125</v>
      </c>
      <c r="U3479">
        <f t="shared" si="275"/>
        <v>1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8270</v>
      </c>
      <c r="O3480" s="21">
        <f t="shared" si="276"/>
        <v>112.85000000000001</v>
      </c>
      <c r="P3480" s="5">
        <f t="shared" si="277"/>
        <v>2.5254762959680991E-2</v>
      </c>
      <c r="Q3480" t="s">
        <v>8318</v>
      </c>
      <c r="R3480" t="s">
        <v>8319</v>
      </c>
      <c r="S3480" s="12">
        <f t="shared" si="274"/>
        <v>42053.916921296302</v>
      </c>
      <c r="T3480" s="12">
        <f t="shared" si="273"/>
        <v>42079.875</v>
      </c>
      <c r="U3480">
        <f t="shared" si="275"/>
        <v>1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8270</v>
      </c>
      <c r="O3481" s="21">
        <f t="shared" si="276"/>
        <v>127.86666666666666</v>
      </c>
      <c r="P3481" s="5">
        <f t="shared" si="277"/>
        <v>2.9197080291970802E-2</v>
      </c>
      <c r="Q3481" t="s">
        <v>8318</v>
      </c>
      <c r="R3481" t="s">
        <v>8319</v>
      </c>
      <c r="S3481" s="12">
        <f t="shared" si="274"/>
        <v>41781.855092592588</v>
      </c>
      <c r="T3481" s="12">
        <f t="shared" si="273"/>
        <v>41811.855092592588</v>
      </c>
      <c r="U3481">
        <f t="shared" si="275"/>
        <v>1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8270</v>
      </c>
      <c r="O3482" s="21">
        <f t="shared" si="276"/>
        <v>142.66666666666669</v>
      </c>
      <c r="P3482" s="5">
        <f t="shared" si="277"/>
        <v>6.0747663551401869E-3</v>
      </c>
      <c r="Q3482" t="s">
        <v>8318</v>
      </c>
      <c r="R3482" t="s">
        <v>8319</v>
      </c>
      <c r="S3482" s="12">
        <f t="shared" si="274"/>
        <v>42171.317442129628</v>
      </c>
      <c r="T3482" s="12">
        <f t="shared" si="273"/>
        <v>42195.875</v>
      </c>
      <c r="U3482">
        <f t="shared" si="275"/>
        <v>1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8270</v>
      </c>
      <c r="O3483" s="21">
        <f t="shared" si="276"/>
        <v>118.8</v>
      </c>
      <c r="P3483" s="5">
        <f t="shared" si="277"/>
        <v>7.9966329966329967E-3</v>
      </c>
      <c r="Q3483" t="s">
        <v>8318</v>
      </c>
      <c r="R3483" t="s">
        <v>8319</v>
      </c>
      <c r="S3483" s="12">
        <f t="shared" si="274"/>
        <v>41989.24754629629</v>
      </c>
      <c r="T3483" s="12">
        <f t="shared" si="273"/>
        <v>42006.24754629629</v>
      </c>
      <c r="U3483">
        <f t="shared" si="275"/>
        <v>1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8270</v>
      </c>
      <c r="O3484" s="21">
        <f t="shared" si="276"/>
        <v>138.33333333333334</v>
      </c>
      <c r="P3484" s="5">
        <f t="shared" si="277"/>
        <v>1.9277108433734941E-2</v>
      </c>
      <c r="Q3484" t="s">
        <v>8318</v>
      </c>
      <c r="R3484" t="s">
        <v>8319</v>
      </c>
      <c r="S3484" s="12">
        <f t="shared" si="274"/>
        <v>41796.771597222221</v>
      </c>
      <c r="T3484" s="12">
        <f t="shared" si="273"/>
        <v>41826.771597222221</v>
      </c>
      <c r="U3484">
        <f t="shared" si="275"/>
        <v>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8270</v>
      </c>
      <c r="O3485" s="21">
        <f t="shared" si="276"/>
        <v>159.9402985074627</v>
      </c>
      <c r="P3485" s="5">
        <f t="shared" si="277"/>
        <v>2.4822695035460994E-2</v>
      </c>
      <c r="Q3485" t="s">
        <v>8318</v>
      </c>
      <c r="R3485" t="s">
        <v>8319</v>
      </c>
      <c r="S3485" s="12">
        <f t="shared" si="274"/>
        <v>41793.668761574074</v>
      </c>
      <c r="T3485" s="12">
        <f t="shared" si="273"/>
        <v>41823.668761574074</v>
      </c>
      <c r="U3485">
        <f t="shared" si="275"/>
        <v>1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8270</v>
      </c>
      <c r="O3486" s="21">
        <f t="shared" si="276"/>
        <v>114.24000000000001</v>
      </c>
      <c r="P3486" s="5">
        <f t="shared" si="277"/>
        <v>1.5406162464985995E-2</v>
      </c>
      <c r="Q3486" t="s">
        <v>8318</v>
      </c>
      <c r="R3486" t="s">
        <v>8319</v>
      </c>
      <c r="S3486" s="12">
        <f t="shared" si="274"/>
        <v>42506.760405092587</v>
      </c>
      <c r="T3486" s="12">
        <f t="shared" si="273"/>
        <v>42536.760405092587</v>
      </c>
      <c r="U3486">
        <f t="shared" si="275"/>
        <v>1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8270</v>
      </c>
      <c r="O3487" s="21">
        <f t="shared" si="276"/>
        <v>100.60606060606061</v>
      </c>
      <c r="P3487" s="5">
        <f t="shared" si="277"/>
        <v>1.8072289156626505E-2</v>
      </c>
      <c r="Q3487" t="s">
        <v>8318</v>
      </c>
      <c r="R3487" t="s">
        <v>8319</v>
      </c>
      <c r="S3487" s="12">
        <f t="shared" si="274"/>
        <v>42372.693055555559</v>
      </c>
      <c r="T3487" s="12">
        <f t="shared" si="273"/>
        <v>42402.693055555559</v>
      </c>
      <c r="U3487">
        <f t="shared" si="275"/>
        <v>1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8270</v>
      </c>
      <c r="O3488" s="21">
        <f t="shared" si="276"/>
        <v>155.20000000000002</v>
      </c>
      <c r="P3488" s="5">
        <f t="shared" si="277"/>
        <v>1.2027491408934709E-2</v>
      </c>
      <c r="Q3488" t="s">
        <v>8318</v>
      </c>
      <c r="R3488" t="s">
        <v>8319</v>
      </c>
      <c r="S3488" s="12">
        <f t="shared" si="274"/>
        <v>42126.87501157407</v>
      </c>
      <c r="T3488" s="12">
        <f t="shared" si="273"/>
        <v>42158.290972222225</v>
      </c>
      <c r="U3488">
        <f t="shared" si="275"/>
        <v>1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8270</v>
      </c>
      <c r="O3489" s="21">
        <f t="shared" si="276"/>
        <v>127.75000000000001</v>
      </c>
      <c r="P3489" s="5">
        <f t="shared" si="277"/>
        <v>2.5831702544031311E-2</v>
      </c>
      <c r="Q3489" t="s">
        <v>8318</v>
      </c>
      <c r="R3489" t="s">
        <v>8319</v>
      </c>
      <c r="S3489" s="12">
        <f t="shared" si="274"/>
        <v>42149.940416666665</v>
      </c>
      <c r="T3489" s="12">
        <f t="shared" si="273"/>
        <v>42179.940416666665</v>
      </c>
      <c r="U3489">
        <f t="shared" si="275"/>
        <v>1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8270</v>
      </c>
      <c r="O3490" s="21">
        <f t="shared" si="276"/>
        <v>121.2</v>
      </c>
      <c r="P3490" s="5">
        <f t="shared" si="277"/>
        <v>7.9757975797579757E-3</v>
      </c>
      <c r="Q3490" t="s">
        <v>8318</v>
      </c>
      <c r="R3490" t="s">
        <v>8319</v>
      </c>
      <c r="S3490" s="12">
        <f t="shared" si="274"/>
        <v>42087.768055555556</v>
      </c>
      <c r="T3490" s="12">
        <f t="shared" si="273"/>
        <v>42111.666666666672</v>
      </c>
      <c r="U3490">
        <f t="shared" si="275"/>
        <v>1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8270</v>
      </c>
      <c r="O3491" s="21">
        <f t="shared" si="276"/>
        <v>112.7</v>
      </c>
      <c r="P3491" s="5">
        <f t="shared" si="277"/>
        <v>1.2777284826974268E-2</v>
      </c>
      <c r="Q3491" t="s">
        <v>8318</v>
      </c>
      <c r="R3491" t="s">
        <v>8319</v>
      </c>
      <c r="S3491" s="12">
        <f t="shared" si="274"/>
        <v>41753.635775462964</v>
      </c>
      <c r="T3491" s="12">
        <f t="shared" si="273"/>
        <v>41783.875</v>
      </c>
      <c r="U3491">
        <f t="shared" si="275"/>
        <v>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8270</v>
      </c>
      <c r="O3492" s="21">
        <f t="shared" si="276"/>
        <v>127.49999999999999</v>
      </c>
      <c r="P3492" s="5">
        <f t="shared" si="277"/>
        <v>2.1176470588235293E-2</v>
      </c>
      <c r="Q3492" t="s">
        <v>8318</v>
      </c>
      <c r="R3492" t="s">
        <v>8319</v>
      </c>
      <c r="S3492" s="12">
        <f t="shared" si="274"/>
        <v>42443.802361111113</v>
      </c>
      <c r="T3492" s="12">
        <f t="shared" si="273"/>
        <v>42473.802361111113</v>
      </c>
      <c r="U3492">
        <f t="shared" si="275"/>
        <v>1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8270</v>
      </c>
      <c r="O3493" s="21">
        <f t="shared" si="276"/>
        <v>158.20000000000002</v>
      </c>
      <c r="P3493" s="5">
        <f t="shared" si="277"/>
        <v>1.2642225031605562E-2</v>
      </c>
      <c r="Q3493" t="s">
        <v>8318</v>
      </c>
      <c r="R3493" t="s">
        <v>8319</v>
      </c>
      <c r="S3493" s="12">
        <f t="shared" si="274"/>
        <v>42121.249814814815</v>
      </c>
      <c r="T3493" s="12">
        <f t="shared" si="273"/>
        <v>42142.249814814815</v>
      </c>
      <c r="U3493">
        <f t="shared" si="275"/>
        <v>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8270</v>
      </c>
      <c r="O3494" s="21">
        <f t="shared" si="276"/>
        <v>105.26894736842105</v>
      </c>
      <c r="P3494" s="5">
        <f t="shared" si="277"/>
        <v>8.7495187764672945E-3</v>
      </c>
      <c r="Q3494" t="s">
        <v>8318</v>
      </c>
      <c r="R3494" t="s">
        <v>8319</v>
      </c>
      <c r="S3494" s="12">
        <f t="shared" si="274"/>
        <v>42268.009224537032</v>
      </c>
      <c r="T3494" s="12">
        <f t="shared" si="273"/>
        <v>42303.009224537032</v>
      </c>
      <c r="U3494">
        <f t="shared" si="275"/>
        <v>1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8270</v>
      </c>
      <c r="O3495" s="21">
        <f t="shared" si="276"/>
        <v>100</v>
      </c>
      <c r="P3495" s="5">
        <f t="shared" si="277"/>
        <v>1.9333333333333334E-2</v>
      </c>
      <c r="Q3495" t="s">
        <v>8318</v>
      </c>
      <c r="R3495" t="s">
        <v>8319</v>
      </c>
      <c r="S3495" s="12">
        <f t="shared" si="274"/>
        <v>41848.866157407407</v>
      </c>
      <c r="T3495" s="12">
        <f t="shared" si="273"/>
        <v>41868.21597222222</v>
      </c>
      <c r="U3495">
        <f t="shared" si="275"/>
        <v>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8270</v>
      </c>
      <c r="O3496" s="21">
        <f t="shared" si="276"/>
        <v>100</v>
      </c>
      <c r="P3496" s="5">
        <f t="shared" si="277"/>
        <v>3.2500000000000001E-2</v>
      </c>
      <c r="Q3496" t="s">
        <v>8318</v>
      </c>
      <c r="R3496" t="s">
        <v>8319</v>
      </c>
      <c r="S3496" s="12">
        <f t="shared" si="274"/>
        <v>42689.214988425927</v>
      </c>
      <c r="T3496" s="12">
        <f t="shared" si="273"/>
        <v>42700.25</v>
      </c>
      <c r="U3496">
        <f t="shared" si="275"/>
        <v>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8270</v>
      </c>
      <c r="O3497" s="21">
        <f t="shared" si="276"/>
        <v>106.86</v>
      </c>
      <c r="P3497" s="5">
        <f t="shared" si="277"/>
        <v>1.347557551937114E-2</v>
      </c>
      <c r="Q3497" t="s">
        <v>8318</v>
      </c>
      <c r="R3497" t="s">
        <v>8319</v>
      </c>
      <c r="S3497" s="12">
        <f t="shared" si="274"/>
        <v>41915.762835648151</v>
      </c>
      <c r="T3497" s="12">
        <f t="shared" si="273"/>
        <v>41944.720833333333</v>
      </c>
      <c r="U3497">
        <f t="shared" si="275"/>
        <v>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8270</v>
      </c>
      <c r="O3498" s="21">
        <f t="shared" si="276"/>
        <v>124.4</v>
      </c>
      <c r="P3498" s="5">
        <f t="shared" si="277"/>
        <v>2.0900321543408359E-2</v>
      </c>
      <c r="Q3498" t="s">
        <v>8318</v>
      </c>
      <c r="R3498" t="s">
        <v>8319</v>
      </c>
      <c r="S3498" s="12">
        <f t="shared" si="274"/>
        <v>42584.846828703703</v>
      </c>
      <c r="T3498" s="12">
        <f t="shared" si="273"/>
        <v>42624.846828703703</v>
      </c>
      <c r="U3498">
        <f t="shared" si="275"/>
        <v>1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8270</v>
      </c>
      <c r="O3499" s="21">
        <f t="shared" si="276"/>
        <v>108.70406189555126</v>
      </c>
      <c r="P3499" s="5">
        <f t="shared" si="277"/>
        <v>2.9062870699881376E-2</v>
      </c>
      <c r="Q3499" t="s">
        <v>8318</v>
      </c>
      <c r="R3499" t="s">
        <v>8319</v>
      </c>
      <c r="S3499" s="12">
        <f t="shared" si="274"/>
        <v>42511.741944444439</v>
      </c>
      <c r="T3499" s="12">
        <f t="shared" si="273"/>
        <v>42523.916666666672</v>
      </c>
      <c r="U3499">
        <f t="shared" si="275"/>
        <v>1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8270</v>
      </c>
      <c r="O3500" s="21">
        <f t="shared" si="276"/>
        <v>102.42424242424242</v>
      </c>
      <c r="P3500" s="5">
        <f t="shared" si="277"/>
        <v>2.4852071005917159E-2</v>
      </c>
      <c r="Q3500" t="s">
        <v>8318</v>
      </c>
      <c r="R3500" t="s">
        <v>8319</v>
      </c>
      <c r="S3500" s="12">
        <f t="shared" si="274"/>
        <v>42459.15861111111</v>
      </c>
      <c r="T3500" s="12">
        <f t="shared" si="273"/>
        <v>42518.905555555553</v>
      </c>
      <c r="U3500">
        <f t="shared" si="275"/>
        <v>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8270</v>
      </c>
      <c r="O3501" s="21">
        <f t="shared" si="276"/>
        <v>105.5</v>
      </c>
      <c r="P3501" s="5">
        <f t="shared" si="277"/>
        <v>1.6587677725118485E-2</v>
      </c>
      <c r="Q3501" t="s">
        <v>8318</v>
      </c>
      <c r="R3501" t="s">
        <v>8319</v>
      </c>
      <c r="S3501" s="12">
        <f t="shared" si="274"/>
        <v>42132.036168981482</v>
      </c>
      <c r="T3501" s="12">
        <f t="shared" si="273"/>
        <v>42186.290972222225</v>
      </c>
      <c r="U3501">
        <f t="shared" si="275"/>
        <v>1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8270</v>
      </c>
      <c r="O3502" s="21">
        <f t="shared" si="276"/>
        <v>106.3</v>
      </c>
      <c r="P3502" s="5">
        <f t="shared" si="277"/>
        <v>3.9510818438381938E-2</v>
      </c>
      <c r="Q3502" t="s">
        <v>8318</v>
      </c>
      <c r="R3502" t="s">
        <v>8319</v>
      </c>
      <c r="S3502" s="12">
        <f t="shared" si="274"/>
        <v>42419.91942129629</v>
      </c>
      <c r="T3502" s="12">
        <f t="shared" si="273"/>
        <v>42436.207638888889</v>
      </c>
      <c r="U3502">
        <f t="shared" si="275"/>
        <v>1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8270</v>
      </c>
      <c r="O3503" s="21">
        <f t="shared" si="276"/>
        <v>100.66666666666666</v>
      </c>
      <c r="P3503" s="5">
        <f t="shared" si="277"/>
        <v>2.781456953642384E-2</v>
      </c>
      <c r="Q3503" t="s">
        <v>8318</v>
      </c>
      <c r="R3503" t="s">
        <v>8319</v>
      </c>
      <c r="S3503" s="12">
        <f t="shared" si="274"/>
        <v>42233.763831018514</v>
      </c>
      <c r="T3503" s="12">
        <f t="shared" si="273"/>
        <v>42258.763831018514</v>
      </c>
      <c r="U3503">
        <f t="shared" si="275"/>
        <v>1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8270</v>
      </c>
      <c r="O3504" s="21">
        <f t="shared" si="276"/>
        <v>105.4</v>
      </c>
      <c r="P3504" s="5">
        <f t="shared" si="277"/>
        <v>7.3529411764705881E-3</v>
      </c>
      <c r="Q3504" t="s">
        <v>8318</v>
      </c>
      <c r="R3504" t="s">
        <v>8319</v>
      </c>
      <c r="S3504" s="12">
        <f t="shared" si="274"/>
        <v>42430.839398148149</v>
      </c>
      <c r="T3504" s="12">
        <f t="shared" si="273"/>
        <v>42445.165972222225</v>
      </c>
      <c r="U3504">
        <f t="shared" si="275"/>
        <v>1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8270</v>
      </c>
      <c r="O3505" s="21">
        <f t="shared" si="276"/>
        <v>107.55999999999999</v>
      </c>
      <c r="P3505" s="5">
        <f t="shared" si="277"/>
        <v>1.4131647452584604E-2</v>
      </c>
      <c r="Q3505" t="s">
        <v>8318</v>
      </c>
      <c r="R3505" t="s">
        <v>8319</v>
      </c>
      <c r="S3505" s="12">
        <f t="shared" si="274"/>
        <v>42545.478333333333</v>
      </c>
      <c r="T3505" s="12">
        <f t="shared" si="273"/>
        <v>42575.478333333333</v>
      </c>
      <c r="U3505">
        <f t="shared" si="275"/>
        <v>1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8270</v>
      </c>
      <c r="O3506" s="21">
        <f t="shared" si="276"/>
        <v>100</v>
      </c>
      <c r="P3506" s="5">
        <f t="shared" si="277"/>
        <v>8.0000000000000002E-3</v>
      </c>
      <c r="Q3506" t="s">
        <v>8318</v>
      </c>
      <c r="R3506" t="s">
        <v>8319</v>
      </c>
      <c r="S3506" s="12">
        <f t="shared" si="274"/>
        <v>42297.748738425929</v>
      </c>
      <c r="T3506" s="12">
        <f t="shared" si="273"/>
        <v>42327.790405092594</v>
      </c>
      <c r="U3506">
        <f t="shared" si="275"/>
        <v>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8270</v>
      </c>
      <c r="O3507" s="21">
        <f t="shared" si="276"/>
        <v>103.76</v>
      </c>
      <c r="P3507" s="5">
        <f t="shared" si="277"/>
        <v>1.5034695451040863E-2</v>
      </c>
      <c r="Q3507" t="s">
        <v>8318</v>
      </c>
      <c r="R3507" t="s">
        <v>8319</v>
      </c>
      <c r="S3507" s="12">
        <f t="shared" si="274"/>
        <v>41760.935706018521</v>
      </c>
      <c r="T3507" s="12">
        <f t="shared" ref="T3507:T3570" si="278">(((I3507/60)/60)/24)+DATE(1970,1,1)</f>
        <v>41772.166666666664</v>
      </c>
      <c r="U3507">
        <f t="shared" si="275"/>
        <v>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8270</v>
      </c>
      <c r="O3508" s="21">
        <f t="shared" si="276"/>
        <v>101.49999999999999</v>
      </c>
      <c r="P3508" s="5">
        <f t="shared" si="277"/>
        <v>9.5238095238095247E-3</v>
      </c>
      <c r="Q3508" t="s">
        <v>8318</v>
      </c>
      <c r="R3508" t="s">
        <v>8319</v>
      </c>
      <c r="S3508" s="12">
        <f t="shared" si="274"/>
        <v>41829.734259259261</v>
      </c>
      <c r="T3508" s="12">
        <f t="shared" si="278"/>
        <v>41874.734259259261</v>
      </c>
      <c r="U3508">
        <f t="shared" si="275"/>
        <v>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8270</v>
      </c>
      <c r="O3509" s="21">
        <f t="shared" si="276"/>
        <v>104.4</v>
      </c>
      <c r="P3509" s="5">
        <f t="shared" si="277"/>
        <v>6.8965517241379309E-3</v>
      </c>
      <c r="Q3509" t="s">
        <v>8318</v>
      </c>
      <c r="R3509" t="s">
        <v>8319</v>
      </c>
      <c r="S3509" s="12">
        <f t="shared" si="274"/>
        <v>42491.92288194444</v>
      </c>
      <c r="T3509" s="12">
        <f t="shared" si="278"/>
        <v>42521.92288194444</v>
      </c>
      <c r="U3509">
        <f t="shared" si="275"/>
        <v>1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8270</v>
      </c>
      <c r="O3510" s="21">
        <f t="shared" si="276"/>
        <v>180</v>
      </c>
      <c r="P3510" s="5">
        <f t="shared" si="277"/>
        <v>8.3333333333333329E-2</v>
      </c>
      <c r="Q3510" t="s">
        <v>8318</v>
      </c>
      <c r="R3510" t="s">
        <v>8319</v>
      </c>
      <c r="S3510" s="12">
        <f t="shared" si="274"/>
        <v>42477.729780092588</v>
      </c>
      <c r="T3510" s="12">
        <f t="shared" si="278"/>
        <v>42500.875</v>
      </c>
      <c r="U3510">
        <f t="shared" si="275"/>
        <v>1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8270</v>
      </c>
      <c r="O3511" s="21">
        <f t="shared" si="276"/>
        <v>106.33333333333333</v>
      </c>
      <c r="P3511" s="5">
        <f t="shared" si="277"/>
        <v>1.0344827586206896E-2</v>
      </c>
      <c r="Q3511" t="s">
        <v>8318</v>
      </c>
      <c r="R3511" t="s">
        <v>8319</v>
      </c>
      <c r="S3511" s="12">
        <f t="shared" si="274"/>
        <v>41950.859560185185</v>
      </c>
      <c r="T3511" s="12">
        <f t="shared" si="278"/>
        <v>41964.204861111109</v>
      </c>
      <c r="U3511">
        <f t="shared" si="275"/>
        <v>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8270</v>
      </c>
      <c r="O3512" s="21">
        <f t="shared" si="276"/>
        <v>100.55555555555556</v>
      </c>
      <c r="P3512" s="5">
        <f t="shared" si="277"/>
        <v>1.6574585635359115E-2</v>
      </c>
      <c r="Q3512" t="s">
        <v>8318</v>
      </c>
      <c r="R3512" t="s">
        <v>8319</v>
      </c>
      <c r="S3512" s="12">
        <f t="shared" si="274"/>
        <v>41802.62090277778</v>
      </c>
      <c r="T3512" s="12">
        <f t="shared" si="278"/>
        <v>41822.62090277778</v>
      </c>
      <c r="U3512">
        <f t="shared" si="275"/>
        <v>1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8270</v>
      </c>
      <c r="O3513" s="21">
        <f t="shared" si="276"/>
        <v>101.2</v>
      </c>
      <c r="P3513" s="5">
        <f t="shared" si="277"/>
        <v>1.2516469038208168E-2</v>
      </c>
      <c r="Q3513" t="s">
        <v>8318</v>
      </c>
      <c r="R3513" t="s">
        <v>8319</v>
      </c>
      <c r="S3513" s="12">
        <f t="shared" si="274"/>
        <v>41927.873784722222</v>
      </c>
      <c r="T3513" s="12">
        <f t="shared" si="278"/>
        <v>41950.770833333336</v>
      </c>
      <c r="U3513">
        <f t="shared" si="275"/>
        <v>1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8270</v>
      </c>
      <c r="O3514" s="21">
        <f t="shared" si="276"/>
        <v>100</v>
      </c>
      <c r="P3514" s="5">
        <f t="shared" si="277"/>
        <v>1.7000000000000001E-2</v>
      </c>
      <c r="Q3514" t="s">
        <v>8318</v>
      </c>
      <c r="R3514" t="s">
        <v>8319</v>
      </c>
      <c r="S3514" s="12">
        <f t="shared" si="274"/>
        <v>42057.536944444444</v>
      </c>
      <c r="T3514" s="12">
        <f t="shared" si="278"/>
        <v>42117.49527777778</v>
      </c>
      <c r="U3514">
        <f t="shared" si="275"/>
        <v>1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8270</v>
      </c>
      <c r="O3515" s="21">
        <f t="shared" si="276"/>
        <v>118.39285714285714</v>
      </c>
      <c r="P3515" s="5">
        <f t="shared" si="277"/>
        <v>1.3273001508295626E-2</v>
      </c>
      <c r="Q3515" t="s">
        <v>8318</v>
      </c>
      <c r="R3515" t="s">
        <v>8319</v>
      </c>
      <c r="S3515" s="12">
        <f t="shared" si="274"/>
        <v>41781.096203703702</v>
      </c>
      <c r="T3515" s="12">
        <f t="shared" si="278"/>
        <v>41794.207638888889</v>
      </c>
      <c r="U3515">
        <f t="shared" si="275"/>
        <v>1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8270</v>
      </c>
      <c r="O3516" s="21">
        <f t="shared" si="276"/>
        <v>110.00000000000001</v>
      </c>
      <c r="P3516" s="5">
        <f t="shared" si="277"/>
        <v>1.8181818181818181E-2</v>
      </c>
      <c r="Q3516" t="s">
        <v>8318</v>
      </c>
      <c r="R3516" t="s">
        <v>8319</v>
      </c>
      <c r="S3516" s="12">
        <f t="shared" si="274"/>
        <v>42020.846666666665</v>
      </c>
      <c r="T3516" s="12">
        <f t="shared" si="278"/>
        <v>42037.207638888889</v>
      </c>
      <c r="U3516">
        <f t="shared" si="275"/>
        <v>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8270</v>
      </c>
      <c r="O3517" s="21">
        <f t="shared" si="276"/>
        <v>102.66666666666666</v>
      </c>
      <c r="P3517" s="5">
        <f t="shared" si="277"/>
        <v>1.4935064935064935E-2</v>
      </c>
      <c r="Q3517" t="s">
        <v>8318</v>
      </c>
      <c r="R3517" t="s">
        <v>8319</v>
      </c>
      <c r="S3517" s="12">
        <f t="shared" si="274"/>
        <v>42125.772812499999</v>
      </c>
      <c r="T3517" s="12">
        <f t="shared" si="278"/>
        <v>42155.772812499999</v>
      </c>
      <c r="U3517">
        <f t="shared" si="275"/>
        <v>1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8270</v>
      </c>
      <c r="O3518" s="21">
        <f t="shared" si="276"/>
        <v>100</v>
      </c>
      <c r="P3518" s="5">
        <f t="shared" si="277"/>
        <v>4.4000000000000003E-3</v>
      </c>
      <c r="Q3518" t="s">
        <v>8318</v>
      </c>
      <c r="R3518" t="s">
        <v>8319</v>
      </c>
      <c r="S3518" s="12">
        <f t="shared" ref="S3518:S3581" si="279">(((J3518/60)/60)/24)+DATE(1970,1,1)</f>
        <v>41856.010069444441</v>
      </c>
      <c r="T3518" s="12">
        <f t="shared" si="278"/>
        <v>41890.125</v>
      </c>
      <c r="U3518">
        <f t="shared" si="275"/>
        <v>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8270</v>
      </c>
      <c r="O3519" s="21">
        <f t="shared" si="276"/>
        <v>100</v>
      </c>
      <c r="P3519" s="5">
        <f t="shared" si="277"/>
        <v>3.2499999999999999E-3</v>
      </c>
      <c r="Q3519" t="s">
        <v>8318</v>
      </c>
      <c r="R3519" t="s">
        <v>8319</v>
      </c>
      <c r="S3519" s="12">
        <f t="shared" si="279"/>
        <v>41794.817523148151</v>
      </c>
      <c r="T3519" s="12">
        <f t="shared" si="278"/>
        <v>41824.458333333336</v>
      </c>
      <c r="U3519">
        <f t="shared" si="275"/>
        <v>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8270</v>
      </c>
      <c r="O3520" s="21">
        <f t="shared" si="276"/>
        <v>110.04599999999999</v>
      </c>
      <c r="P3520" s="5">
        <f t="shared" si="277"/>
        <v>1.9991639859695036E-2</v>
      </c>
      <c r="Q3520" t="s">
        <v>8318</v>
      </c>
      <c r="R3520" t="s">
        <v>8319</v>
      </c>
      <c r="S3520" s="12">
        <f t="shared" si="279"/>
        <v>41893.783553240741</v>
      </c>
      <c r="T3520" s="12">
        <f t="shared" si="278"/>
        <v>41914.597916666666</v>
      </c>
      <c r="U3520">
        <f t="shared" si="275"/>
        <v>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8270</v>
      </c>
      <c r="O3521" s="21">
        <f t="shared" si="276"/>
        <v>101.35000000000001</v>
      </c>
      <c r="P3521" s="5">
        <f t="shared" si="277"/>
        <v>1.3813517513566848E-2</v>
      </c>
      <c r="Q3521" t="s">
        <v>8318</v>
      </c>
      <c r="R3521" t="s">
        <v>8319</v>
      </c>
      <c r="S3521" s="12">
        <f t="shared" si="279"/>
        <v>42037.598958333328</v>
      </c>
      <c r="T3521" s="12">
        <f t="shared" si="278"/>
        <v>42067.598958333328</v>
      </c>
      <c r="U3521">
        <f t="shared" si="275"/>
        <v>1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8270</v>
      </c>
      <c r="O3522" s="21">
        <f t="shared" si="276"/>
        <v>100.75</v>
      </c>
      <c r="P3522" s="5">
        <f t="shared" si="277"/>
        <v>1.0421836228287842E-2</v>
      </c>
      <c r="Q3522" t="s">
        <v>8318</v>
      </c>
      <c r="R3522" t="s">
        <v>8319</v>
      </c>
      <c r="S3522" s="12">
        <f t="shared" si="279"/>
        <v>42227.824212962965</v>
      </c>
      <c r="T3522" s="12">
        <f t="shared" si="278"/>
        <v>42253.57430555555</v>
      </c>
      <c r="U3522">
        <f t="shared" ref="U3522:U3585" si="280">COUNT(E3522="SUCCESSFUL","FAILED","cancelled","live")</f>
        <v>1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8270</v>
      </c>
      <c r="O3523" s="21">
        <f t="shared" ref="O3523:O3586" si="281">IFERROR( E3523/D3523 * 100,0)</f>
        <v>169.42857142857144</v>
      </c>
      <c r="P3523" s="5">
        <f t="shared" ref="P3523:P3586" si="282">IFERROR(L3523/E3523,0)</f>
        <v>2.1922428330522766E-2</v>
      </c>
      <c r="Q3523" t="s">
        <v>8318</v>
      </c>
      <c r="R3523" t="s">
        <v>8319</v>
      </c>
      <c r="S3523" s="12">
        <f t="shared" si="279"/>
        <v>41881.361342592594</v>
      </c>
      <c r="T3523" s="12">
        <f t="shared" si="278"/>
        <v>41911.361342592594</v>
      </c>
      <c r="U3523">
        <f t="shared" si="280"/>
        <v>1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8270</v>
      </c>
      <c r="O3524" s="21">
        <f t="shared" si="281"/>
        <v>100</v>
      </c>
      <c r="P3524" s="5">
        <f t="shared" si="282"/>
        <v>2.4372759856630826E-2</v>
      </c>
      <c r="Q3524" t="s">
        <v>8318</v>
      </c>
      <c r="R3524" t="s">
        <v>8319</v>
      </c>
      <c r="S3524" s="12">
        <f t="shared" si="279"/>
        <v>42234.789884259255</v>
      </c>
      <c r="T3524" s="12">
        <f t="shared" si="278"/>
        <v>42262.420833333337</v>
      </c>
      <c r="U3524">
        <f t="shared" si="280"/>
        <v>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8270</v>
      </c>
      <c r="O3525" s="21">
        <f t="shared" si="281"/>
        <v>113.65</v>
      </c>
      <c r="P3525" s="5">
        <f t="shared" si="282"/>
        <v>1.7597888253409591E-2</v>
      </c>
      <c r="Q3525" t="s">
        <v>8318</v>
      </c>
      <c r="R3525" t="s">
        <v>8319</v>
      </c>
      <c r="S3525" s="12">
        <f t="shared" si="279"/>
        <v>42581.397546296299</v>
      </c>
      <c r="T3525" s="12">
        <f t="shared" si="278"/>
        <v>42638.958333333328</v>
      </c>
      <c r="U3525">
        <f t="shared" si="280"/>
        <v>1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8270</v>
      </c>
      <c r="O3526" s="21">
        <f t="shared" si="281"/>
        <v>101.56</v>
      </c>
      <c r="P3526" s="5">
        <f t="shared" si="282"/>
        <v>7.28633320204805E-3</v>
      </c>
      <c r="Q3526" t="s">
        <v>8318</v>
      </c>
      <c r="R3526" t="s">
        <v>8319</v>
      </c>
      <c r="S3526" s="12">
        <f t="shared" si="279"/>
        <v>41880.76357638889</v>
      </c>
      <c r="T3526" s="12">
        <f t="shared" si="278"/>
        <v>41895.166666666664</v>
      </c>
      <c r="U3526">
        <f t="shared" si="280"/>
        <v>1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8270</v>
      </c>
      <c r="O3527" s="21">
        <f t="shared" si="281"/>
        <v>106</v>
      </c>
      <c r="P3527" s="5">
        <f t="shared" si="282"/>
        <v>1.3207547169811321E-2</v>
      </c>
      <c r="Q3527" t="s">
        <v>8318</v>
      </c>
      <c r="R3527" t="s">
        <v>8319</v>
      </c>
      <c r="S3527" s="12">
        <f t="shared" si="279"/>
        <v>42214.6956712963</v>
      </c>
      <c r="T3527" s="12">
        <f t="shared" si="278"/>
        <v>42225.666666666672</v>
      </c>
      <c r="U3527">
        <f t="shared" si="280"/>
        <v>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8270</v>
      </c>
      <c r="O3528" s="21">
        <f t="shared" si="281"/>
        <v>102</v>
      </c>
      <c r="P3528" s="5">
        <f t="shared" si="282"/>
        <v>1.0101010101010102E-2</v>
      </c>
      <c r="Q3528" t="s">
        <v>8318</v>
      </c>
      <c r="R3528" t="s">
        <v>8319</v>
      </c>
      <c r="S3528" s="12">
        <f t="shared" si="279"/>
        <v>42460.335312499999</v>
      </c>
      <c r="T3528" s="12">
        <f t="shared" si="278"/>
        <v>42488.249305555553</v>
      </c>
      <c r="U3528">
        <f t="shared" si="280"/>
        <v>1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8270</v>
      </c>
      <c r="O3529" s="21">
        <f t="shared" si="281"/>
        <v>116.91666666666667</v>
      </c>
      <c r="P3529" s="5">
        <f t="shared" si="282"/>
        <v>1.225944404846757E-2</v>
      </c>
      <c r="Q3529" t="s">
        <v>8318</v>
      </c>
      <c r="R3529" t="s">
        <v>8319</v>
      </c>
      <c r="S3529" s="12">
        <f t="shared" si="279"/>
        <v>42167.023206018523</v>
      </c>
      <c r="T3529" s="12">
        <f t="shared" si="278"/>
        <v>42196.165972222225</v>
      </c>
      <c r="U3529">
        <f t="shared" si="280"/>
        <v>1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8270</v>
      </c>
      <c r="O3530" s="21">
        <f t="shared" si="281"/>
        <v>101.15151515151514</v>
      </c>
      <c r="P3530" s="5">
        <f t="shared" si="282"/>
        <v>2.2168963451168363E-2</v>
      </c>
      <c r="Q3530" t="s">
        <v>8318</v>
      </c>
      <c r="R3530" t="s">
        <v>8319</v>
      </c>
      <c r="S3530" s="12">
        <f t="shared" si="279"/>
        <v>42733.50136574074</v>
      </c>
      <c r="T3530" s="12">
        <f t="shared" si="278"/>
        <v>42753.50136574074</v>
      </c>
      <c r="U3530">
        <f t="shared" si="280"/>
        <v>1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8270</v>
      </c>
      <c r="O3531" s="21">
        <f t="shared" si="281"/>
        <v>132</v>
      </c>
      <c r="P3531" s="5">
        <f t="shared" si="282"/>
        <v>2.7272727272727271E-2</v>
      </c>
      <c r="Q3531" t="s">
        <v>8318</v>
      </c>
      <c r="R3531" t="s">
        <v>8319</v>
      </c>
      <c r="S3531" s="12">
        <f t="shared" si="279"/>
        <v>42177.761782407411</v>
      </c>
      <c r="T3531" s="12">
        <f t="shared" si="278"/>
        <v>42198.041666666672</v>
      </c>
      <c r="U3531">
        <f t="shared" si="280"/>
        <v>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8270</v>
      </c>
      <c r="O3532" s="21">
        <f t="shared" si="281"/>
        <v>100</v>
      </c>
      <c r="P3532" s="5">
        <f t="shared" si="282"/>
        <v>8.0000000000000002E-3</v>
      </c>
      <c r="Q3532" t="s">
        <v>8318</v>
      </c>
      <c r="R3532" t="s">
        <v>8319</v>
      </c>
      <c r="S3532" s="12">
        <f t="shared" si="279"/>
        <v>42442.623344907406</v>
      </c>
      <c r="T3532" s="12">
        <f t="shared" si="278"/>
        <v>42470.833333333328</v>
      </c>
      <c r="U3532">
        <f t="shared" si="280"/>
        <v>1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8270</v>
      </c>
      <c r="O3533" s="21">
        <f t="shared" si="281"/>
        <v>128</v>
      </c>
      <c r="P3533" s="5">
        <f t="shared" si="282"/>
        <v>2.0312500000000001E-2</v>
      </c>
      <c r="Q3533" t="s">
        <v>8318</v>
      </c>
      <c r="R3533" t="s">
        <v>8319</v>
      </c>
      <c r="S3533" s="12">
        <f t="shared" si="279"/>
        <v>42521.654328703706</v>
      </c>
      <c r="T3533" s="12">
        <f t="shared" si="278"/>
        <v>42551.654328703706</v>
      </c>
      <c r="U3533">
        <f t="shared" si="280"/>
        <v>1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8270</v>
      </c>
      <c r="O3534" s="21">
        <f t="shared" si="281"/>
        <v>118.95833333333334</v>
      </c>
      <c r="P3534" s="5">
        <f t="shared" si="282"/>
        <v>2.3642732049036778E-2</v>
      </c>
      <c r="Q3534" t="s">
        <v>8318</v>
      </c>
      <c r="R3534" t="s">
        <v>8319</v>
      </c>
      <c r="S3534" s="12">
        <f t="shared" si="279"/>
        <v>41884.599849537037</v>
      </c>
      <c r="T3534" s="12">
        <f t="shared" si="278"/>
        <v>41900.165972222225</v>
      </c>
      <c r="U3534">
        <f t="shared" si="280"/>
        <v>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8270</v>
      </c>
      <c r="O3535" s="21">
        <f t="shared" si="281"/>
        <v>126.2</v>
      </c>
      <c r="P3535" s="5">
        <f t="shared" si="282"/>
        <v>1.2678288431061807E-2</v>
      </c>
      <c r="Q3535" t="s">
        <v>8318</v>
      </c>
      <c r="R3535" t="s">
        <v>8319</v>
      </c>
      <c r="S3535" s="12">
        <f t="shared" si="279"/>
        <v>42289.761192129634</v>
      </c>
      <c r="T3535" s="12">
        <f t="shared" si="278"/>
        <v>42319.802858796291</v>
      </c>
      <c r="U3535">
        <f t="shared" si="280"/>
        <v>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8270</v>
      </c>
      <c r="O3536" s="21">
        <f t="shared" si="281"/>
        <v>156.20000000000002</v>
      </c>
      <c r="P3536" s="5">
        <f t="shared" si="282"/>
        <v>2.6120358514724711E-2</v>
      </c>
      <c r="Q3536" t="s">
        <v>8318</v>
      </c>
      <c r="R3536" t="s">
        <v>8319</v>
      </c>
      <c r="S3536" s="12">
        <f t="shared" si="279"/>
        <v>42243.6252662037</v>
      </c>
      <c r="T3536" s="12">
        <f t="shared" si="278"/>
        <v>42278.6252662037</v>
      </c>
      <c r="U3536">
        <f t="shared" si="280"/>
        <v>1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8270</v>
      </c>
      <c r="O3537" s="21">
        <f t="shared" si="281"/>
        <v>103.15</v>
      </c>
      <c r="P3537" s="5">
        <f t="shared" si="282"/>
        <v>2.2297624818225885E-2</v>
      </c>
      <c r="Q3537" t="s">
        <v>8318</v>
      </c>
      <c r="R3537" t="s">
        <v>8319</v>
      </c>
      <c r="S3537" s="12">
        <f t="shared" si="279"/>
        <v>42248.640162037031</v>
      </c>
      <c r="T3537" s="12">
        <f t="shared" si="278"/>
        <v>42279.75</v>
      </c>
      <c r="U3537">
        <f t="shared" si="280"/>
        <v>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8270</v>
      </c>
      <c r="O3538" s="21">
        <f t="shared" si="281"/>
        <v>153.33333333333334</v>
      </c>
      <c r="P3538" s="5">
        <f t="shared" si="282"/>
        <v>7.3913043478260873E-2</v>
      </c>
      <c r="Q3538" t="s">
        <v>8318</v>
      </c>
      <c r="R3538" t="s">
        <v>8319</v>
      </c>
      <c r="S3538" s="12">
        <f t="shared" si="279"/>
        <v>42328.727141203708</v>
      </c>
      <c r="T3538" s="12">
        <f t="shared" si="278"/>
        <v>42358.499305555553</v>
      </c>
      <c r="U3538">
        <f t="shared" si="280"/>
        <v>1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8270</v>
      </c>
      <c r="O3539" s="21">
        <f t="shared" si="281"/>
        <v>180.44444444444446</v>
      </c>
      <c r="P3539" s="5">
        <f t="shared" si="282"/>
        <v>2.2988505747126436E-2</v>
      </c>
      <c r="Q3539" t="s">
        <v>8318</v>
      </c>
      <c r="R3539" t="s">
        <v>8319</v>
      </c>
      <c r="S3539" s="12">
        <f t="shared" si="279"/>
        <v>41923.354351851849</v>
      </c>
      <c r="T3539" s="12">
        <f t="shared" si="278"/>
        <v>41960.332638888889</v>
      </c>
      <c r="U3539">
        <f t="shared" si="280"/>
        <v>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8270</v>
      </c>
      <c r="O3540" s="21">
        <f t="shared" si="281"/>
        <v>128.44999999999999</v>
      </c>
      <c r="P3540" s="5">
        <f t="shared" si="282"/>
        <v>3.2308291163876998E-2</v>
      </c>
      <c r="Q3540" t="s">
        <v>8318</v>
      </c>
      <c r="R3540" t="s">
        <v>8319</v>
      </c>
      <c r="S3540" s="12">
        <f t="shared" si="279"/>
        <v>42571.420601851853</v>
      </c>
      <c r="T3540" s="12">
        <f t="shared" si="278"/>
        <v>42599.420601851853</v>
      </c>
      <c r="U3540">
        <f t="shared" si="280"/>
        <v>1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8270</v>
      </c>
      <c r="O3541" s="21">
        <f t="shared" si="281"/>
        <v>119.66666666666667</v>
      </c>
      <c r="P3541" s="5">
        <f t="shared" si="282"/>
        <v>1.8105849582172703E-2</v>
      </c>
      <c r="Q3541" t="s">
        <v>8318</v>
      </c>
      <c r="R3541" t="s">
        <v>8319</v>
      </c>
      <c r="S3541" s="12">
        <f t="shared" si="279"/>
        <v>42600.756041666667</v>
      </c>
      <c r="T3541" s="12">
        <f t="shared" si="278"/>
        <v>42621.756041666667</v>
      </c>
      <c r="U3541">
        <f t="shared" si="280"/>
        <v>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8270</v>
      </c>
      <c r="O3542" s="21">
        <f t="shared" si="281"/>
        <v>123</v>
      </c>
      <c r="P3542" s="5">
        <f t="shared" si="282"/>
        <v>2.1680216802168022E-2</v>
      </c>
      <c r="Q3542" t="s">
        <v>8318</v>
      </c>
      <c r="R3542" t="s">
        <v>8319</v>
      </c>
      <c r="S3542" s="12">
        <f t="shared" si="279"/>
        <v>42517.003368055557</v>
      </c>
      <c r="T3542" s="12">
        <f t="shared" si="278"/>
        <v>42547.003368055557</v>
      </c>
      <c r="U3542">
        <f t="shared" si="280"/>
        <v>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8270</v>
      </c>
      <c r="O3543" s="21">
        <f t="shared" si="281"/>
        <v>105</v>
      </c>
      <c r="P3543" s="5">
        <f t="shared" si="282"/>
        <v>2.5396825396825397E-2</v>
      </c>
      <c r="Q3543" t="s">
        <v>8318</v>
      </c>
      <c r="R3543" t="s">
        <v>8319</v>
      </c>
      <c r="S3543" s="12">
        <f t="shared" si="279"/>
        <v>42222.730034722219</v>
      </c>
      <c r="T3543" s="12">
        <f t="shared" si="278"/>
        <v>42247.730034722219</v>
      </c>
      <c r="U3543">
        <f t="shared" si="280"/>
        <v>1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8270</v>
      </c>
      <c r="O3544" s="21">
        <f t="shared" si="281"/>
        <v>102.23636363636363</v>
      </c>
      <c r="P3544" s="5">
        <f t="shared" si="282"/>
        <v>1.5116485861639694E-2</v>
      </c>
      <c r="Q3544" t="s">
        <v>8318</v>
      </c>
      <c r="R3544" t="s">
        <v>8319</v>
      </c>
      <c r="S3544" s="12">
        <f t="shared" si="279"/>
        <v>41829.599791666667</v>
      </c>
      <c r="T3544" s="12">
        <f t="shared" si="278"/>
        <v>41889.599791666667</v>
      </c>
      <c r="U3544">
        <f t="shared" si="280"/>
        <v>1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8270</v>
      </c>
      <c r="O3545" s="21">
        <f t="shared" si="281"/>
        <v>104.66666666666666</v>
      </c>
      <c r="P3545" s="5">
        <f t="shared" si="282"/>
        <v>1.8471337579617834E-2</v>
      </c>
      <c r="Q3545" t="s">
        <v>8318</v>
      </c>
      <c r="R3545" t="s">
        <v>8319</v>
      </c>
      <c r="S3545" s="12">
        <f t="shared" si="279"/>
        <v>42150.755312499998</v>
      </c>
      <c r="T3545" s="12">
        <f t="shared" si="278"/>
        <v>42180.755312499998</v>
      </c>
      <c r="U3545">
        <f t="shared" si="280"/>
        <v>1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8270</v>
      </c>
      <c r="O3546" s="21">
        <f t="shared" si="281"/>
        <v>100</v>
      </c>
      <c r="P3546" s="5">
        <f t="shared" si="282"/>
        <v>9.5999999999999992E-3</v>
      </c>
      <c r="Q3546" t="s">
        <v>8318</v>
      </c>
      <c r="R3546" t="s">
        <v>8319</v>
      </c>
      <c r="S3546" s="12">
        <f t="shared" si="279"/>
        <v>42040.831678240742</v>
      </c>
      <c r="T3546" s="12">
        <f t="shared" si="278"/>
        <v>42070.831678240742</v>
      </c>
      <c r="U3546">
        <f t="shared" si="280"/>
        <v>1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8270</v>
      </c>
      <c r="O3547" s="21">
        <f t="shared" si="281"/>
        <v>100.4</v>
      </c>
      <c r="P3547" s="5">
        <f t="shared" si="282"/>
        <v>3.1872509960159362E-2</v>
      </c>
      <c r="Q3547" t="s">
        <v>8318</v>
      </c>
      <c r="R3547" t="s">
        <v>8319</v>
      </c>
      <c r="S3547" s="12">
        <f t="shared" si="279"/>
        <v>42075.807395833333</v>
      </c>
      <c r="T3547" s="12">
        <f t="shared" si="278"/>
        <v>42105.807395833333</v>
      </c>
      <c r="U3547">
        <f t="shared" si="280"/>
        <v>1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8270</v>
      </c>
      <c r="O3548" s="21">
        <f t="shared" si="281"/>
        <v>102.27272727272727</v>
      </c>
      <c r="P3548" s="5">
        <f t="shared" si="282"/>
        <v>1.6888888888888887E-2</v>
      </c>
      <c r="Q3548" t="s">
        <v>8318</v>
      </c>
      <c r="R3548" t="s">
        <v>8319</v>
      </c>
      <c r="S3548" s="12">
        <f t="shared" si="279"/>
        <v>42073.660694444443</v>
      </c>
      <c r="T3548" s="12">
        <f t="shared" si="278"/>
        <v>42095.165972222225</v>
      </c>
      <c r="U3548">
        <f t="shared" si="280"/>
        <v>1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8270</v>
      </c>
      <c r="O3549" s="21">
        <f t="shared" si="281"/>
        <v>114.40928571428573</v>
      </c>
      <c r="P3549" s="5">
        <f t="shared" si="282"/>
        <v>8.3909273098462279E-3</v>
      </c>
      <c r="Q3549" t="s">
        <v>8318</v>
      </c>
      <c r="R3549" t="s">
        <v>8319</v>
      </c>
      <c r="S3549" s="12">
        <f t="shared" si="279"/>
        <v>42480.078715277778</v>
      </c>
      <c r="T3549" s="12">
        <f t="shared" si="278"/>
        <v>42504.165972222225</v>
      </c>
      <c r="U3549">
        <f t="shared" si="280"/>
        <v>1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8270</v>
      </c>
      <c r="O3550" s="21">
        <f t="shared" si="281"/>
        <v>101.9047619047619</v>
      </c>
      <c r="P3550" s="5">
        <f t="shared" si="282"/>
        <v>6.0747663551401869E-3</v>
      </c>
      <c r="Q3550" t="s">
        <v>8318</v>
      </c>
      <c r="R3550" t="s">
        <v>8319</v>
      </c>
      <c r="S3550" s="12">
        <f t="shared" si="279"/>
        <v>42411.942291666666</v>
      </c>
      <c r="T3550" s="12">
        <f t="shared" si="278"/>
        <v>42434.041666666672</v>
      </c>
      <c r="U3550">
        <f t="shared" si="280"/>
        <v>1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8270</v>
      </c>
      <c r="O3551" s="21">
        <f t="shared" si="281"/>
        <v>102</v>
      </c>
      <c r="P3551" s="5">
        <f t="shared" si="282"/>
        <v>4.1176470588235294E-2</v>
      </c>
      <c r="Q3551" t="s">
        <v>8318</v>
      </c>
      <c r="R3551" t="s">
        <v>8319</v>
      </c>
      <c r="S3551" s="12">
        <f t="shared" si="279"/>
        <v>42223.394363425927</v>
      </c>
      <c r="T3551" s="12">
        <f t="shared" si="278"/>
        <v>42251.394363425927</v>
      </c>
      <c r="U3551">
        <f t="shared" si="280"/>
        <v>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8270</v>
      </c>
      <c r="O3552" s="21">
        <f t="shared" si="281"/>
        <v>104.80000000000001</v>
      </c>
      <c r="P3552" s="5">
        <f t="shared" si="282"/>
        <v>2.4427480916030534E-2</v>
      </c>
      <c r="Q3552" t="s">
        <v>8318</v>
      </c>
      <c r="R3552" t="s">
        <v>8319</v>
      </c>
      <c r="S3552" s="12">
        <f t="shared" si="279"/>
        <v>42462.893495370372</v>
      </c>
      <c r="T3552" s="12">
        <f t="shared" si="278"/>
        <v>42492.893495370372</v>
      </c>
      <c r="U3552">
        <f t="shared" si="280"/>
        <v>1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8270</v>
      </c>
      <c r="O3553" s="21">
        <f t="shared" si="281"/>
        <v>101.83333333333333</v>
      </c>
      <c r="P3553" s="5">
        <f t="shared" si="282"/>
        <v>1.6366612111292964E-2</v>
      </c>
      <c r="Q3553" t="s">
        <v>8318</v>
      </c>
      <c r="R3553" t="s">
        <v>8319</v>
      </c>
      <c r="S3553" s="12">
        <f t="shared" si="279"/>
        <v>41753.515856481477</v>
      </c>
      <c r="T3553" s="12">
        <f t="shared" si="278"/>
        <v>41781.921527777777</v>
      </c>
      <c r="U3553">
        <f t="shared" si="280"/>
        <v>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8270</v>
      </c>
      <c r="O3554" s="21">
        <f t="shared" si="281"/>
        <v>100</v>
      </c>
      <c r="P3554" s="5">
        <f t="shared" si="282"/>
        <v>2.5873221216041398E-2</v>
      </c>
      <c r="Q3554" t="s">
        <v>8318</v>
      </c>
      <c r="R3554" t="s">
        <v>8319</v>
      </c>
      <c r="S3554" s="12">
        <f t="shared" si="279"/>
        <v>41788.587083333332</v>
      </c>
      <c r="T3554" s="12">
        <f t="shared" si="278"/>
        <v>41818.587083333332</v>
      </c>
      <c r="U3554">
        <f t="shared" si="280"/>
        <v>1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8270</v>
      </c>
      <c r="O3555" s="21">
        <f t="shared" si="281"/>
        <v>106.27272727272728</v>
      </c>
      <c r="P3555" s="5">
        <f t="shared" si="282"/>
        <v>1.7792985457656115E-2</v>
      </c>
      <c r="Q3555" t="s">
        <v>8318</v>
      </c>
      <c r="R3555" t="s">
        <v>8319</v>
      </c>
      <c r="S3555" s="12">
        <f t="shared" si="279"/>
        <v>42196.028703703705</v>
      </c>
      <c r="T3555" s="12">
        <f t="shared" si="278"/>
        <v>42228</v>
      </c>
      <c r="U3555">
        <f t="shared" si="280"/>
        <v>1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8270</v>
      </c>
      <c r="O3556" s="21">
        <f t="shared" si="281"/>
        <v>113.42219999999999</v>
      </c>
      <c r="P3556" s="5">
        <f t="shared" si="282"/>
        <v>9.3456131163035111E-3</v>
      </c>
      <c r="Q3556" t="s">
        <v>8318</v>
      </c>
      <c r="R3556" t="s">
        <v>8319</v>
      </c>
      <c r="S3556" s="12">
        <f t="shared" si="279"/>
        <v>42016.050451388888</v>
      </c>
      <c r="T3556" s="12">
        <f t="shared" si="278"/>
        <v>42046.708333333328</v>
      </c>
      <c r="U3556">
        <f t="shared" si="280"/>
        <v>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8270</v>
      </c>
      <c r="O3557" s="21">
        <f t="shared" si="281"/>
        <v>100</v>
      </c>
      <c r="P3557" s="5">
        <f t="shared" si="282"/>
        <v>5.8333333333333336E-3</v>
      </c>
      <c r="Q3557" t="s">
        <v>8318</v>
      </c>
      <c r="R3557" t="s">
        <v>8319</v>
      </c>
      <c r="S3557" s="12">
        <f t="shared" si="279"/>
        <v>42661.442060185189</v>
      </c>
      <c r="T3557" s="12">
        <f t="shared" si="278"/>
        <v>42691.483726851846</v>
      </c>
      <c r="U3557">
        <f t="shared" si="280"/>
        <v>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8270</v>
      </c>
      <c r="O3558" s="21">
        <f t="shared" si="281"/>
        <v>100.45454545454547</v>
      </c>
      <c r="P3558" s="5">
        <f t="shared" si="282"/>
        <v>9.0497737556561094E-3</v>
      </c>
      <c r="Q3558" t="s">
        <v>8318</v>
      </c>
      <c r="R3558" t="s">
        <v>8319</v>
      </c>
      <c r="S3558" s="12">
        <f t="shared" si="279"/>
        <v>41808.649583333332</v>
      </c>
      <c r="T3558" s="12">
        <f t="shared" si="278"/>
        <v>41868.649583333332</v>
      </c>
      <c r="U3558">
        <f t="shared" si="280"/>
        <v>1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8270</v>
      </c>
      <c r="O3559" s="21">
        <f t="shared" si="281"/>
        <v>100.03599999999999</v>
      </c>
      <c r="P3559" s="5">
        <f t="shared" si="282"/>
        <v>5.5779919229077529E-3</v>
      </c>
      <c r="Q3559" t="s">
        <v>8318</v>
      </c>
      <c r="R3559" t="s">
        <v>8319</v>
      </c>
      <c r="S3559" s="12">
        <f t="shared" si="279"/>
        <v>41730.276747685188</v>
      </c>
      <c r="T3559" s="12">
        <f t="shared" si="278"/>
        <v>41764.276747685188</v>
      </c>
      <c r="U3559">
        <f t="shared" si="280"/>
        <v>1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8270</v>
      </c>
      <c r="O3560" s="21">
        <f t="shared" si="281"/>
        <v>144</v>
      </c>
      <c r="P3560" s="5">
        <f t="shared" si="282"/>
        <v>4.3650793650793648E-2</v>
      </c>
      <c r="Q3560" t="s">
        <v>8318</v>
      </c>
      <c r="R3560" t="s">
        <v>8319</v>
      </c>
      <c r="S3560" s="12">
        <f t="shared" si="279"/>
        <v>42139.816840277781</v>
      </c>
      <c r="T3560" s="12">
        <f t="shared" si="278"/>
        <v>42181.875</v>
      </c>
      <c r="U3560">
        <f t="shared" si="280"/>
        <v>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8270</v>
      </c>
      <c r="O3561" s="21">
        <f t="shared" si="281"/>
        <v>103.49999999999999</v>
      </c>
      <c r="P3561" s="5">
        <f t="shared" si="282"/>
        <v>2.318840579710145E-2</v>
      </c>
      <c r="Q3561" t="s">
        <v>8318</v>
      </c>
      <c r="R3561" t="s">
        <v>8319</v>
      </c>
      <c r="S3561" s="12">
        <f t="shared" si="279"/>
        <v>42194.096157407403</v>
      </c>
      <c r="T3561" s="12">
        <f t="shared" si="278"/>
        <v>42216.373611111107</v>
      </c>
      <c r="U3561">
        <f t="shared" si="280"/>
        <v>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8270</v>
      </c>
      <c r="O3562" s="21">
        <f t="shared" si="281"/>
        <v>108.43750000000001</v>
      </c>
      <c r="P3562" s="5">
        <f t="shared" si="282"/>
        <v>2.132564841498559E-2</v>
      </c>
      <c r="Q3562" t="s">
        <v>8318</v>
      </c>
      <c r="R3562" t="s">
        <v>8319</v>
      </c>
      <c r="S3562" s="12">
        <f t="shared" si="279"/>
        <v>42115.889652777783</v>
      </c>
      <c r="T3562" s="12">
        <f t="shared" si="278"/>
        <v>42151.114583333328</v>
      </c>
      <c r="U3562">
        <f t="shared" si="280"/>
        <v>1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8270</v>
      </c>
      <c r="O3563" s="21">
        <f t="shared" si="281"/>
        <v>102.4</v>
      </c>
      <c r="P3563" s="5">
        <f t="shared" si="282"/>
        <v>2.1093750000000001E-2</v>
      </c>
      <c r="Q3563" t="s">
        <v>8318</v>
      </c>
      <c r="R3563" t="s">
        <v>8319</v>
      </c>
      <c r="S3563" s="12">
        <f t="shared" si="279"/>
        <v>42203.680300925931</v>
      </c>
      <c r="T3563" s="12">
        <f t="shared" si="278"/>
        <v>42221.774999999994</v>
      </c>
      <c r="U3563">
        <f t="shared" si="280"/>
        <v>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8270</v>
      </c>
      <c r="O3564" s="21">
        <f t="shared" si="281"/>
        <v>148.88888888888889</v>
      </c>
      <c r="P3564" s="5">
        <f t="shared" si="282"/>
        <v>6.6098081023454158E-2</v>
      </c>
      <c r="Q3564" t="s">
        <v>8318</v>
      </c>
      <c r="R3564" t="s">
        <v>8319</v>
      </c>
      <c r="S3564" s="12">
        <f t="shared" si="279"/>
        <v>42433.761886574073</v>
      </c>
      <c r="T3564" s="12">
        <f t="shared" si="278"/>
        <v>42442.916666666672</v>
      </c>
      <c r="U3564">
        <f t="shared" si="280"/>
        <v>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8270</v>
      </c>
      <c r="O3565" s="21">
        <f t="shared" si="281"/>
        <v>105.49000000000002</v>
      </c>
      <c r="P3565" s="5">
        <f t="shared" si="282"/>
        <v>4.7397857616835716E-2</v>
      </c>
      <c r="Q3565" t="s">
        <v>8318</v>
      </c>
      <c r="R3565" t="s">
        <v>8319</v>
      </c>
      <c r="S3565" s="12">
        <f t="shared" si="279"/>
        <v>42555.671944444446</v>
      </c>
      <c r="T3565" s="12">
        <f t="shared" si="278"/>
        <v>42583.791666666672</v>
      </c>
      <c r="U3565">
        <f t="shared" si="280"/>
        <v>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8270</v>
      </c>
      <c r="O3566" s="21">
        <f t="shared" si="281"/>
        <v>100.49999999999999</v>
      </c>
      <c r="P3566" s="5">
        <f t="shared" si="282"/>
        <v>1.6915422885572139E-2</v>
      </c>
      <c r="Q3566" t="s">
        <v>8318</v>
      </c>
      <c r="R3566" t="s">
        <v>8319</v>
      </c>
      <c r="S3566" s="12">
        <f t="shared" si="279"/>
        <v>42236.623252314821</v>
      </c>
      <c r="T3566" s="12">
        <f t="shared" si="278"/>
        <v>42282.666666666672</v>
      </c>
      <c r="U3566">
        <f t="shared" si="280"/>
        <v>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8270</v>
      </c>
      <c r="O3567" s="21">
        <f t="shared" si="281"/>
        <v>130.55555555555557</v>
      </c>
      <c r="P3567" s="5">
        <f t="shared" si="282"/>
        <v>1.0212765957446808E-2</v>
      </c>
      <c r="Q3567" t="s">
        <v>8318</v>
      </c>
      <c r="R3567" t="s">
        <v>8319</v>
      </c>
      <c r="S3567" s="12">
        <f t="shared" si="279"/>
        <v>41974.743148148147</v>
      </c>
      <c r="T3567" s="12">
        <f t="shared" si="278"/>
        <v>42004.743148148147</v>
      </c>
      <c r="U3567">
        <f t="shared" si="280"/>
        <v>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8270</v>
      </c>
      <c r="O3568" s="21">
        <f t="shared" si="281"/>
        <v>104.75000000000001</v>
      </c>
      <c r="P3568" s="5">
        <f t="shared" si="282"/>
        <v>1.8138424821002388E-2</v>
      </c>
      <c r="Q3568" t="s">
        <v>8318</v>
      </c>
      <c r="R3568" t="s">
        <v>8319</v>
      </c>
      <c r="S3568" s="12">
        <f t="shared" si="279"/>
        <v>41997.507905092592</v>
      </c>
      <c r="T3568" s="12">
        <f t="shared" si="278"/>
        <v>42027.507905092592</v>
      </c>
      <c r="U3568">
        <f t="shared" si="280"/>
        <v>1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8270</v>
      </c>
      <c r="O3569" s="21">
        <f t="shared" si="281"/>
        <v>108.80000000000001</v>
      </c>
      <c r="P3569" s="5">
        <f t="shared" si="282"/>
        <v>3.7683823529411763E-2</v>
      </c>
      <c r="Q3569" t="s">
        <v>8318</v>
      </c>
      <c r="R3569" t="s">
        <v>8319</v>
      </c>
      <c r="S3569" s="12">
        <f t="shared" si="279"/>
        <v>42135.810694444444</v>
      </c>
      <c r="T3569" s="12">
        <f t="shared" si="278"/>
        <v>42165.810694444444</v>
      </c>
      <c r="U3569">
        <f t="shared" si="280"/>
        <v>1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8270</v>
      </c>
      <c r="O3570" s="21">
        <f t="shared" si="281"/>
        <v>111.00000000000001</v>
      </c>
      <c r="P3570" s="5">
        <f t="shared" si="282"/>
        <v>1.7117117117117116E-2</v>
      </c>
      <c r="Q3570" t="s">
        <v>8318</v>
      </c>
      <c r="R3570" t="s">
        <v>8319</v>
      </c>
      <c r="S3570" s="12">
        <f t="shared" si="279"/>
        <v>41869.740671296298</v>
      </c>
      <c r="T3570" s="12">
        <f t="shared" si="278"/>
        <v>41899.740671296298</v>
      </c>
      <c r="U3570">
        <f t="shared" si="280"/>
        <v>1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8270</v>
      </c>
      <c r="O3571" s="21">
        <f t="shared" si="281"/>
        <v>100.47999999999999</v>
      </c>
      <c r="P3571" s="5">
        <f t="shared" si="282"/>
        <v>8.1608280254777069E-3</v>
      </c>
      <c r="Q3571" t="s">
        <v>8318</v>
      </c>
      <c r="R3571" t="s">
        <v>8319</v>
      </c>
      <c r="S3571" s="12">
        <f t="shared" si="279"/>
        <v>41982.688611111109</v>
      </c>
      <c r="T3571" s="12">
        <f t="shared" ref="T3571:T3634" si="283">(((I3571/60)/60)/24)+DATE(1970,1,1)</f>
        <v>42012.688611111109</v>
      </c>
      <c r="U3571">
        <f t="shared" si="280"/>
        <v>1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8270</v>
      </c>
      <c r="O3572" s="21">
        <f t="shared" si="281"/>
        <v>114.35</v>
      </c>
      <c r="P3572" s="5">
        <f t="shared" si="282"/>
        <v>1.1368605159597726E-2</v>
      </c>
      <c r="Q3572" t="s">
        <v>8318</v>
      </c>
      <c r="R3572" t="s">
        <v>8319</v>
      </c>
      <c r="S3572" s="12">
        <f t="shared" si="279"/>
        <v>41976.331979166673</v>
      </c>
      <c r="T3572" s="12">
        <f t="shared" si="283"/>
        <v>42004.291666666672</v>
      </c>
      <c r="U3572">
        <f t="shared" si="280"/>
        <v>1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8270</v>
      </c>
      <c r="O3573" s="21">
        <f t="shared" si="281"/>
        <v>122.06666666666666</v>
      </c>
      <c r="P3573" s="5">
        <f t="shared" si="282"/>
        <v>1.3653741125068269E-2</v>
      </c>
      <c r="Q3573" t="s">
        <v>8318</v>
      </c>
      <c r="R3573" t="s">
        <v>8319</v>
      </c>
      <c r="S3573" s="12">
        <f t="shared" si="279"/>
        <v>41912.858946759261</v>
      </c>
      <c r="T3573" s="12">
        <f t="shared" si="283"/>
        <v>41942.858946759261</v>
      </c>
      <c r="U3573">
        <f t="shared" si="280"/>
        <v>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8270</v>
      </c>
      <c r="O3574" s="21">
        <f t="shared" si="281"/>
        <v>100</v>
      </c>
      <c r="P3574" s="5">
        <f t="shared" si="282"/>
        <v>1.7999999999999999E-2</v>
      </c>
      <c r="Q3574" t="s">
        <v>8318</v>
      </c>
      <c r="R3574" t="s">
        <v>8319</v>
      </c>
      <c r="S3574" s="12">
        <f t="shared" si="279"/>
        <v>42146.570393518516</v>
      </c>
      <c r="T3574" s="12">
        <f t="shared" si="283"/>
        <v>42176.570393518516</v>
      </c>
      <c r="U3574">
        <f t="shared" si="280"/>
        <v>1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8270</v>
      </c>
      <c r="O3575" s="21">
        <f t="shared" si="281"/>
        <v>102.8</v>
      </c>
      <c r="P3575" s="5">
        <f t="shared" si="282"/>
        <v>2.5291828793774319E-2</v>
      </c>
      <c r="Q3575" t="s">
        <v>8318</v>
      </c>
      <c r="R3575" t="s">
        <v>8319</v>
      </c>
      <c r="S3575" s="12">
        <f t="shared" si="279"/>
        <v>41921.375532407408</v>
      </c>
      <c r="T3575" s="12">
        <f t="shared" si="283"/>
        <v>41951.417199074072</v>
      </c>
      <c r="U3575">
        <f t="shared" si="280"/>
        <v>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8270</v>
      </c>
      <c r="O3576" s="21">
        <f t="shared" si="281"/>
        <v>106.12068965517241</v>
      </c>
      <c r="P3576" s="5">
        <f t="shared" si="282"/>
        <v>7.311129163281885E-3</v>
      </c>
      <c r="Q3576" t="s">
        <v>8318</v>
      </c>
      <c r="R3576" t="s">
        <v>8319</v>
      </c>
      <c r="S3576" s="12">
        <f t="shared" si="279"/>
        <v>41926.942685185182</v>
      </c>
      <c r="T3576" s="12">
        <f t="shared" si="283"/>
        <v>41956.984351851846</v>
      </c>
      <c r="U3576">
        <f t="shared" si="280"/>
        <v>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8270</v>
      </c>
      <c r="O3577" s="21">
        <f t="shared" si="281"/>
        <v>101.33000000000001</v>
      </c>
      <c r="P3577" s="5">
        <f t="shared" si="282"/>
        <v>1.006612059607224E-2</v>
      </c>
      <c r="Q3577" t="s">
        <v>8318</v>
      </c>
      <c r="R3577" t="s">
        <v>8319</v>
      </c>
      <c r="S3577" s="12">
        <f t="shared" si="279"/>
        <v>42561.783877314811</v>
      </c>
      <c r="T3577" s="12">
        <f t="shared" si="283"/>
        <v>42593.165972222225</v>
      </c>
      <c r="U3577">
        <f t="shared" si="280"/>
        <v>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8270</v>
      </c>
      <c r="O3578" s="21">
        <f t="shared" si="281"/>
        <v>100</v>
      </c>
      <c r="P3578" s="5">
        <f t="shared" si="282"/>
        <v>0.05</v>
      </c>
      <c r="Q3578" t="s">
        <v>8318</v>
      </c>
      <c r="R3578" t="s">
        <v>8319</v>
      </c>
      <c r="S3578" s="12">
        <f t="shared" si="279"/>
        <v>42649.54923611111</v>
      </c>
      <c r="T3578" s="12">
        <f t="shared" si="283"/>
        <v>42709.590902777782</v>
      </c>
      <c r="U3578">
        <f t="shared" si="280"/>
        <v>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8270</v>
      </c>
      <c r="O3579" s="21">
        <f t="shared" si="281"/>
        <v>130</v>
      </c>
      <c r="P3579" s="5">
        <f t="shared" si="282"/>
        <v>3.4615384615384617E-2</v>
      </c>
      <c r="Q3579" t="s">
        <v>8318</v>
      </c>
      <c r="R3579" t="s">
        <v>8319</v>
      </c>
      <c r="S3579" s="12">
        <f t="shared" si="279"/>
        <v>42093.786840277782</v>
      </c>
      <c r="T3579" s="12">
        <f t="shared" si="283"/>
        <v>42120.26944444445</v>
      </c>
      <c r="U3579">
        <f t="shared" si="280"/>
        <v>1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8270</v>
      </c>
      <c r="O3580" s="21">
        <f t="shared" si="281"/>
        <v>100.01333333333334</v>
      </c>
      <c r="P3580" s="5">
        <f t="shared" si="282"/>
        <v>2.4663378216237833E-2</v>
      </c>
      <c r="Q3580" t="s">
        <v>8318</v>
      </c>
      <c r="R3580" t="s">
        <v>8319</v>
      </c>
      <c r="S3580" s="12">
        <f t="shared" si="279"/>
        <v>42460.733530092592</v>
      </c>
      <c r="T3580" s="12">
        <f t="shared" si="283"/>
        <v>42490.733530092592</v>
      </c>
      <c r="U3580">
        <f t="shared" si="280"/>
        <v>1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8270</v>
      </c>
      <c r="O3581" s="21">
        <f t="shared" si="281"/>
        <v>100</v>
      </c>
      <c r="P3581" s="5">
        <f t="shared" si="282"/>
        <v>2.8000000000000001E-2</v>
      </c>
      <c r="Q3581" t="s">
        <v>8318</v>
      </c>
      <c r="R3581" t="s">
        <v>8319</v>
      </c>
      <c r="S3581" s="12">
        <f t="shared" si="279"/>
        <v>42430.762222222227</v>
      </c>
      <c r="T3581" s="12">
        <f t="shared" si="283"/>
        <v>42460.720555555556</v>
      </c>
      <c r="U3581">
        <f t="shared" si="280"/>
        <v>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8270</v>
      </c>
      <c r="O3582" s="21">
        <f t="shared" si="281"/>
        <v>113.88888888888889</v>
      </c>
      <c r="P3582" s="5">
        <f t="shared" si="282"/>
        <v>2.6341463414634145E-2</v>
      </c>
      <c r="Q3582" t="s">
        <v>8318</v>
      </c>
      <c r="R3582" t="s">
        <v>8319</v>
      </c>
      <c r="S3582" s="12">
        <f t="shared" ref="S3582:S3645" si="284">(((J3582/60)/60)/24)+DATE(1970,1,1)</f>
        <v>42026.176180555558</v>
      </c>
      <c r="T3582" s="12">
        <f t="shared" si="283"/>
        <v>42064.207638888889</v>
      </c>
      <c r="U3582">
        <f t="shared" si="280"/>
        <v>1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8270</v>
      </c>
      <c r="O3583" s="21">
        <f t="shared" si="281"/>
        <v>100</v>
      </c>
      <c r="P3583" s="5">
        <f t="shared" si="282"/>
        <v>0.03</v>
      </c>
      <c r="Q3583" t="s">
        <v>8318</v>
      </c>
      <c r="R3583" t="s">
        <v>8319</v>
      </c>
      <c r="S3583" s="12">
        <f t="shared" si="284"/>
        <v>41836.471180555556</v>
      </c>
      <c r="T3583" s="12">
        <f t="shared" si="283"/>
        <v>41850.471180555556</v>
      </c>
      <c r="U3583">
        <f t="shared" si="280"/>
        <v>1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8270</v>
      </c>
      <c r="O3584" s="21">
        <f t="shared" si="281"/>
        <v>287</v>
      </c>
      <c r="P3584" s="5">
        <f t="shared" si="282"/>
        <v>1.7073170731707318E-2</v>
      </c>
      <c r="Q3584" t="s">
        <v>8318</v>
      </c>
      <c r="R3584" t="s">
        <v>8319</v>
      </c>
      <c r="S3584" s="12">
        <f t="shared" si="284"/>
        <v>42451.095856481479</v>
      </c>
      <c r="T3584" s="12">
        <f t="shared" si="283"/>
        <v>42465.095856481479</v>
      </c>
      <c r="U3584">
        <f t="shared" si="280"/>
        <v>1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8270</v>
      </c>
      <c r="O3585" s="21">
        <f t="shared" si="281"/>
        <v>108.5</v>
      </c>
      <c r="P3585" s="5">
        <f t="shared" si="282"/>
        <v>7.3732718894009217E-3</v>
      </c>
      <c r="Q3585" t="s">
        <v>8318</v>
      </c>
      <c r="R3585" t="s">
        <v>8319</v>
      </c>
      <c r="S3585" s="12">
        <f t="shared" si="284"/>
        <v>42418.425983796296</v>
      </c>
      <c r="T3585" s="12">
        <f t="shared" si="283"/>
        <v>42478.384317129632</v>
      </c>
      <c r="U3585">
        <f t="shared" si="280"/>
        <v>1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8270</v>
      </c>
      <c r="O3586" s="21">
        <f t="shared" si="281"/>
        <v>115.5</v>
      </c>
      <c r="P3586" s="5">
        <f t="shared" si="282"/>
        <v>3.2323232323232323E-2</v>
      </c>
      <c r="Q3586" t="s">
        <v>8318</v>
      </c>
      <c r="R3586" t="s">
        <v>8319</v>
      </c>
      <c r="S3586" s="12">
        <f t="shared" si="284"/>
        <v>42168.316481481481</v>
      </c>
      <c r="T3586" s="12">
        <f t="shared" si="283"/>
        <v>42198.316481481481</v>
      </c>
      <c r="U3586">
        <f t="shared" ref="U3586:U3649" si="285">COUNT(E3586="SUCCESSFUL","FAILED","cancelled","live")</f>
        <v>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8270</v>
      </c>
      <c r="O3587" s="21">
        <f t="shared" ref="O3587:O3650" si="286">IFERROR( E3587/D3587 * 100,0)</f>
        <v>119.11764705882352</v>
      </c>
      <c r="P3587" s="5">
        <f t="shared" ref="P3587:P3650" si="287">IFERROR(L3587/E3587,0)</f>
        <v>5.6790123456790121E-3</v>
      </c>
      <c r="Q3587" t="s">
        <v>8318</v>
      </c>
      <c r="R3587" t="s">
        <v>8319</v>
      </c>
      <c r="S3587" s="12">
        <f t="shared" si="284"/>
        <v>41964.716319444444</v>
      </c>
      <c r="T3587" s="12">
        <f t="shared" si="283"/>
        <v>41994.716319444444</v>
      </c>
      <c r="U3587">
        <f t="shared" si="285"/>
        <v>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8270</v>
      </c>
      <c r="O3588" s="21">
        <f t="shared" si="286"/>
        <v>109.42666666666668</v>
      </c>
      <c r="P3588" s="5">
        <f t="shared" si="287"/>
        <v>6.5797489947605706E-3</v>
      </c>
      <c r="Q3588" t="s">
        <v>8318</v>
      </c>
      <c r="R3588" t="s">
        <v>8319</v>
      </c>
      <c r="S3588" s="12">
        <f t="shared" si="284"/>
        <v>42576.697569444441</v>
      </c>
      <c r="T3588" s="12">
        <f t="shared" si="283"/>
        <v>42636.697569444441</v>
      </c>
      <c r="U3588">
        <f t="shared" si="285"/>
        <v>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8270</v>
      </c>
      <c r="O3589" s="21">
        <f t="shared" si="286"/>
        <v>126.6</v>
      </c>
      <c r="P3589" s="5">
        <f t="shared" si="287"/>
        <v>4.4233807266982623E-2</v>
      </c>
      <c r="Q3589" t="s">
        <v>8318</v>
      </c>
      <c r="R3589" t="s">
        <v>8319</v>
      </c>
      <c r="S3589" s="12">
        <f t="shared" si="284"/>
        <v>42503.539976851855</v>
      </c>
      <c r="T3589" s="12">
        <f t="shared" si="283"/>
        <v>42548.791666666672</v>
      </c>
      <c r="U3589">
        <f t="shared" si="285"/>
        <v>1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8270</v>
      </c>
      <c r="O3590" s="21">
        <f t="shared" si="286"/>
        <v>100.49999999999999</v>
      </c>
      <c r="P3590" s="5">
        <f t="shared" si="287"/>
        <v>5.4726368159203981E-2</v>
      </c>
      <c r="Q3590" t="s">
        <v>8318</v>
      </c>
      <c r="R3590" t="s">
        <v>8319</v>
      </c>
      <c r="S3590" s="12">
        <f t="shared" si="284"/>
        <v>42101.828819444447</v>
      </c>
      <c r="T3590" s="12">
        <f t="shared" si="283"/>
        <v>42123.958333333328</v>
      </c>
      <c r="U3590">
        <f t="shared" si="285"/>
        <v>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8270</v>
      </c>
      <c r="O3591" s="21">
        <f t="shared" si="286"/>
        <v>127.49999999999999</v>
      </c>
      <c r="P3591" s="5">
        <f t="shared" si="287"/>
        <v>1.215686274509804E-2</v>
      </c>
      <c r="Q3591" t="s">
        <v>8318</v>
      </c>
      <c r="R3591" t="s">
        <v>8319</v>
      </c>
      <c r="S3591" s="12">
        <f t="shared" si="284"/>
        <v>42125.647534722222</v>
      </c>
      <c r="T3591" s="12">
        <f t="shared" si="283"/>
        <v>42150.647534722222</v>
      </c>
      <c r="U3591">
        <f t="shared" si="285"/>
        <v>1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8270</v>
      </c>
      <c r="O3592" s="21">
        <f t="shared" si="286"/>
        <v>100.05999999999999</v>
      </c>
      <c r="P3592" s="5">
        <f t="shared" si="287"/>
        <v>1.4591245252848292E-2</v>
      </c>
      <c r="Q3592" t="s">
        <v>8318</v>
      </c>
      <c r="R3592" t="s">
        <v>8319</v>
      </c>
      <c r="S3592" s="12">
        <f t="shared" si="284"/>
        <v>41902.333726851852</v>
      </c>
      <c r="T3592" s="12">
        <f t="shared" si="283"/>
        <v>41932.333726851852</v>
      </c>
      <c r="U3592">
        <f t="shared" si="285"/>
        <v>1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8270</v>
      </c>
      <c r="O3593" s="21">
        <f t="shared" si="286"/>
        <v>175</v>
      </c>
      <c r="P3593" s="5">
        <f t="shared" si="287"/>
        <v>1.4693877551020407E-2</v>
      </c>
      <c r="Q3593" t="s">
        <v>8318</v>
      </c>
      <c r="R3593" t="s">
        <v>8319</v>
      </c>
      <c r="S3593" s="12">
        <f t="shared" si="284"/>
        <v>42003.948425925926</v>
      </c>
      <c r="T3593" s="12">
        <f t="shared" si="283"/>
        <v>42028.207638888889</v>
      </c>
      <c r="U3593">
        <f t="shared" si="285"/>
        <v>1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8270</v>
      </c>
      <c r="O3594" s="21">
        <f t="shared" si="286"/>
        <v>127.25</v>
      </c>
      <c r="P3594" s="5">
        <f t="shared" si="287"/>
        <v>1.37524557956778E-2</v>
      </c>
      <c r="Q3594" t="s">
        <v>8318</v>
      </c>
      <c r="R3594" t="s">
        <v>8319</v>
      </c>
      <c r="S3594" s="12">
        <f t="shared" si="284"/>
        <v>41988.829942129625</v>
      </c>
      <c r="T3594" s="12">
        <f t="shared" si="283"/>
        <v>42046.207638888889</v>
      </c>
      <c r="U3594">
        <f t="shared" si="285"/>
        <v>1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8270</v>
      </c>
      <c r="O3595" s="21">
        <f t="shared" si="286"/>
        <v>110.63333333333334</v>
      </c>
      <c r="P3595" s="5">
        <f t="shared" si="287"/>
        <v>1.2955709551069599E-2</v>
      </c>
      <c r="Q3595" t="s">
        <v>8318</v>
      </c>
      <c r="R3595" t="s">
        <v>8319</v>
      </c>
      <c r="S3595" s="12">
        <f t="shared" si="284"/>
        <v>41974.898599537039</v>
      </c>
      <c r="T3595" s="12">
        <f t="shared" si="283"/>
        <v>42009.851388888885</v>
      </c>
      <c r="U3595">
        <f t="shared" si="285"/>
        <v>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8270</v>
      </c>
      <c r="O3596" s="21">
        <f t="shared" si="286"/>
        <v>125.93749999999999</v>
      </c>
      <c r="P3596" s="5">
        <f t="shared" si="287"/>
        <v>1.7866004962779156E-2</v>
      </c>
      <c r="Q3596" t="s">
        <v>8318</v>
      </c>
      <c r="R3596" t="s">
        <v>8319</v>
      </c>
      <c r="S3596" s="12">
        <f t="shared" si="284"/>
        <v>42592.066921296297</v>
      </c>
      <c r="T3596" s="12">
        <f t="shared" si="283"/>
        <v>42617.066921296297</v>
      </c>
      <c r="U3596">
        <f t="shared" si="285"/>
        <v>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8270</v>
      </c>
      <c r="O3597" s="21">
        <f t="shared" si="286"/>
        <v>118.5</v>
      </c>
      <c r="P3597" s="5">
        <f t="shared" si="287"/>
        <v>2.0123336579032782E-2</v>
      </c>
      <c r="Q3597" t="s">
        <v>8318</v>
      </c>
      <c r="R3597" t="s">
        <v>8319</v>
      </c>
      <c r="S3597" s="12">
        <f t="shared" si="284"/>
        <v>42050.008368055554</v>
      </c>
      <c r="T3597" s="12">
        <f t="shared" si="283"/>
        <v>42076.290972222225</v>
      </c>
      <c r="U3597">
        <f t="shared" si="285"/>
        <v>1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8270</v>
      </c>
      <c r="O3598" s="21">
        <f t="shared" si="286"/>
        <v>107.72727272727273</v>
      </c>
      <c r="P3598" s="5">
        <f t="shared" si="287"/>
        <v>1.2658227848101266E-2</v>
      </c>
      <c r="Q3598" t="s">
        <v>8318</v>
      </c>
      <c r="R3598" t="s">
        <v>8319</v>
      </c>
      <c r="S3598" s="12">
        <f t="shared" si="284"/>
        <v>41856.715069444443</v>
      </c>
      <c r="T3598" s="12">
        <f t="shared" si="283"/>
        <v>41877.715069444443</v>
      </c>
      <c r="U3598">
        <f t="shared" si="285"/>
        <v>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8270</v>
      </c>
      <c r="O3599" s="21">
        <f t="shared" si="286"/>
        <v>102.60000000000001</v>
      </c>
      <c r="P3599" s="5">
        <f t="shared" si="287"/>
        <v>1.2865497076023392E-2</v>
      </c>
      <c r="Q3599" t="s">
        <v>8318</v>
      </c>
      <c r="R3599" t="s">
        <v>8319</v>
      </c>
      <c r="S3599" s="12">
        <f t="shared" si="284"/>
        <v>42417.585532407407</v>
      </c>
      <c r="T3599" s="12">
        <f t="shared" si="283"/>
        <v>42432.249305555553</v>
      </c>
      <c r="U3599">
        <f t="shared" si="285"/>
        <v>1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8270</v>
      </c>
      <c r="O3600" s="21">
        <f t="shared" si="286"/>
        <v>110.1</v>
      </c>
      <c r="P3600" s="5">
        <f t="shared" si="287"/>
        <v>2.4523160762942781E-2</v>
      </c>
      <c r="Q3600" t="s">
        <v>8318</v>
      </c>
      <c r="R3600" t="s">
        <v>8319</v>
      </c>
      <c r="S3600" s="12">
        <f t="shared" si="284"/>
        <v>41866.79886574074</v>
      </c>
      <c r="T3600" s="12">
        <f t="shared" si="283"/>
        <v>41885.207638888889</v>
      </c>
      <c r="U3600">
        <f t="shared" si="285"/>
        <v>1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8270</v>
      </c>
      <c r="O3601" s="21">
        <f t="shared" si="286"/>
        <v>202</v>
      </c>
      <c r="P3601" s="5">
        <f t="shared" si="287"/>
        <v>1.6831683168316833E-2</v>
      </c>
      <c r="Q3601" t="s">
        <v>8318</v>
      </c>
      <c r="R3601" t="s">
        <v>8319</v>
      </c>
      <c r="S3601" s="12">
        <f t="shared" si="284"/>
        <v>42220.79487268519</v>
      </c>
      <c r="T3601" s="12">
        <f t="shared" si="283"/>
        <v>42246</v>
      </c>
      <c r="U3601">
        <f t="shared" si="285"/>
        <v>1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8270</v>
      </c>
      <c r="O3602" s="21">
        <f t="shared" si="286"/>
        <v>130</v>
      </c>
      <c r="P3602" s="5">
        <f t="shared" si="287"/>
        <v>0.30769230769230771</v>
      </c>
      <c r="Q3602" t="s">
        <v>8318</v>
      </c>
      <c r="R3602" t="s">
        <v>8319</v>
      </c>
      <c r="S3602" s="12">
        <f t="shared" si="284"/>
        <v>42628.849120370374</v>
      </c>
      <c r="T3602" s="12">
        <f t="shared" si="283"/>
        <v>42656.849120370374</v>
      </c>
      <c r="U3602">
        <f t="shared" si="285"/>
        <v>1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8270</v>
      </c>
      <c r="O3603" s="21">
        <f t="shared" si="286"/>
        <v>104.35000000000001</v>
      </c>
      <c r="P3603" s="5">
        <f t="shared" si="287"/>
        <v>2.5395304264494489E-2</v>
      </c>
      <c r="Q3603" t="s">
        <v>8318</v>
      </c>
      <c r="R3603" t="s">
        <v>8319</v>
      </c>
      <c r="S3603" s="12">
        <f t="shared" si="284"/>
        <v>41990.99863425926</v>
      </c>
      <c r="T3603" s="12">
        <f t="shared" si="283"/>
        <v>42020.99863425926</v>
      </c>
      <c r="U3603">
        <f t="shared" si="285"/>
        <v>1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8270</v>
      </c>
      <c r="O3604" s="21">
        <f t="shared" si="286"/>
        <v>100.05</v>
      </c>
      <c r="P3604" s="5">
        <f t="shared" si="287"/>
        <v>1.2243878060969516E-2</v>
      </c>
      <c r="Q3604" t="s">
        <v>8318</v>
      </c>
      <c r="R3604" t="s">
        <v>8319</v>
      </c>
      <c r="S3604" s="12">
        <f t="shared" si="284"/>
        <v>42447.894432870366</v>
      </c>
      <c r="T3604" s="12">
        <f t="shared" si="283"/>
        <v>42507.894432870366</v>
      </c>
      <c r="U3604">
        <f t="shared" si="285"/>
        <v>1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8270</v>
      </c>
      <c r="O3605" s="21">
        <f t="shared" si="286"/>
        <v>170.66666666666669</v>
      </c>
      <c r="P3605" s="5">
        <f t="shared" si="287"/>
        <v>2.2265625000000001E-2</v>
      </c>
      <c r="Q3605" t="s">
        <v>8318</v>
      </c>
      <c r="R3605" t="s">
        <v>8319</v>
      </c>
      <c r="S3605" s="12">
        <f t="shared" si="284"/>
        <v>42283.864351851851</v>
      </c>
      <c r="T3605" s="12">
        <f t="shared" si="283"/>
        <v>42313.906018518523</v>
      </c>
      <c r="U3605">
        <f t="shared" si="285"/>
        <v>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8270</v>
      </c>
      <c r="O3606" s="21">
        <f t="shared" si="286"/>
        <v>112.83333333333334</v>
      </c>
      <c r="P3606" s="5">
        <f t="shared" si="287"/>
        <v>2.0384047267355983E-2</v>
      </c>
      <c r="Q3606" t="s">
        <v>8318</v>
      </c>
      <c r="R3606" t="s">
        <v>8319</v>
      </c>
      <c r="S3606" s="12">
        <f t="shared" si="284"/>
        <v>42483.015694444446</v>
      </c>
      <c r="T3606" s="12">
        <f t="shared" si="283"/>
        <v>42489.290972222225</v>
      </c>
      <c r="U3606">
        <f t="shared" si="285"/>
        <v>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8270</v>
      </c>
      <c r="O3607" s="21">
        <f t="shared" si="286"/>
        <v>184</v>
      </c>
      <c r="P3607" s="5">
        <f t="shared" si="287"/>
        <v>3.2608695652173912E-2</v>
      </c>
      <c r="Q3607" t="s">
        <v>8318</v>
      </c>
      <c r="R3607" t="s">
        <v>8319</v>
      </c>
      <c r="S3607" s="12">
        <f t="shared" si="284"/>
        <v>42383.793124999997</v>
      </c>
      <c r="T3607" s="12">
        <f t="shared" si="283"/>
        <v>42413.793124999997</v>
      </c>
      <c r="U3607">
        <f t="shared" si="285"/>
        <v>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8270</v>
      </c>
      <c r="O3608" s="21">
        <f t="shared" si="286"/>
        <v>130.26666666666665</v>
      </c>
      <c r="P3608" s="5">
        <f t="shared" si="287"/>
        <v>1.6376663254861822E-2</v>
      </c>
      <c r="Q3608" t="s">
        <v>8318</v>
      </c>
      <c r="R3608" t="s">
        <v>8319</v>
      </c>
      <c r="S3608" s="12">
        <f t="shared" si="284"/>
        <v>42566.604826388888</v>
      </c>
      <c r="T3608" s="12">
        <f t="shared" si="283"/>
        <v>42596.604826388888</v>
      </c>
      <c r="U3608">
        <f t="shared" si="285"/>
        <v>1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8270</v>
      </c>
      <c r="O3609" s="21">
        <f t="shared" si="286"/>
        <v>105.45454545454544</v>
      </c>
      <c r="P3609" s="5">
        <f t="shared" si="287"/>
        <v>3.4482758620689655E-2</v>
      </c>
      <c r="Q3609" t="s">
        <v>8318</v>
      </c>
      <c r="R3609" t="s">
        <v>8319</v>
      </c>
      <c r="S3609" s="12">
        <f t="shared" si="284"/>
        <v>42338.963912037041</v>
      </c>
      <c r="T3609" s="12">
        <f t="shared" si="283"/>
        <v>42353</v>
      </c>
      <c r="U3609">
        <f t="shared" si="285"/>
        <v>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8270</v>
      </c>
      <c r="O3610" s="21">
        <f t="shared" si="286"/>
        <v>100</v>
      </c>
      <c r="P3610" s="5">
        <f t="shared" si="287"/>
        <v>3.3750000000000002E-2</v>
      </c>
      <c r="Q3610" t="s">
        <v>8318</v>
      </c>
      <c r="R3610" t="s">
        <v>8319</v>
      </c>
      <c r="S3610" s="12">
        <f t="shared" si="284"/>
        <v>42506.709375000006</v>
      </c>
      <c r="T3610" s="12">
        <f t="shared" si="283"/>
        <v>42538.583333333328</v>
      </c>
      <c r="U3610">
        <f t="shared" si="285"/>
        <v>1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8270</v>
      </c>
      <c r="O3611" s="21">
        <f t="shared" si="286"/>
        <v>153.31632653061226</v>
      </c>
      <c r="P3611" s="5">
        <f t="shared" si="287"/>
        <v>6.9883527454242932E-3</v>
      </c>
      <c r="Q3611" t="s">
        <v>8318</v>
      </c>
      <c r="R3611" t="s">
        <v>8319</v>
      </c>
      <c r="S3611" s="12">
        <f t="shared" si="284"/>
        <v>42429.991724537031</v>
      </c>
      <c r="T3611" s="12">
        <f t="shared" si="283"/>
        <v>42459.950057870374</v>
      </c>
      <c r="U3611">
        <f t="shared" si="285"/>
        <v>1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8270</v>
      </c>
      <c r="O3612" s="21">
        <f t="shared" si="286"/>
        <v>162.30000000000001</v>
      </c>
      <c r="P3612" s="5">
        <f t="shared" si="287"/>
        <v>1.9100431300061615E-2</v>
      </c>
      <c r="Q3612" t="s">
        <v>8318</v>
      </c>
      <c r="R3612" t="s">
        <v>8319</v>
      </c>
      <c r="S3612" s="12">
        <f t="shared" si="284"/>
        <v>42203.432129629626</v>
      </c>
      <c r="T3612" s="12">
        <f t="shared" si="283"/>
        <v>42233.432129629626</v>
      </c>
      <c r="U3612">
        <f t="shared" si="285"/>
        <v>1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8270</v>
      </c>
      <c r="O3613" s="21">
        <f t="shared" si="286"/>
        <v>136</v>
      </c>
      <c r="P3613" s="5">
        <f t="shared" si="287"/>
        <v>1.4999999999999999E-2</v>
      </c>
      <c r="Q3613" t="s">
        <v>8318</v>
      </c>
      <c r="R3613" t="s">
        <v>8319</v>
      </c>
      <c r="S3613" s="12">
        <f t="shared" si="284"/>
        <v>42072.370381944449</v>
      </c>
      <c r="T3613" s="12">
        <f t="shared" si="283"/>
        <v>42102.370381944449</v>
      </c>
      <c r="U3613">
        <f t="shared" si="285"/>
        <v>1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8270</v>
      </c>
      <c r="O3614" s="21">
        <f t="shared" si="286"/>
        <v>144.4</v>
      </c>
      <c r="P3614" s="5">
        <f t="shared" si="287"/>
        <v>7.8947368421052634E-3</v>
      </c>
      <c r="Q3614" t="s">
        <v>8318</v>
      </c>
      <c r="R3614" t="s">
        <v>8319</v>
      </c>
      <c r="S3614" s="12">
        <f t="shared" si="284"/>
        <v>41789.726979166669</v>
      </c>
      <c r="T3614" s="12">
        <f t="shared" si="283"/>
        <v>41799.726979166669</v>
      </c>
      <c r="U3614">
        <f t="shared" si="285"/>
        <v>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8270</v>
      </c>
      <c r="O3615" s="21">
        <f t="shared" si="286"/>
        <v>100</v>
      </c>
      <c r="P3615" s="5">
        <f t="shared" si="287"/>
        <v>1.6E-2</v>
      </c>
      <c r="Q3615" t="s">
        <v>8318</v>
      </c>
      <c r="R3615" t="s">
        <v>8319</v>
      </c>
      <c r="S3615" s="12">
        <f t="shared" si="284"/>
        <v>41788.58997685185</v>
      </c>
      <c r="T3615" s="12">
        <f t="shared" si="283"/>
        <v>41818.58997685185</v>
      </c>
      <c r="U3615">
        <f t="shared" si="285"/>
        <v>1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8270</v>
      </c>
      <c r="O3616" s="21">
        <f t="shared" si="286"/>
        <v>100.8</v>
      </c>
      <c r="P3616" s="5">
        <f t="shared" si="287"/>
        <v>2.8174603174603175E-2</v>
      </c>
      <c r="Q3616" t="s">
        <v>8318</v>
      </c>
      <c r="R3616" t="s">
        <v>8319</v>
      </c>
      <c r="S3616" s="12">
        <f t="shared" si="284"/>
        <v>42144.041851851856</v>
      </c>
      <c r="T3616" s="12">
        <f t="shared" si="283"/>
        <v>42174.041851851856</v>
      </c>
      <c r="U3616">
        <f t="shared" si="285"/>
        <v>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8270</v>
      </c>
      <c r="O3617" s="21">
        <f t="shared" si="286"/>
        <v>106.80000000000001</v>
      </c>
      <c r="P3617" s="5">
        <f t="shared" si="287"/>
        <v>2.6966292134831461E-2</v>
      </c>
      <c r="Q3617" t="s">
        <v>8318</v>
      </c>
      <c r="R3617" t="s">
        <v>8319</v>
      </c>
      <c r="S3617" s="12">
        <f t="shared" si="284"/>
        <v>42318.593703703707</v>
      </c>
      <c r="T3617" s="12">
        <f t="shared" si="283"/>
        <v>42348.593703703707</v>
      </c>
      <c r="U3617">
        <f t="shared" si="285"/>
        <v>1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8270</v>
      </c>
      <c r="O3618" s="21">
        <f t="shared" si="286"/>
        <v>124.8</v>
      </c>
      <c r="P3618" s="5">
        <f t="shared" si="287"/>
        <v>1.4423076923076924E-2</v>
      </c>
      <c r="Q3618" t="s">
        <v>8318</v>
      </c>
      <c r="R3618" t="s">
        <v>8319</v>
      </c>
      <c r="S3618" s="12">
        <f t="shared" si="284"/>
        <v>42052.949814814812</v>
      </c>
      <c r="T3618" s="12">
        <f t="shared" si="283"/>
        <v>42082.908148148148</v>
      </c>
      <c r="U3618">
        <f t="shared" si="285"/>
        <v>1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8270</v>
      </c>
      <c r="O3619" s="21">
        <f t="shared" si="286"/>
        <v>118.91891891891892</v>
      </c>
      <c r="P3619" s="5">
        <f t="shared" si="287"/>
        <v>5.7954545454545453E-2</v>
      </c>
      <c r="Q3619" t="s">
        <v>8318</v>
      </c>
      <c r="R3619" t="s">
        <v>8319</v>
      </c>
      <c r="S3619" s="12">
        <f t="shared" si="284"/>
        <v>42779.610289351855</v>
      </c>
      <c r="T3619" s="12">
        <f t="shared" si="283"/>
        <v>42794</v>
      </c>
      <c r="U3619">
        <f t="shared" si="285"/>
        <v>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8270</v>
      </c>
      <c r="O3620" s="21">
        <f t="shared" si="286"/>
        <v>101</v>
      </c>
      <c r="P3620" s="5">
        <f t="shared" si="287"/>
        <v>2.7722772277227723E-2</v>
      </c>
      <c r="Q3620" t="s">
        <v>8318</v>
      </c>
      <c r="R3620" t="s">
        <v>8319</v>
      </c>
      <c r="S3620" s="12">
        <f t="shared" si="284"/>
        <v>42128.627893518518</v>
      </c>
      <c r="T3620" s="12">
        <f t="shared" si="283"/>
        <v>42158.627893518518</v>
      </c>
      <c r="U3620">
        <f t="shared" si="285"/>
        <v>1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8270</v>
      </c>
      <c r="O3621" s="21">
        <f t="shared" si="286"/>
        <v>112.99999999999999</v>
      </c>
      <c r="P3621" s="5">
        <f t="shared" si="287"/>
        <v>1.5044247787610619E-2</v>
      </c>
      <c r="Q3621" t="s">
        <v>8318</v>
      </c>
      <c r="R3621" t="s">
        <v>8319</v>
      </c>
      <c r="S3621" s="12">
        <f t="shared" si="284"/>
        <v>42661.132245370376</v>
      </c>
      <c r="T3621" s="12">
        <f t="shared" si="283"/>
        <v>42693.916666666672</v>
      </c>
      <c r="U3621">
        <f t="shared" si="285"/>
        <v>1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8270</v>
      </c>
      <c r="O3622" s="21">
        <f t="shared" si="286"/>
        <v>105.19047619047619</v>
      </c>
      <c r="P3622" s="5">
        <f t="shared" si="287"/>
        <v>1.7836124943413308E-2</v>
      </c>
      <c r="Q3622" t="s">
        <v>8318</v>
      </c>
      <c r="R3622" t="s">
        <v>8319</v>
      </c>
      <c r="S3622" s="12">
        <f t="shared" si="284"/>
        <v>42037.938206018516</v>
      </c>
      <c r="T3622" s="12">
        <f t="shared" si="283"/>
        <v>42068.166666666672</v>
      </c>
      <c r="U3622">
        <f t="shared" si="285"/>
        <v>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8270</v>
      </c>
      <c r="O3623" s="21">
        <f t="shared" si="286"/>
        <v>109.73333333333332</v>
      </c>
      <c r="P3623" s="5">
        <f t="shared" si="287"/>
        <v>2.12636695018226E-2</v>
      </c>
      <c r="Q3623" t="s">
        <v>8318</v>
      </c>
      <c r="R3623" t="s">
        <v>8319</v>
      </c>
      <c r="S3623" s="12">
        <f t="shared" si="284"/>
        <v>42619.935694444444</v>
      </c>
      <c r="T3623" s="12">
        <f t="shared" si="283"/>
        <v>42643.875</v>
      </c>
      <c r="U3623">
        <f t="shared" si="285"/>
        <v>1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8270</v>
      </c>
      <c r="O3624" s="21">
        <f t="shared" si="286"/>
        <v>100.099</v>
      </c>
      <c r="P3624" s="5">
        <f t="shared" si="287"/>
        <v>2.0979230561743872E-2</v>
      </c>
      <c r="Q3624" t="s">
        <v>8318</v>
      </c>
      <c r="R3624" t="s">
        <v>8319</v>
      </c>
      <c r="S3624" s="12">
        <f t="shared" si="284"/>
        <v>41877.221886574072</v>
      </c>
      <c r="T3624" s="12">
        <f t="shared" si="283"/>
        <v>41910.140972222223</v>
      </c>
      <c r="U3624">
        <f t="shared" si="285"/>
        <v>1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8270</v>
      </c>
      <c r="O3625" s="21">
        <f t="shared" si="286"/>
        <v>120</v>
      </c>
      <c r="P3625" s="5">
        <f t="shared" si="287"/>
        <v>1.1333333333333334E-2</v>
      </c>
      <c r="Q3625" t="s">
        <v>8318</v>
      </c>
      <c r="R3625" t="s">
        <v>8319</v>
      </c>
      <c r="S3625" s="12">
        <f t="shared" si="284"/>
        <v>41828.736921296295</v>
      </c>
      <c r="T3625" s="12">
        <f t="shared" si="283"/>
        <v>41846.291666666664</v>
      </c>
      <c r="U3625">
        <f t="shared" si="285"/>
        <v>1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8270</v>
      </c>
      <c r="O3626" s="21">
        <f t="shared" si="286"/>
        <v>104.93333333333332</v>
      </c>
      <c r="P3626" s="5">
        <f t="shared" si="287"/>
        <v>1.238881829733164E-2</v>
      </c>
      <c r="Q3626" t="s">
        <v>8318</v>
      </c>
      <c r="R3626" t="s">
        <v>8319</v>
      </c>
      <c r="S3626" s="12">
        <f t="shared" si="284"/>
        <v>42545.774189814809</v>
      </c>
      <c r="T3626" s="12">
        <f t="shared" si="283"/>
        <v>42605.774189814809</v>
      </c>
      <c r="U3626">
        <f t="shared" si="285"/>
        <v>1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8270</v>
      </c>
      <c r="O3627" s="21">
        <f t="shared" si="286"/>
        <v>102.66666666666666</v>
      </c>
      <c r="P3627" s="5">
        <f t="shared" si="287"/>
        <v>2.5324675324675326E-2</v>
      </c>
      <c r="Q3627" t="s">
        <v>8318</v>
      </c>
      <c r="R3627" t="s">
        <v>8319</v>
      </c>
      <c r="S3627" s="12">
        <f t="shared" si="284"/>
        <v>42157.652511574073</v>
      </c>
      <c r="T3627" s="12">
        <f t="shared" si="283"/>
        <v>42187.652511574073</v>
      </c>
      <c r="U3627">
        <f t="shared" si="285"/>
        <v>1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8270</v>
      </c>
      <c r="O3628" s="21">
        <f t="shared" si="286"/>
        <v>101.82500000000002</v>
      </c>
      <c r="P3628" s="5">
        <f t="shared" si="287"/>
        <v>1.1784925116621655E-2</v>
      </c>
      <c r="Q3628" t="s">
        <v>8318</v>
      </c>
      <c r="R3628" t="s">
        <v>8319</v>
      </c>
      <c r="S3628" s="12">
        <f t="shared" si="284"/>
        <v>41846.667326388888</v>
      </c>
      <c r="T3628" s="12">
        <f t="shared" si="283"/>
        <v>41867.667326388888</v>
      </c>
      <c r="U3628">
        <f t="shared" si="285"/>
        <v>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8270</v>
      </c>
      <c r="O3629" s="21">
        <f t="shared" si="286"/>
        <v>100</v>
      </c>
      <c r="P3629" s="5">
        <f t="shared" si="287"/>
        <v>1.4500000000000001E-2</v>
      </c>
      <c r="Q3629" t="s">
        <v>8318</v>
      </c>
      <c r="R3629" t="s">
        <v>8319</v>
      </c>
      <c r="S3629" s="12">
        <f t="shared" si="284"/>
        <v>42460.741747685184</v>
      </c>
      <c r="T3629" s="12">
        <f t="shared" si="283"/>
        <v>42511.165972222225</v>
      </c>
      <c r="U3629">
        <f t="shared" si="285"/>
        <v>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8304</v>
      </c>
      <c r="O3630" s="21">
        <f t="shared" si="286"/>
        <v>0</v>
      </c>
      <c r="P3630" s="5">
        <f t="shared" si="287"/>
        <v>0</v>
      </c>
      <c r="Q3630" t="s">
        <v>8318</v>
      </c>
      <c r="R3630" t="s">
        <v>8360</v>
      </c>
      <c r="S3630" s="12">
        <f t="shared" si="284"/>
        <v>42291.833287037036</v>
      </c>
      <c r="T3630" s="12">
        <f t="shared" si="283"/>
        <v>42351.874953703707</v>
      </c>
      <c r="U3630">
        <f t="shared" si="285"/>
        <v>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8304</v>
      </c>
      <c r="O3631" s="21">
        <f t="shared" si="286"/>
        <v>1.9999999999999998E-4</v>
      </c>
      <c r="P3631" s="5">
        <f t="shared" si="287"/>
        <v>1</v>
      </c>
      <c r="Q3631" t="s">
        <v>8318</v>
      </c>
      <c r="R3631" t="s">
        <v>8360</v>
      </c>
      <c r="S3631" s="12">
        <f t="shared" si="284"/>
        <v>42437.094490740739</v>
      </c>
      <c r="T3631" s="12">
        <f t="shared" si="283"/>
        <v>42495.708333333328</v>
      </c>
      <c r="U3631">
        <f t="shared" si="285"/>
        <v>1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8304</v>
      </c>
      <c r="O3632" s="21">
        <f t="shared" si="286"/>
        <v>3.3333333333333333E-2</v>
      </c>
      <c r="P3632" s="5">
        <f t="shared" si="287"/>
        <v>1</v>
      </c>
      <c r="Q3632" t="s">
        <v>8318</v>
      </c>
      <c r="R3632" t="s">
        <v>8360</v>
      </c>
      <c r="S3632" s="12">
        <f t="shared" si="284"/>
        <v>41942.84710648148</v>
      </c>
      <c r="T3632" s="12">
        <f t="shared" si="283"/>
        <v>41972.888773148152</v>
      </c>
      <c r="U3632">
        <f t="shared" si="285"/>
        <v>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8304</v>
      </c>
      <c r="O3633" s="21">
        <f t="shared" si="286"/>
        <v>51.023391812865491</v>
      </c>
      <c r="P3633" s="5">
        <f t="shared" si="287"/>
        <v>6.7621776504297997E-3</v>
      </c>
      <c r="Q3633" t="s">
        <v>8318</v>
      </c>
      <c r="R3633" t="s">
        <v>8360</v>
      </c>
      <c r="S3633" s="12">
        <f t="shared" si="284"/>
        <v>41880.753437499996</v>
      </c>
      <c r="T3633" s="12">
        <f t="shared" si="283"/>
        <v>41905.165972222225</v>
      </c>
      <c r="U3633">
        <f t="shared" si="285"/>
        <v>1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8304</v>
      </c>
      <c r="O3634" s="21">
        <f t="shared" si="286"/>
        <v>20</v>
      </c>
      <c r="P3634" s="5">
        <f t="shared" si="287"/>
        <v>0.01</v>
      </c>
      <c r="Q3634" t="s">
        <v>8318</v>
      </c>
      <c r="R3634" t="s">
        <v>8360</v>
      </c>
      <c r="S3634" s="12">
        <f t="shared" si="284"/>
        <v>41946.936909722222</v>
      </c>
      <c r="T3634" s="12">
        <f t="shared" si="283"/>
        <v>41966.936909722222</v>
      </c>
      <c r="U3634">
        <f t="shared" si="285"/>
        <v>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8304</v>
      </c>
      <c r="O3635" s="21">
        <f t="shared" si="286"/>
        <v>35.24</v>
      </c>
      <c r="P3635" s="5">
        <f t="shared" si="287"/>
        <v>1.7593643586833144E-2</v>
      </c>
      <c r="Q3635" t="s">
        <v>8318</v>
      </c>
      <c r="R3635" t="s">
        <v>8360</v>
      </c>
      <c r="S3635" s="12">
        <f t="shared" si="284"/>
        <v>42649.623460648145</v>
      </c>
      <c r="T3635" s="12">
        <f t="shared" ref="T3635:T3698" si="288">(((I3635/60)/60)/24)+DATE(1970,1,1)</f>
        <v>42693.041666666672</v>
      </c>
      <c r="U3635">
        <f t="shared" si="285"/>
        <v>1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8304</v>
      </c>
      <c r="O3636" s="21">
        <f t="shared" si="286"/>
        <v>4.246666666666667</v>
      </c>
      <c r="P3636" s="5">
        <f t="shared" si="287"/>
        <v>5.6514913657770803E-3</v>
      </c>
      <c r="Q3636" t="s">
        <v>8318</v>
      </c>
      <c r="R3636" t="s">
        <v>8360</v>
      </c>
      <c r="S3636" s="12">
        <f t="shared" si="284"/>
        <v>42701.166365740741</v>
      </c>
      <c r="T3636" s="12">
        <f t="shared" si="288"/>
        <v>42749.165972222225</v>
      </c>
      <c r="U3636">
        <f t="shared" si="285"/>
        <v>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8304</v>
      </c>
      <c r="O3637" s="21">
        <f t="shared" si="286"/>
        <v>36.457142857142856</v>
      </c>
      <c r="P3637" s="5">
        <f t="shared" si="287"/>
        <v>7.8369905956112845E-3</v>
      </c>
      <c r="Q3637" t="s">
        <v>8318</v>
      </c>
      <c r="R3637" t="s">
        <v>8360</v>
      </c>
      <c r="S3637" s="12">
        <f t="shared" si="284"/>
        <v>42450.88282407407</v>
      </c>
      <c r="T3637" s="12">
        <f t="shared" si="288"/>
        <v>42480.88282407407</v>
      </c>
      <c r="U3637">
        <f t="shared" si="285"/>
        <v>1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8304</v>
      </c>
      <c r="O3638" s="21">
        <f t="shared" si="286"/>
        <v>0</v>
      </c>
      <c r="P3638" s="5">
        <f t="shared" si="287"/>
        <v>0</v>
      </c>
      <c r="Q3638" t="s">
        <v>8318</v>
      </c>
      <c r="R3638" t="s">
        <v>8360</v>
      </c>
      <c r="S3638" s="12">
        <f t="shared" si="284"/>
        <v>42226.694780092599</v>
      </c>
      <c r="T3638" s="12">
        <f t="shared" si="288"/>
        <v>42261.694780092599</v>
      </c>
      <c r="U3638">
        <f t="shared" si="285"/>
        <v>1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8304</v>
      </c>
      <c r="O3639" s="21">
        <f t="shared" si="286"/>
        <v>30.866666666666664</v>
      </c>
      <c r="P3639" s="5">
        <f t="shared" si="287"/>
        <v>1.511879049676026E-2</v>
      </c>
      <c r="Q3639" t="s">
        <v>8318</v>
      </c>
      <c r="R3639" t="s">
        <v>8360</v>
      </c>
      <c r="S3639" s="12">
        <f t="shared" si="284"/>
        <v>41975.700636574074</v>
      </c>
      <c r="T3639" s="12">
        <f t="shared" si="288"/>
        <v>42005.700636574074</v>
      </c>
      <c r="U3639">
        <f t="shared" si="285"/>
        <v>1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8304</v>
      </c>
      <c r="O3640" s="21">
        <f t="shared" si="286"/>
        <v>6.5454545454545459</v>
      </c>
      <c r="P3640" s="5">
        <f t="shared" si="287"/>
        <v>9.2592592592592587E-3</v>
      </c>
      <c r="Q3640" t="s">
        <v>8318</v>
      </c>
      <c r="R3640" t="s">
        <v>8360</v>
      </c>
      <c r="S3640" s="12">
        <f t="shared" si="284"/>
        <v>42053.672824074078</v>
      </c>
      <c r="T3640" s="12">
        <f t="shared" si="288"/>
        <v>42113.631157407406</v>
      </c>
      <c r="U3640">
        <f t="shared" si="285"/>
        <v>1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8304</v>
      </c>
      <c r="O3641" s="21">
        <f t="shared" si="286"/>
        <v>4.0000000000000001E-3</v>
      </c>
      <c r="P3641" s="5">
        <f t="shared" si="287"/>
        <v>1</v>
      </c>
      <c r="Q3641" t="s">
        <v>8318</v>
      </c>
      <c r="R3641" t="s">
        <v>8360</v>
      </c>
      <c r="S3641" s="12">
        <f t="shared" si="284"/>
        <v>42590.677152777775</v>
      </c>
      <c r="T3641" s="12">
        <f t="shared" si="288"/>
        <v>42650.632638888885</v>
      </c>
      <c r="U3641">
        <f t="shared" si="285"/>
        <v>1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8304</v>
      </c>
      <c r="O3642" s="21">
        <f t="shared" si="286"/>
        <v>5.5</v>
      </c>
      <c r="P3642" s="5">
        <f t="shared" si="287"/>
        <v>5.4545454545454543E-2</v>
      </c>
      <c r="Q3642" t="s">
        <v>8318</v>
      </c>
      <c r="R3642" t="s">
        <v>8360</v>
      </c>
      <c r="S3642" s="12">
        <f t="shared" si="284"/>
        <v>42104.781597222223</v>
      </c>
      <c r="T3642" s="12">
        <f t="shared" si="288"/>
        <v>42134.781597222223</v>
      </c>
      <c r="U3642">
        <f t="shared" si="285"/>
        <v>1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8304</v>
      </c>
      <c r="O3643" s="21">
        <f t="shared" si="286"/>
        <v>0</v>
      </c>
      <c r="P3643" s="5">
        <f t="shared" si="287"/>
        <v>0</v>
      </c>
      <c r="Q3643" t="s">
        <v>8318</v>
      </c>
      <c r="R3643" t="s">
        <v>8360</v>
      </c>
      <c r="S3643" s="12">
        <f t="shared" si="284"/>
        <v>41899.627071759263</v>
      </c>
      <c r="T3643" s="12">
        <f t="shared" si="288"/>
        <v>41917.208333333336</v>
      </c>
      <c r="U3643">
        <f t="shared" si="285"/>
        <v>1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8304</v>
      </c>
      <c r="O3644" s="21">
        <f t="shared" si="286"/>
        <v>2.1428571428571428</v>
      </c>
      <c r="P3644" s="5">
        <f t="shared" si="287"/>
        <v>0.13333333333333333</v>
      </c>
      <c r="Q3644" t="s">
        <v>8318</v>
      </c>
      <c r="R3644" t="s">
        <v>8360</v>
      </c>
      <c r="S3644" s="12">
        <f t="shared" si="284"/>
        <v>42297.816284722227</v>
      </c>
      <c r="T3644" s="12">
        <f t="shared" si="288"/>
        <v>42338.708333333328</v>
      </c>
      <c r="U3644">
        <f t="shared" si="285"/>
        <v>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8304</v>
      </c>
      <c r="O3645" s="21">
        <f t="shared" si="286"/>
        <v>0</v>
      </c>
      <c r="P3645" s="5">
        <f t="shared" si="287"/>
        <v>0</v>
      </c>
      <c r="Q3645" t="s">
        <v>8318</v>
      </c>
      <c r="R3645" t="s">
        <v>8360</v>
      </c>
      <c r="S3645" s="12">
        <f t="shared" si="284"/>
        <v>42285.143969907411</v>
      </c>
      <c r="T3645" s="12">
        <f t="shared" si="288"/>
        <v>42325.185636574075</v>
      </c>
      <c r="U3645">
        <f t="shared" si="285"/>
        <v>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8304</v>
      </c>
      <c r="O3646" s="21">
        <f t="shared" si="286"/>
        <v>16.420000000000002</v>
      </c>
      <c r="P3646" s="5">
        <f t="shared" si="287"/>
        <v>1.4616321559074299E-2</v>
      </c>
      <c r="Q3646" t="s">
        <v>8318</v>
      </c>
      <c r="R3646" t="s">
        <v>8360</v>
      </c>
      <c r="S3646" s="12">
        <f t="shared" ref="S3646:S3683" si="289">(((J3646/60)/60)/24)+DATE(1970,1,1)</f>
        <v>42409.241747685184</v>
      </c>
      <c r="T3646" s="12">
        <f t="shared" si="288"/>
        <v>42437.207638888889</v>
      </c>
      <c r="U3646">
        <f t="shared" si="285"/>
        <v>1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8304</v>
      </c>
      <c r="O3647" s="21">
        <f t="shared" si="286"/>
        <v>0.1</v>
      </c>
      <c r="P3647" s="5">
        <f t="shared" si="287"/>
        <v>1</v>
      </c>
      <c r="Q3647" t="s">
        <v>8318</v>
      </c>
      <c r="R3647" t="s">
        <v>8360</v>
      </c>
      <c r="S3647" s="12">
        <f t="shared" si="289"/>
        <v>42665.970347222217</v>
      </c>
      <c r="T3647" s="12">
        <f t="shared" si="288"/>
        <v>42696.012013888889</v>
      </c>
      <c r="U3647">
        <f t="shared" si="285"/>
        <v>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8304</v>
      </c>
      <c r="O3648" s="21">
        <f t="shared" si="286"/>
        <v>4.8099999999999996</v>
      </c>
      <c r="P3648" s="5">
        <f t="shared" si="287"/>
        <v>1.6632016632016633E-2</v>
      </c>
      <c r="Q3648" t="s">
        <v>8318</v>
      </c>
      <c r="R3648" t="s">
        <v>8360</v>
      </c>
      <c r="S3648" s="12">
        <f t="shared" si="289"/>
        <v>42140.421319444446</v>
      </c>
      <c r="T3648" s="12">
        <f t="shared" si="288"/>
        <v>42171.979166666672</v>
      </c>
      <c r="U3648">
        <f t="shared" si="285"/>
        <v>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8304</v>
      </c>
      <c r="O3649" s="21">
        <f t="shared" si="286"/>
        <v>6</v>
      </c>
      <c r="P3649" s="5">
        <f t="shared" si="287"/>
        <v>6.6666666666666666E-2</v>
      </c>
      <c r="Q3649" t="s">
        <v>8318</v>
      </c>
      <c r="R3649" t="s">
        <v>8360</v>
      </c>
      <c r="S3649" s="12">
        <f t="shared" si="289"/>
        <v>42598.749155092592</v>
      </c>
      <c r="T3649" s="12">
        <f t="shared" si="288"/>
        <v>42643.749155092592</v>
      </c>
      <c r="U3649">
        <f t="shared" si="285"/>
        <v>1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8270</v>
      </c>
      <c r="O3650" s="21">
        <f t="shared" si="286"/>
        <v>100.38249999999999</v>
      </c>
      <c r="P3650" s="5">
        <f t="shared" si="287"/>
        <v>1.8180459741488806E-3</v>
      </c>
      <c r="Q3650" t="s">
        <v>8318</v>
      </c>
      <c r="R3650" t="s">
        <v>8319</v>
      </c>
      <c r="S3650" s="12">
        <f t="shared" si="289"/>
        <v>41887.292187500003</v>
      </c>
      <c r="T3650" s="12">
        <f t="shared" si="288"/>
        <v>41917.292187500003</v>
      </c>
      <c r="U3650">
        <f t="shared" ref="U3650:U3713" si="290">COUNT(E3650="SUCCESSFUL","FAILED","cancelled","live")</f>
        <v>1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8270</v>
      </c>
      <c r="O3651" s="21">
        <f t="shared" ref="O3651:O3714" si="291">IFERROR( E3651/D3651 * 100,0)</f>
        <v>104</v>
      </c>
      <c r="P3651" s="5">
        <f t="shared" ref="P3651:P3714" si="292">IFERROR(L3651/E3651,0)</f>
        <v>1.0256410256410256E-2</v>
      </c>
      <c r="Q3651" t="s">
        <v>8318</v>
      </c>
      <c r="R3651" t="s">
        <v>8319</v>
      </c>
      <c r="S3651" s="12">
        <f t="shared" si="289"/>
        <v>41780.712893518517</v>
      </c>
      <c r="T3651" s="12">
        <f t="shared" si="288"/>
        <v>41806.712893518517</v>
      </c>
      <c r="U3651">
        <f t="shared" si="290"/>
        <v>1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8270</v>
      </c>
      <c r="O3652" s="21">
        <f t="shared" si="291"/>
        <v>100</v>
      </c>
      <c r="P3652" s="5">
        <f t="shared" si="292"/>
        <v>3.4000000000000002E-2</v>
      </c>
      <c r="Q3652" t="s">
        <v>8318</v>
      </c>
      <c r="R3652" t="s">
        <v>8319</v>
      </c>
      <c r="S3652" s="12">
        <f t="shared" si="289"/>
        <v>42381.478981481487</v>
      </c>
      <c r="T3652" s="12">
        <f t="shared" si="288"/>
        <v>42402.478981481487</v>
      </c>
      <c r="U3652">
        <f t="shared" si="290"/>
        <v>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8270</v>
      </c>
      <c r="O3653" s="21">
        <f t="shared" si="291"/>
        <v>104</v>
      </c>
      <c r="P3653" s="5">
        <f t="shared" si="292"/>
        <v>1.7307692307692309E-2</v>
      </c>
      <c r="Q3653" t="s">
        <v>8318</v>
      </c>
      <c r="R3653" t="s">
        <v>8319</v>
      </c>
      <c r="S3653" s="12">
        <f t="shared" si="289"/>
        <v>41828.646319444444</v>
      </c>
      <c r="T3653" s="12">
        <f t="shared" si="288"/>
        <v>41861.665972222225</v>
      </c>
      <c r="U3653">
        <f t="shared" si="290"/>
        <v>1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8270</v>
      </c>
      <c r="O3654" s="21">
        <f t="shared" si="291"/>
        <v>250.66666666666669</v>
      </c>
      <c r="P3654" s="5">
        <f t="shared" si="292"/>
        <v>2.2606382978723406E-2</v>
      </c>
      <c r="Q3654" t="s">
        <v>8318</v>
      </c>
      <c r="R3654" t="s">
        <v>8319</v>
      </c>
      <c r="S3654" s="12">
        <f t="shared" si="289"/>
        <v>42596.644699074073</v>
      </c>
      <c r="T3654" s="12">
        <f t="shared" si="288"/>
        <v>42607.165972222225</v>
      </c>
      <c r="U3654">
        <f t="shared" si="290"/>
        <v>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8270</v>
      </c>
      <c r="O3655" s="21">
        <f t="shared" si="291"/>
        <v>100.49999999999999</v>
      </c>
      <c r="P3655" s="5">
        <f t="shared" si="292"/>
        <v>1.6417910447761194E-2</v>
      </c>
      <c r="Q3655" t="s">
        <v>8318</v>
      </c>
      <c r="R3655" t="s">
        <v>8319</v>
      </c>
      <c r="S3655" s="12">
        <f t="shared" si="289"/>
        <v>42191.363506944443</v>
      </c>
      <c r="T3655" s="12">
        <f t="shared" si="288"/>
        <v>42221.363506944443</v>
      </c>
      <c r="U3655">
        <f t="shared" si="290"/>
        <v>1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8270</v>
      </c>
      <c r="O3656" s="21">
        <f t="shared" si="291"/>
        <v>174.4</v>
      </c>
      <c r="P3656" s="5">
        <f t="shared" si="292"/>
        <v>1.4525993883792049E-2</v>
      </c>
      <c r="Q3656" t="s">
        <v>8318</v>
      </c>
      <c r="R3656" t="s">
        <v>8319</v>
      </c>
      <c r="S3656" s="12">
        <f t="shared" si="289"/>
        <v>42440.416504629626</v>
      </c>
      <c r="T3656" s="12">
        <f t="shared" si="288"/>
        <v>42463.708333333328</v>
      </c>
      <c r="U3656">
        <f t="shared" si="290"/>
        <v>1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8270</v>
      </c>
      <c r="O3657" s="21">
        <f t="shared" si="291"/>
        <v>116.26</v>
      </c>
      <c r="P3657" s="5">
        <f t="shared" si="292"/>
        <v>1.3590228797522794E-2</v>
      </c>
      <c r="Q3657" t="s">
        <v>8318</v>
      </c>
      <c r="R3657" t="s">
        <v>8319</v>
      </c>
      <c r="S3657" s="12">
        <f t="shared" si="289"/>
        <v>42173.803217592591</v>
      </c>
      <c r="T3657" s="12">
        <f t="shared" si="288"/>
        <v>42203.290972222225</v>
      </c>
      <c r="U3657">
        <f t="shared" si="290"/>
        <v>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8270</v>
      </c>
      <c r="O3658" s="21">
        <f t="shared" si="291"/>
        <v>105.82000000000001</v>
      </c>
      <c r="P3658" s="5">
        <f t="shared" si="292"/>
        <v>8.6940086940086939E-3</v>
      </c>
      <c r="Q3658" t="s">
        <v>8318</v>
      </c>
      <c r="R3658" t="s">
        <v>8319</v>
      </c>
      <c r="S3658" s="12">
        <f t="shared" si="289"/>
        <v>42737.910138888896</v>
      </c>
      <c r="T3658" s="12">
        <f t="shared" si="288"/>
        <v>42767.957638888889</v>
      </c>
      <c r="U3658">
        <f t="shared" si="290"/>
        <v>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8270</v>
      </c>
      <c r="O3659" s="21">
        <f t="shared" si="291"/>
        <v>110.75</v>
      </c>
      <c r="P3659" s="5">
        <f t="shared" si="292"/>
        <v>9.0293453724604959E-3</v>
      </c>
      <c r="Q3659" t="s">
        <v>8318</v>
      </c>
      <c r="R3659" t="s">
        <v>8319</v>
      </c>
      <c r="S3659" s="12">
        <f t="shared" si="289"/>
        <v>42499.629849537043</v>
      </c>
      <c r="T3659" s="12">
        <f t="shared" si="288"/>
        <v>42522.904166666667</v>
      </c>
      <c r="U3659">
        <f t="shared" si="290"/>
        <v>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8270</v>
      </c>
      <c r="O3660" s="21">
        <f t="shared" si="291"/>
        <v>100.66666666666666</v>
      </c>
      <c r="P3660" s="5">
        <f t="shared" si="292"/>
        <v>1.3245033112582781E-2</v>
      </c>
      <c r="Q3660" t="s">
        <v>8318</v>
      </c>
      <c r="R3660" t="s">
        <v>8319</v>
      </c>
      <c r="S3660" s="12">
        <f t="shared" si="289"/>
        <v>41775.858564814815</v>
      </c>
      <c r="T3660" s="12">
        <f t="shared" si="288"/>
        <v>41822.165972222225</v>
      </c>
      <c r="U3660">
        <f t="shared" si="290"/>
        <v>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8270</v>
      </c>
      <c r="O3661" s="21">
        <f t="shared" si="291"/>
        <v>102.03333333333333</v>
      </c>
      <c r="P3661" s="5">
        <f t="shared" si="292"/>
        <v>4.2469781117281937E-3</v>
      </c>
      <c r="Q3661" t="s">
        <v>8318</v>
      </c>
      <c r="R3661" t="s">
        <v>8319</v>
      </c>
      <c r="S3661" s="12">
        <f t="shared" si="289"/>
        <v>42055.277199074073</v>
      </c>
      <c r="T3661" s="12">
        <f t="shared" si="288"/>
        <v>42082.610416666663</v>
      </c>
      <c r="U3661">
        <f t="shared" si="290"/>
        <v>1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8270</v>
      </c>
      <c r="O3662" s="21">
        <f t="shared" si="291"/>
        <v>100</v>
      </c>
      <c r="P3662" s="5">
        <f t="shared" si="292"/>
        <v>8.7999999999999995E-2</v>
      </c>
      <c r="Q3662" t="s">
        <v>8318</v>
      </c>
      <c r="R3662" t="s">
        <v>8319</v>
      </c>
      <c r="S3662" s="12">
        <f t="shared" si="289"/>
        <v>41971.881076388891</v>
      </c>
      <c r="T3662" s="12">
        <f t="shared" si="288"/>
        <v>41996.881076388891</v>
      </c>
      <c r="U3662">
        <f t="shared" si="290"/>
        <v>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8270</v>
      </c>
      <c r="O3663" s="21">
        <f t="shared" si="291"/>
        <v>111.00000000000001</v>
      </c>
      <c r="P3663" s="5">
        <f t="shared" si="292"/>
        <v>1.0810810810810811E-2</v>
      </c>
      <c r="Q3663" t="s">
        <v>8318</v>
      </c>
      <c r="R3663" t="s">
        <v>8319</v>
      </c>
      <c r="S3663" s="12">
        <f t="shared" si="289"/>
        <v>42447.896666666667</v>
      </c>
      <c r="T3663" s="12">
        <f t="shared" si="288"/>
        <v>42470.166666666672</v>
      </c>
      <c r="U3663">
        <f t="shared" si="290"/>
        <v>1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8270</v>
      </c>
      <c r="O3664" s="21">
        <f t="shared" si="291"/>
        <v>101.42500000000001</v>
      </c>
      <c r="P3664" s="5">
        <f t="shared" si="292"/>
        <v>4.9297510475720977E-3</v>
      </c>
      <c r="Q3664" t="s">
        <v>8318</v>
      </c>
      <c r="R3664" t="s">
        <v>8319</v>
      </c>
      <c r="S3664" s="12">
        <f t="shared" si="289"/>
        <v>42064.220069444447</v>
      </c>
      <c r="T3664" s="12">
        <f t="shared" si="288"/>
        <v>42094.178402777776</v>
      </c>
      <c r="U3664">
        <f t="shared" si="290"/>
        <v>1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8270</v>
      </c>
      <c r="O3665" s="21">
        <f t="shared" si="291"/>
        <v>104</v>
      </c>
      <c r="P3665" s="5">
        <f t="shared" si="292"/>
        <v>3.8461538461538464E-2</v>
      </c>
      <c r="Q3665" t="s">
        <v>8318</v>
      </c>
      <c r="R3665" t="s">
        <v>8319</v>
      </c>
      <c r="S3665" s="12">
        <f t="shared" si="289"/>
        <v>42665.451736111107</v>
      </c>
      <c r="T3665" s="12">
        <f t="shared" si="288"/>
        <v>42725.493402777778</v>
      </c>
      <c r="U3665">
        <f t="shared" si="290"/>
        <v>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8270</v>
      </c>
      <c r="O3666" s="21">
        <f t="shared" si="291"/>
        <v>109.375</v>
      </c>
      <c r="P3666" s="5">
        <f t="shared" si="292"/>
        <v>2.1714285714285714E-2</v>
      </c>
      <c r="Q3666" t="s">
        <v>8318</v>
      </c>
      <c r="R3666" t="s">
        <v>8319</v>
      </c>
      <c r="S3666" s="12">
        <f t="shared" si="289"/>
        <v>42523.248715277776</v>
      </c>
      <c r="T3666" s="12">
        <f t="shared" si="288"/>
        <v>42537.248715277776</v>
      </c>
      <c r="U3666">
        <f t="shared" si="290"/>
        <v>1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8270</v>
      </c>
      <c r="O3667" s="21">
        <f t="shared" si="291"/>
        <v>115.16129032258064</v>
      </c>
      <c r="P3667" s="5">
        <f t="shared" si="292"/>
        <v>1.9607843137254902E-2</v>
      </c>
      <c r="Q3667" t="s">
        <v>8318</v>
      </c>
      <c r="R3667" t="s">
        <v>8319</v>
      </c>
      <c r="S3667" s="12">
        <f t="shared" si="289"/>
        <v>42294.808124999996</v>
      </c>
      <c r="T3667" s="12">
        <f t="shared" si="288"/>
        <v>42305.829166666663</v>
      </c>
      <c r="U3667">
        <f t="shared" si="290"/>
        <v>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8270</v>
      </c>
      <c r="O3668" s="21">
        <f t="shared" si="291"/>
        <v>100</v>
      </c>
      <c r="P3668" s="5">
        <f t="shared" si="292"/>
        <v>3.1666666666666669E-2</v>
      </c>
      <c r="Q3668" t="s">
        <v>8318</v>
      </c>
      <c r="R3668" t="s">
        <v>8319</v>
      </c>
      <c r="S3668" s="12">
        <f t="shared" si="289"/>
        <v>41822.90488425926</v>
      </c>
      <c r="T3668" s="12">
        <f t="shared" si="288"/>
        <v>41844.291666666664</v>
      </c>
      <c r="U3668">
        <f t="shared" si="290"/>
        <v>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8270</v>
      </c>
      <c r="O3669" s="21">
        <f t="shared" si="291"/>
        <v>103.17033333333335</v>
      </c>
      <c r="P3669" s="5">
        <f t="shared" si="292"/>
        <v>1.8739237054579642E-2</v>
      </c>
      <c r="Q3669" t="s">
        <v>8318</v>
      </c>
      <c r="R3669" t="s">
        <v>8319</v>
      </c>
      <c r="S3669" s="12">
        <f t="shared" si="289"/>
        <v>42173.970127314817</v>
      </c>
      <c r="T3669" s="12">
        <f t="shared" si="288"/>
        <v>42203.970127314817</v>
      </c>
      <c r="U3669">
        <f t="shared" si="290"/>
        <v>1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8270</v>
      </c>
      <c r="O3670" s="21">
        <f t="shared" si="291"/>
        <v>103.49999999999999</v>
      </c>
      <c r="P3670" s="5">
        <f t="shared" si="292"/>
        <v>2.7053140096618359E-2</v>
      </c>
      <c r="Q3670" t="s">
        <v>8318</v>
      </c>
      <c r="R3670" t="s">
        <v>8319</v>
      </c>
      <c r="S3670" s="12">
        <f t="shared" si="289"/>
        <v>42185.556157407409</v>
      </c>
      <c r="T3670" s="12">
        <f t="shared" si="288"/>
        <v>42208.772916666669</v>
      </c>
      <c r="U3670">
        <f t="shared" si="290"/>
        <v>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8270</v>
      </c>
      <c r="O3671" s="21">
        <f t="shared" si="291"/>
        <v>138.19999999999999</v>
      </c>
      <c r="P3671" s="5">
        <f t="shared" si="292"/>
        <v>1.2301013024602027E-2</v>
      </c>
      <c r="Q3671" t="s">
        <v>8318</v>
      </c>
      <c r="R3671" t="s">
        <v>8319</v>
      </c>
      <c r="S3671" s="12">
        <f t="shared" si="289"/>
        <v>42136.675196759257</v>
      </c>
      <c r="T3671" s="12">
        <f t="shared" si="288"/>
        <v>42166.675196759257</v>
      </c>
      <c r="U3671">
        <f t="shared" si="290"/>
        <v>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8270</v>
      </c>
      <c r="O3672" s="21">
        <f t="shared" si="291"/>
        <v>109.54545454545455</v>
      </c>
      <c r="P3672" s="5">
        <f t="shared" si="292"/>
        <v>4.9792531120331947E-2</v>
      </c>
      <c r="Q3672" t="s">
        <v>8318</v>
      </c>
      <c r="R3672" t="s">
        <v>8319</v>
      </c>
      <c r="S3672" s="12">
        <f t="shared" si="289"/>
        <v>42142.514016203699</v>
      </c>
      <c r="T3672" s="12">
        <f t="shared" si="288"/>
        <v>42155.958333333328</v>
      </c>
      <c r="U3672">
        <f t="shared" si="290"/>
        <v>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8270</v>
      </c>
      <c r="O3673" s="21">
        <f t="shared" si="291"/>
        <v>100.85714285714286</v>
      </c>
      <c r="P3673" s="5">
        <f t="shared" si="292"/>
        <v>1.1331444759206799E-2</v>
      </c>
      <c r="Q3673" t="s">
        <v>8318</v>
      </c>
      <c r="R3673" t="s">
        <v>8319</v>
      </c>
      <c r="S3673" s="12">
        <f t="shared" si="289"/>
        <v>41820.62809027778</v>
      </c>
      <c r="T3673" s="12">
        <f t="shared" si="288"/>
        <v>41841.165972222225</v>
      </c>
      <c r="U3673">
        <f t="shared" si="290"/>
        <v>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8270</v>
      </c>
      <c r="O3674" s="21">
        <f t="shared" si="291"/>
        <v>101.53333333333335</v>
      </c>
      <c r="P3674" s="5">
        <f t="shared" si="292"/>
        <v>1.871306631648063E-2</v>
      </c>
      <c r="Q3674" t="s">
        <v>8318</v>
      </c>
      <c r="R3674" t="s">
        <v>8319</v>
      </c>
      <c r="S3674" s="12">
        <f t="shared" si="289"/>
        <v>41878.946574074071</v>
      </c>
      <c r="T3674" s="12">
        <f t="shared" si="288"/>
        <v>41908.946574074071</v>
      </c>
      <c r="U3674">
        <f t="shared" si="290"/>
        <v>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8270</v>
      </c>
      <c r="O3675" s="21">
        <f t="shared" si="291"/>
        <v>113.625</v>
      </c>
      <c r="P3675" s="5">
        <f t="shared" si="292"/>
        <v>2.5082508250825083E-2</v>
      </c>
      <c r="Q3675" t="s">
        <v>8318</v>
      </c>
      <c r="R3675" t="s">
        <v>8319</v>
      </c>
      <c r="S3675" s="12">
        <f t="shared" si="289"/>
        <v>41914.295104166667</v>
      </c>
      <c r="T3675" s="12">
        <f t="shared" si="288"/>
        <v>41948.536111111112</v>
      </c>
      <c r="U3675">
        <f t="shared" si="290"/>
        <v>1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8270</v>
      </c>
      <c r="O3676" s="21">
        <f t="shared" si="291"/>
        <v>100</v>
      </c>
      <c r="P3676" s="5">
        <f t="shared" si="292"/>
        <v>6.8888888888888888E-3</v>
      </c>
      <c r="Q3676" t="s">
        <v>8318</v>
      </c>
      <c r="R3676" t="s">
        <v>8319</v>
      </c>
      <c r="S3676" s="12">
        <f t="shared" si="289"/>
        <v>42556.873020833329</v>
      </c>
      <c r="T3676" s="12">
        <f t="shared" si="288"/>
        <v>42616.873020833329</v>
      </c>
      <c r="U3676">
        <f t="shared" si="290"/>
        <v>1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8270</v>
      </c>
      <c r="O3677" s="21">
        <f t="shared" si="291"/>
        <v>140</v>
      </c>
      <c r="P3677" s="5">
        <f t="shared" si="292"/>
        <v>4.2857142857142858E-2</v>
      </c>
      <c r="Q3677" t="s">
        <v>8318</v>
      </c>
      <c r="R3677" t="s">
        <v>8319</v>
      </c>
      <c r="S3677" s="12">
        <f t="shared" si="289"/>
        <v>42493.597013888888</v>
      </c>
      <c r="T3677" s="12">
        <f t="shared" si="288"/>
        <v>42505.958333333328</v>
      </c>
      <c r="U3677">
        <f t="shared" si="290"/>
        <v>1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8270</v>
      </c>
      <c r="O3678" s="21">
        <f t="shared" si="291"/>
        <v>128.75</v>
      </c>
      <c r="P3678" s="5">
        <f t="shared" si="292"/>
        <v>1.5533980582524271E-2</v>
      </c>
      <c r="Q3678" t="s">
        <v>8318</v>
      </c>
      <c r="R3678" t="s">
        <v>8319</v>
      </c>
      <c r="S3678" s="12">
        <f t="shared" si="289"/>
        <v>41876.815787037034</v>
      </c>
      <c r="T3678" s="12">
        <f t="shared" si="288"/>
        <v>41894.815787037034</v>
      </c>
      <c r="U3678">
        <f t="shared" si="290"/>
        <v>1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8270</v>
      </c>
      <c r="O3679" s="21">
        <f t="shared" si="291"/>
        <v>102.90416666666667</v>
      </c>
      <c r="P3679" s="5">
        <f t="shared" si="292"/>
        <v>1.6115317649916992E-2</v>
      </c>
      <c r="Q3679" t="s">
        <v>8318</v>
      </c>
      <c r="R3679" t="s">
        <v>8319</v>
      </c>
      <c r="S3679" s="12">
        <f t="shared" si="289"/>
        <v>41802.574282407404</v>
      </c>
      <c r="T3679" s="12">
        <f t="shared" si="288"/>
        <v>41823.165972222225</v>
      </c>
      <c r="U3679">
        <f t="shared" si="290"/>
        <v>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8270</v>
      </c>
      <c r="O3680" s="21">
        <f t="shared" si="291"/>
        <v>102.49999999999999</v>
      </c>
      <c r="P3680" s="5">
        <f t="shared" si="292"/>
        <v>1.5121951219512195E-2</v>
      </c>
      <c r="Q3680" t="s">
        <v>8318</v>
      </c>
      <c r="R3680" t="s">
        <v>8319</v>
      </c>
      <c r="S3680" s="12">
        <f t="shared" si="289"/>
        <v>42120.531226851846</v>
      </c>
      <c r="T3680" s="12">
        <f t="shared" si="288"/>
        <v>42155.531226851846</v>
      </c>
      <c r="U3680">
        <f t="shared" si="290"/>
        <v>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8270</v>
      </c>
      <c r="O3681" s="21">
        <f t="shared" si="291"/>
        <v>110.1</v>
      </c>
      <c r="P3681" s="5">
        <f t="shared" si="292"/>
        <v>1.3623978201634877E-2</v>
      </c>
      <c r="Q3681" t="s">
        <v>8318</v>
      </c>
      <c r="R3681" t="s">
        <v>8319</v>
      </c>
      <c r="S3681" s="12">
        <f t="shared" si="289"/>
        <v>41786.761354166665</v>
      </c>
      <c r="T3681" s="12">
        <f t="shared" si="288"/>
        <v>41821.207638888889</v>
      </c>
      <c r="U3681">
        <f t="shared" si="290"/>
        <v>1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8270</v>
      </c>
      <c r="O3682" s="21">
        <f t="shared" si="291"/>
        <v>112.76666666666667</v>
      </c>
      <c r="P3682" s="5">
        <f t="shared" si="292"/>
        <v>1.0050251256281407E-2</v>
      </c>
      <c r="Q3682" t="s">
        <v>8318</v>
      </c>
      <c r="R3682" t="s">
        <v>8319</v>
      </c>
      <c r="S3682" s="12">
        <f t="shared" si="289"/>
        <v>42627.454097222217</v>
      </c>
      <c r="T3682" s="12">
        <f t="shared" si="288"/>
        <v>42648.454097222217</v>
      </c>
      <c r="U3682">
        <f t="shared" si="290"/>
        <v>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8270</v>
      </c>
      <c r="O3683" s="21">
        <f t="shared" si="291"/>
        <v>111.9</v>
      </c>
      <c r="P3683" s="5">
        <f t="shared" si="292"/>
        <v>1.6085790884718499E-2</v>
      </c>
      <c r="Q3683" t="s">
        <v>8318</v>
      </c>
      <c r="R3683" t="s">
        <v>8319</v>
      </c>
      <c r="S3683" s="12">
        <f t="shared" si="289"/>
        <v>42374.651504629626</v>
      </c>
      <c r="T3683" s="12">
        <f t="shared" si="288"/>
        <v>42384.651504629626</v>
      </c>
      <c r="U3683">
        <f t="shared" si="290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8270</v>
      </c>
      <c r="O3684" s="21">
        <f t="shared" si="291"/>
        <v>139.19999999999999</v>
      </c>
      <c r="P3684" s="5">
        <f t="shared" si="292"/>
        <v>1.6044061302681992E-2</v>
      </c>
      <c r="Q3684" t="s">
        <v>8318</v>
      </c>
      <c r="R3684" t="s">
        <v>8319</v>
      </c>
      <c r="S3684" s="12">
        <f>(((J3684/60)/60)/24)+DATE(1970,1,1)</f>
        <v>41772.685393518521</v>
      </c>
      <c r="T3684" s="12">
        <f t="shared" si="288"/>
        <v>41806.290972222225</v>
      </c>
      <c r="U3684">
        <f t="shared" si="290"/>
        <v>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8270</v>
      </c>
      <c r="O3685" s="21">
        <f t="shared" si="291"/>
        <v>110.85714285714286</v>
      </c>
      <c r="P3685" s="5">
        <f t="shared" si="292"/>
        <v>1.7010309278350514E-2</v>
      </c>
      <c r="Q3685" t="s">
        <v>8318</v>
      </c>
      <c r="R3685" t="s">
        <v>8319</v>
      </c>
      <c r="S3685" s="12">
        <f t="shared" ref="S3685:S3748" si="293">(((J3685/60)/60)/24)+DATE(1970,1,1)</f>
        <v>42633.116851851853</v>
      </c>
      <c r="T3685" s="12">
        <f t="shared" si="288"/>
        <v>42663.116851851853</v>
      </c>
      <c r="U3685">
        <f t="shared" si="290"/>
        <v>1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8270</v>
      </c>
      <c r="O3686" s="21">
        <f t="shared" si="291"/>
        <v>139.06666666666666</v>
      </c>
      <c r="P3686" s="5">
        <f t="shared" si="292"/>
        <v>2.2051773729626079E-2</v>
      </c>
      <c r="Q3686" t="s">
        <v>8318</v>
      </c>
      <c r="R3686" t="s">
        <v>8319</v>
      </c>
      <c r="S3686" s="12">
        <f t="shared" si="293"/>
        <v>42219.180393518516</v>
      </c>
      <c r="T3686" s="12">
        <f t="shared" si="288"/>
        <v>42249.180393518516</v>
      </c>
      <c r="U3686">
        <f t="shared" si="290"/>
        <v>1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8270</v>
      </c>
      <c r="O3687" s="21">
        <f t="shared" si="291"/>
        <v>105.69999999999999</v>
      </c>
      <c r="P3687" s="5">
        <f t="shared" si="292"/>
        <v>2.3841059602649008E-2</v>
      </c>
      <c r="Q3687" t="s">
        <v>8318</v>
      </c>
      <c r="R3687" t="s">
        <v>8319</v>
      </c>
      <c r="S3687" s="12">
        <f t="shared" si="293"/>
        <v>41753.593275462961</v>
      </c>
      <c r="T3687" s="12">
        <f t="shared" si="288"/>
        <v>41778.875</v>
      </c>
      <c r="U3687">
        <f t="shared" si="290"/>
        <v>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8270</v>
      </c>
      <c r="O3688" s="21">
        <f t="shared" si="291"/>
        <v>101.42857142857142</v>
      </c>
      <c r="P3688" s="5">
        <f t="shared" si="292"/>
        <v>1.6901408450704224E-2</v>
      </c>
      <c r="Q3688" t="s">
        <v>8318</v>
      </c>
      <c r="R3688" t="s">
        <v>8319</v>
      </c>
      <c r="S3688" s="12">
        <f t="shared" si="293"/>
        <v>42230.662731481483</v>
      </c>
      <c r="T3688" s="12">
        <f t="shared" si="288"/>
        <v>42245.165972222225</v>
      </c>
      <c r="U3688">
        <f t="shared" si="290"/>
        <v>1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8270</v>
      </c>
      <c r="O3689" s="21">
        <f t="shared" si="291"/>
        <v>100.245</v>
      </c>
      <c r="P3689" s="5">
        <f t="shared" si="292"/>
        <v>4.9877799391490844E-3</v>
      </c>
      <c r="Q3689" t="s">
        <v>8318</v>
      </c>
      <c r="R3689" t="s">
        <v>8319</v>
      </c>
      <c r="S3689" s="12">
        <f t="shared" si="293"/>
        <v>41787.218229166669</v>
      </c>
      <c r="T3689" s="12">
        <f t="shared" si="288"/>
        <v>41817.218229166669</v>
      </c>
      <c r="U3689">
        <f t="shared" si="290"/>
        <v>1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8270</v>
      </c>
      <c r="O3690" s="21">
        <f t="shared" si="291"/>
        <v>109.16666666666666</v>
      </c>
      <c r="P3690" s="5">
        <f t="shared" si="292"/>
        <v>1.1908396946564885E-2</v>
      </c>
      <c r="Q3690" t="s">
        <v>8318</v>
      </c>
      <c r="R3690" t="s">
        <v>8319</v>
      </c>
      <c r="S3690" s="12">
        <f t="shared" si="293"/>
        <v>41829.787083333329</v>
      </c>
      <c r="T3690" s="12">
        <f t="shared" si="288"/>
        <v>41859.787083333329</v>
      </c>
      <c r="U3690">
        <f t="shared" si="290"/>
        <v>1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8270</v>
      </c>
      <c r="O3691" s="21">
        <f t="shared" si="291"/>
        <v>118.33333333333333</v>
      </c>
      <c r="P3691" s="5">
        <f t="shared" si="292"/>
        <v>1.7464788732394366E-2</v>
      </c>
      <c r="Q3691" t="s">
        <v>8318</v>
      </c>
      <c r="R3691" t="s">
        <v>8319</v>
      </c>
      <c r="S3691" s="12">
        <f t="shared" si="293"/>
        <v>42147.826840277776</v>
      </c>
      <c r="T3691" s="12">
        <f t="shared" si="288"/>
        <v>42176.934027777781</v>
      </c>
      <c r="U3691">
        <f t="shared" si="290"/>
        <v>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8270</v>
      </c>
      <c r="O3692" s="21">
        <f t="shared" si="291"/>
        <v>120</v>
      </c>
      <c r="P3692" s="5">
        <f t="shared" si="292"/>
        <v>1.7222222222222222E-2</v>
      </c>
      <c r="Q3692" t="s">
        <v>8318</v>
      </c>
      <c r="R3692" t="s">
        <v>8319</v>
      </c>
      <c r="S3692" s="12">
        <f t="shared" si="293"/>
        <v>41940.598182870373</v>
      </c>
      <c r="T3692" s="12">
        <f t="shared" si="288"/>
        <v>41970.639849537038</v>
      </c>
      <c r="U3692">
        <f t="shared" si="290"/>
        <v>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8270</v>
      </c>
      <c r="O3693" s="21">
        <f t="shared" si="291"/>
        <v>127.96000000000001</v>
      </c>
      <c r="P3693" s="5">
        <f t="shared" si="292"/>
        <v>5.3532353860581434E-3</v>
      </c>
      <c r="Q3693" t="s">
        <v>8318</v>
      </c>
      <c r="R3693" t="s">
        <v>8319</v>
      </c>
      <c r="S3693" s="12">
        <f t="shared" si="293"/>
        <v>42020.700567129628</v>
      </c>
      <c r="T3693" s="12">
        <f t="shared" si="288"/>
        <v>42065.207638888889</v>
      </c>
      <c r="U3693">
        <f t="shared" si="290"/>
        <v>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8270</v>
      </c>
      <c r="O3694" s="21">
        <f t="shared" si="291"/>
        <v>126</v>
      </c>
      <c r="P3694" s="5">
        <f t="shared" si="292"/>
        <v>1.3492063492063493E-2</v>
      </c>
      <c r="Q3694" t="s">
        <v>8318</v>
      </c>
      <c r="R3694" t="s">
        <v>8319</v>
      </c>
      <c r="S3694" s="12">
        <f t="shared" si="293"/>
        <v>41891.96503472222</v>
      </c>
      <c r="T3694" s="12">
        <f t="shared" si="288"/>
        <v>41901</v>
      </c>
      <c r="U3694">
        <f t="shared" si="290"/>
        <v>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8270</v>
      </c>
      <c r="O3695" s="21">
        <f t="shared" si="291"/>
        <v>129.12912912912913</v>
      </c>
      <c r="P3695" s="5">
        <f t="shared" si="292"/>
        <v>3.255813953488372E-2</v>
      </c>
      <c r="Q3695" t="s">
        <v>8318</v>
      </c>
      <c r="R3695" t="s">
        <v>8319</v>
      </c>
      <c r="S3695" s="12">
        <f t="shared" si="293"/>
        <v>42309.191307870366</v>
      </c>
      <c r="T3695" s="12">
        <f t="shared" si="288"/>
        <v>42338.9375</v>
      </c>
      <c r="U3695">
        <f t="shared" si="290"/>
        <v>1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8270</v>
      </c>
      <c r="O3696" s="21">
        <f t="shared" si="291"/>
        <v>107.42857142857143</v>
      </c>
      <c r="P3696" s="5">
        <f t="shared" si="292"/>
        <v>1.5957446808510637E-2</v>
      </c>
      <c r="Q3696" t="s">
        <v>8318</v>
      </c>
      <c r="R3696" t="s">
        <v>8319</v>
      </c>
      <c r="S3696" s="12">
        <f t="shared" si="293"/>
        <v>42490.133877314816</v>
      </c>
      <c r="T3696" s="12">
        <f t="shared" si="288"/>
        <v>42527.083333333328</v>
      </c>
      <c r="U3696">
        <f t="shared" si="290"/>
        <v>1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8270</v>
      </c>
      <c r="O3697" s="21">
        <f t="shared" si="291"/>
        <v>100.125</v>
      </c>
      <c r="P3697" s="5">
        <f t="shared" si="292"/>
        <v>8.2397003745318352E-3</v>
      </c>
      <c r="Q3697" t="s">
        <v>8318</v>
      </c>
      <c r="R3697" t="s">
        <v>8319</v>
      </c>
      <c r="S3697" s="12">
        <f t="shared" si="293"/>
        <v>41995.870486111111</v>
      </c>
      <c r="T3697" s="12">
        <f t="shared" si="288"/>
        <v>42015.870486111111</v>
      </c>
      <c r="U3697">
        <f t="shared" si="290"/>
        <v>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8270</v>
      </c>
      <c r="O3698" s="21">
        <f t="shared" si="291"/>
        <v>155</v>
      </c>
      <c r="P3698" s="5">
        <f t="shared" si="292"/>
        <v>2.5161290322580646E-2</v>
      </c>
      <c r="Q3698" t="s">
        <v>8318</v>
      </c>
      <c r="R3698" t="s">
        <v>8319</v>
      </c>
      <c r="S3698" s="12">
        <f t="shared" si="293"/>
        <v>41988.617083333331</v>
      </c>
      <c r="T3698" s="12">
        <f t="shared" si="288"/>
        <v>42048.617083333331</v>
      </c>
      <c r="U3698">
        <f t="shared" si="290"/>
        <v>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8270</v>
      </c>
      <c r="O3699" s="21">
        <f t="shared" si="291"/>
        <v>108</v>
      </c>
      <c r="P3699" s="5">
        <f t="shared" si="292"/>
        <v>1.3888888888888888E-2</v>
      </c>
      <c r="Q3699" t="s">
        <v>8318</v>
      </c>
      <c r="R3699" t="s">
        <v>8319</v>
      </c>
      <c r="S3699" s="12">
        <f t="shared" si="293"/>
        <v>42479.465833333335</v>
      </c>
      <c r="T3699" s="12">
        <f t="shared" ref="T3699:T3762" si="294">(((I3699/60)/60)/24)+DATE(1970,1,1)</f>
        <v>42500.465833333335</v>
      </c>
      <c r="U3699">
        <f t="shared" si="290"/>
        <v>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8270</v>
      </c>
      <c r="O3700" s="21">
        <f t="shared" si="291"/>
        <v>110.52</v>
      </c>
      <c r="P3700" s="5">
        <f t="shared" si="292"/>
        <v>2.4610930148389432E-2</v>
      </c>
      <c r="Q3700" t="s">
        <v>8318</v>
      </c>
      <c r="R3700" t="s">
        <v>8319</v>
      </c>
      <c r="S3700" s="12">
        <f t="shared" si="293"/>
        <v>42401.806562500002</v>
      </c>
      <c r="T3700" s="12">
        <f t="shared" si="294"/>
        <v>42431.806562500002</v>
      </c>
      <c r="U3700">
        <f t="shared" si="290"/>
        <v>1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8270</v>
      </c>
      <c r="O3701" s="21">
        <f t="shared" si="291"/>
        <v>100.8</v>
      </c>
      <c r="P3701" s="5">
        <f t="shared" si="292"/>
        <v>1.5873015873015872E-2</v>
      </c>
      <c r="Q3701" t="s">
        <v>8318</v>
      </c>
      <c r="R3701" t="s">
        <v>8319</v>
      </c>
      <c r="S3701" s="12">
        <f t="shared" si="293"/>
        <v>41897.602037037039</v>
      </c>
      <c r="T3701" s="12">
        <f t="shared" si="294"/>
        <v>41927.602037037039</v>
      </c>
      <c r="U3701">
        <f t="shared" si="290"/>
        <v>1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8270</v>
      </c>
      <c r="O3702" s="21">
        <f t="shared" si="291"/>
        <v>121.2</v>
      </c>
      <c r="P3702" s="5">
        <f t="shared" si="292"/>
        <v>2.9702970297029702E-2</v>
      </c>
      <c r="Q3702" t="s">
        <v>8318</v>
      </c>
      <c r="R3702" t="s">
        <v>8319</v>
      </c>
      <c r="S3702" s="12">
        <f t="shared" si="293"/>
        <v>41882.585648148146</v>
      </c>
      <c r="T3702" s="12">
        <f t="shared" si="294"/>
        <v>41912.666666666664</v>
      </c>
      <c r="U3702">
        <f t="shared" si="290"/>
        <v>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8270</v>
      </c>
      <c r="O3703" s="21">
        <f t="shared" si="291"/>
        <v>100.33333333333334</v>
      </c>
      <c r="P3703" s="5">
        <f t="shared" si="292"/>
        <v>2.5913621262458473E-2</v>
      </c>
      <c r="Q3703" t="s">
        <v>8318</v>
      </c>
      <c r="R3703" t="s">
        <v>8319</v>
      </c>
      <c r="S3703" s="12">
        <f t="shared" si="293"/>
        <v>42129.541585648149</v>
      </c>
      <c r="T3703" s="12">
        <f t="shared" si="294"/>
        <v>42159.541585648149</v>
      </c>
      <c r="U3703">
        <f t="shared" si="290"/>
        <v>1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8270</v>
      </c>
      <c r="O3704" s="21">
        <f t="shared" si="291"/>
        <v>109.16666666666666</v>
      </c>
      <c r="P3704" s="5">
        <f t="shared" si="292"/>
        <v>6.4122137404580152E-3</v>
      </c>
      <c r="Q3704" t="s">
        <v>8318</v>
      </c>
      <c r="R3704" t="s">
        <v>8319</v>
      </c>
      <c r="S3704" s="12">
        <f t="shared" si="293"/>
        <v>42524.53800925926</v>
      </c>
      <c r="T3704" s="12">
        <f t="shared" si="294"/>
        <v>42561.957638888889</v>
      </c>
      <c r="U3704">
        <f t="shared" si="290"/>
        <v>1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8270</v>
      </c>
      <c r="O3705" s="21">
        <f t="shared" si="291"/>
        <v>123.42857142857142</v>
      </c>
      <c r="P3705" s="5">
        <f t="shared" si="292"/>
        <v>2.3148148148148147E-2</v>
      </c>
      <c r="Q3705" t="s">
        <v>8318</v>
      </c>
      <c r="R3705" t="s">
        <v>8319</v>
      </c>
      <c r="S3705" s="12">
        <f t="shared" si="293"/>
        <v>42556.504490740743</v>
      </c>
      <c r="T3705" s="12">
        <f t="shared" si="294"/>
        <v>42595.290972222225</v>
      </c>
      <c r="U3705">
        <f t="shared" si="290"/>
        <v>1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8270</v>
      </c>
      <c r="O3706" s="21">
        <f t="shared" si="291"/>
        <v>136.33666666666667</v>
      </c>
      <c r="P3706" s="5">
        <f t="shared" si="292"/>
        <v>6.6013055915503285E-2</v>
      </c>
      <c r="Q3706" t="s">
        <v>8318</v>
      </c>
      <c r="R3706" t="s">
        <v>8319</v>
      </c>
      <c r="S3706" s="12">
        <f t="shared" si="293"/>
        <v>42461.689745370371</v>
      </c>
      <c r="T3706" s="12">
        <f t="shared" si="294"/>
        <v>42521.689745370371</v>
      </c>
      <c r="U3706">
        <f t="shared" si="290"/>
        <v>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8270</v>
      </c>
      <c r="O3707" s="21">
        <f t="shared" si="291"/>
        <v>103.46657233816768</v>
      </c>
      <c r="P3707" s="5">
        <f t="shared" si="292"/>
        <v>1.1965811965811967E-2</v>
      </c>
      <c r="Q3707" t="s">
        <v>8318</v>
      </c>
      <c r="R3707" t="s">
        <v>8319</v>
      </c>
      <c r="S3707" s="12">
        <f t="shared" si="293"/>
        <v>41792.542986111112</v>
      </c>
      <c r="T3707" s="12">
        <f t="shared" si="294"/>
        <v>41813.75</v>
      </c>
      <c r="U3707">
        <f t="shared" si="290"/>
        <v>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8270</v>
      </c>
      <c r="O3708" s="21">
        <f t="shared" si="291"/>
        <v>121.33333333333334</v>
      </c>
      <c r="P3708" s="5">
        <f t="shared" si="292"/>
        <v>7.1428571428571426E-3</v>
      </c>
      <c r="Q3708" t="s">
        <v>8318</v>
      </c>
      <c r="R3708" t="s">
        <v>8319</v>
      </c>
      <c r="S3708" s="12">
        <f t="shared" si="293"/>
        <v>41879.913761574076</v>
      </c>
      <c r="T3708" s="12">
        <f t="shared" si="294"/>
        <v>41894.913761574076</v>
      </c>
      <c r="U3708">
        <f t="shared" si="290"/>
        <v>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8270</v>
      </c>
      <c r="O3709" s="21">
        <f t="shared" si="291"/>
        <v>186</v>
      </c>
      <c r="P3709" s="5">
        <f t="shared" si="292"/>
        <v>1.2365591397849462E-2</v>
      </c>
      <c r="Q3709" t="s">
        <v>8318</v>
      </c>
      <c r="R3709" t="s">
        <v>8319</v>
      </c>
      <c r="S3709" s="12">
        <f t="shared" si="293"/>
        <v>42552.048356481479</v>
      </c>
      <c r="T3709" s="12">
        <f t="shared" si="294"/>
        <v>42573.226388888885</v>
      </c>
      <c r="U3709">
        <f t="shared" si="290"/>
        <v>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8270</v>
      </c>
      <c r="O3710" s="21">
        <f t="shared" si="291"/>
        <v>300</v>
      </c>
      <c r="P3710" s="5">
        <f t="shared" si="292"/>
        <v>1.8571428571428572E-2</v>
      </c>
      <c r="Q3710" t="s">
        <v>8318</v>
      </c>
      <c r="R3710" t="s">
        <v>8319</v>
      </c>
      <c r="S3710" s="12">
        <f t="shared" si="293"/>
        <v>41810.142199074071</v>
      </c>
      <c r="T3710" s="12">
        <f t="shared" si="294"/>
        <v>41824.142199074071</v>
      </c>
      <c r="U3710">
        <f t="shared" si="290"/>
        <v>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8270</v>
      </c>
      <c r="O3711" s="21">
        <f t="shared" si="291"/>
        <v>108.25</v>
      </c>
      <c r="P3711" s="5">
        <f t="shared" si="292"/>
        <v>3.2332563510392612E-2</v>
      </c>
      <c r="Q3711" t="s">
        <v>8318</v>
      </c>
      <c r="R3711" t="s">
        <v>8319</v>
      </c>
      <c r="S3711" s="12">
        <f t="shared" si="293"/>
        <v>41785.707708333335</v>
      </c>
      <c r="T3711" s="12">
        <f t="shared" si="294"/>
        <v>41815.707708333335</v>
      </c>
      <c r="U3711">
        <f t="shared" si="290"/>
        <v>1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8270</v>
      </c>
      <c r="O3712" s="21">
        <f t="shared" si="291"/>
        <v>141.15384615384616</v>
      </c>
      <c r="P3712" s="5">
        <f t="shared" si="292"/>
        <v>1.4713896457765668E-2</v>
      </c>
      <c r="Q3712" t="s">
        <v>8318</v>
      </c>
      <c r="R3712" t="s">
        <v>8319</v>
      </c>
      <c r="S3712" s="12">
        <f t="shared" si="293"/>
        <v>42072.576249999998</v>
      </c>
      <c r="T3712" s="12">
        <f t="shared" si="294"/>
        <v>42097.576249999998</v>
      </c>
      <c r="U3712">
        <f t="shared" si="290"/>
        <v>1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8270</v>
      </c>
      <c r="O3713" s="21">
        <f t="shared" si="291"/>
        <v>113.99999999999999</v>
      </c>
      <c r="P3713" s="5">
        <f t="shared" si="292"/>
        <v>3.6842105263157891E-2</v>
      </c>
      <c r="Q3713" t="s">
        <v>8318</v>
      </c>
      <c r="R3713" t="s">
        <v>8319</v>
      </c>
      <c r="S3713" s="12">
        <f t="shared" si="293"/>
        <v>41779.724224537036</v>
      </c>
      <c r="T3713" s="12">
        <f t="shared" si="294"/>
        <v>41805.666666666664</v>
      </c>
      <c r="U3713">
        <f t="shared" si="290"/>
        <v>1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8270</v>
      </c>
      <c r="O3714" s="21">
        <f t="shared" si="291"/>
        <v>153.73333333333335</v>
      </c>
      <c r="P3714" s="5">
        <f t="shared" si="292"/>
        <v>9.019947961838682E-3</v>
      </c>
      <c r="Q3714" t="s">
        <v>8318</v>
      </c>
      <c r="R3714" t="s">
        <v>8319</v>
      </c>
      <c r="S3714" s="12">
        <f t="shared" si="293"/>
        <v>42134.172071759262</v>
      </c>
      <c r="T3714" s="12">
        <f t="shared" si="294"/>
        <v>42155.290972222225</v>
      </c>
      <c r="U3714">
        <f t="shared" ref="U3714:U3777" si="295">COUNT(E3714="SUCCESSFUL","FAILED","cancelled","live")</f>
        <v>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8270</v>
      </c>
      <c r="O3715" s="21">
        <f t="shared" ref="O3715:O3778" si="296">IFERROR( E3715/D3715 * 100,0)</f>
        <v>101.49999999999999</v>
      </c>
      <c r="P3715" s="5">
        <f t="shared" ref="P3715:P3778" si="297">IFERROR(L3715/E3715,0)</f>
        <v>9.3596059113300496E-3</v>
      </c>
      <c r="Q3715" t="s">
        <v>8318</v>
      </c>
      <c r="R3715" t="s">
        <v>8319</v>
      </c>
      <c r="S3715" s="12">
        <f t="shared" si="293"/>
        <v>42505.738032407404</v>
      </c>
      <c r="T3715" s="12">
        <f t="shared" si="294"/>
        <v>42525.738032407404</v>
      </c>
      <c r="U3715">
        <f t="shared" si="295"/>
        <v>1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8270</v>
      </c>
      <c r="O3716" s="21">
        <f t="shared" si="296"/>
        <v>102.35000000000001</v>
      </c>
      <c r="P3716" s="5">
        <f t="shared" si="297"/>
        <v>9.4772838299951156E-3</v>
      </c>
      <c r="Q3716" t="s">
        <v>8318</v>
      </c>
      <c r="R3716" t="s">
        <v>8319</v>
      </c>
      <c r="S3716" s="12">
        <f t="shared" si="293"/>
        <v>42118.556331018524</v>
      </c>
      <c r="T3716" s="12">
        <f t="shared" si="294"/>
        <v>42150.165972222225</v>
      </c>
      <c r="U3716">
        <f t="shared" si="295"/>
        <v>1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8270</v>
      </c>
      <c r="O3717" s="21">
        <f t="shared" si="296"/>
        <v>102.57142857142858</v>
      </c>
      <c r="P3717" s="5">
        <f t="shared" si="297"/>
        <v>7.5208913649025067E-3</v>
      </c>
      <c r="Q3717" t="s">
        <v>8318</v>
      </c>
      <c r="R3717" t="s">
        <v>8319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1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8270</v>
      </c>
      <c r="O3718" s="21">
        <f t="shared" si="296"/>
        <v>155.75</v>
      </c>
      <c r="P3718" s="5">
        <f t="shared" si="297"/>
        <v>1.9261637239165328E-2</v>
      </c>
      <c r="Q3718" t="s">
        <v>8318</v>
      </c>
      <c r="R3718" t="s">
        <v>8319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1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8270</v>
      </c>
      <c r="O3719" s="21">
        <f t="shared" si="296"/>
        <v>100.75</v>
      </c>
      <c r="P3719" s="5">
        <f t="shared" si="297"/>
        <v>3.2258064516129032E-3</v>
      </c>
      <c r="Q3719" t="s">
        <v>8318</v>
      </c>
      <c r="R3719" t="s">
        <v>8319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8270</v>
      </c>
      <c r="O3720" s="21">
        <f t="shared" si="296"/>
        <v>239.4</v>
      </c>
      <c r="P3720" s="5">
        <f t="shared" si="297"/>
        <v>3.842940685045948E-2</v>
      </c>
      <c r="Q3720" t="s">
        <v>8318</v>
      </c>
      <c r="R3720" t="s">
        <v>8319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8270</v>
      </c>
      <c r="O3721" s="21">
        <f t="shared" si="296"/>
        <v>210</v>
      </c>
      <c r="P3721" s="5">
        <f t="shared" si="297"/>
        <v>9.5238095238095247E-3</v>
      </c>
      <c r="Q3721" t="s">
        <v>8318</v>
      </c>
      <c r="R3721" t="s">
        <v>8319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8270</v>
      </c>
      <c r="O3722" s="21">
        <f t="shared" si="296"/>
        <v>104.51515151515152</v>
      </c>
      <c r="P3722" s="5">
        <f t="shared" si="297"/>
        <v>1.1597564511452595E-2</v>
      </c>
      <c r="Q3722" t="s">
        <v>8318</v>
      </c>
      <c r="R3722" t="s">
        <v>8319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8270</v>
      </c>
      <c r="O3723" s="21">
        <f t="shared" si="296"/>
        <v>100.8</v>
      </c>
      <c r="P3723" s="5">
        <f t="shared" si="297"/>
        <v>8.7301587301587304E-3</v>
      </c>
      <c r="Q3723" t="s">
        <v>8318</v>
      </c>
      <c r="R3723" t="s">
        <v>8319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8270</v>
      </c>
      <c r="O3724" s="21">
        <f t="shared" si="296"/>
        <v>111.20000000000002</v>
      </c>
      <c r="P3724" s="5">
        <f t="shared" si="297"/>
        <v>2.0983213429256596E-2</v>
      </c>
      <c r="Q3724" t="s">
        <v>8318</v>
      </c>
      <c r="R3724" t="s">
        <v>8319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8270</v>
      </c>
      <c r="O3725" s="21">
        <f t="shared" si="296"/>
        <v>102.04444444444445</v>
      </c>
      <c r="P3725" s="5">
        <f t="shared" si="297"/>
        <v>1.3719512195121951E-2</v>
      </c>
      <c r="Q3725" t="s">
        <v>8318</v>
      </c>
      <c r="R3725" t="s">
        <v>8319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8270</v>
      </c>
      <c r="O3726" s="21">
        <f t="shared" si="296"/>
        <v>102.54767441860466</v>
      </c>
      <c r="P3726" s="5">
        <f t="shared" si="297"/>
        <v>2.0183465432980687E-2</v>
      </c>
      <c r="Q3726" t="s">
        <v>8318</v>
      </c>
      <c r="R3726" t="s">
        <v>8319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8270</v>
      </c>
      <c r="O3727" s="21">
        <f t="shared" si="296"/>
        <v>127</v>
      </c>
      <c r="P3727" s="5">
        <f t="shared" si="297"/>
        <v>3.937007874015748E-2</v>
      </c>
      <c r="Q3727" t="s">
        <v>8318</v>
      </c>
      <c r="R3727" t="s">
        <v>8319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1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8270</v>
      </c>
      <c r="O3728" s="21">
        <f t="shared" si="296"/>
        <v>338.70588235294122</v>
      </c>
      <c r="P3728" s="5">
        <f t="shared" si="297"/>
        <v>1.5977770059048279E-2</v>
      </c>
      <c r="Q3728" t="s">
        <v>8318</v>
      </c>
      <c r="R3728" t="s">
        <v>8319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8270</v>
      </c>
      <c r="O3729" s="21">
        <f t="shared" si="296"/>
        <v>100.75</v>
      </c>
      <c r="P3729" s="5">
        <f t="shared" si="297"/>
        <v>1.6377171215880892E-2</v>
      </c>
      <c r="Q3729" t="s">
        <v>8318</v>
      </c>
      <c r="R3729" t="s">
        <v>8319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8270</v>
      </c>
      <c r="O3730" s="21">
        <f t="shared" si="296"/>
        <v>9.31</v>
      </c>
      <c r="P3730" s="5">
        <f t="shared" si="297"/>
        <v>1.664876476906552E-2</v>
      </c>
      <c r="Q3730" t="s">
        <v>8318</v>
      </c>
      <c r="R3730" t="s">
        <v>8319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1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8270</v>
      </c>
      <c r="O3731" s="21">
        <f t="shared" si="296"/>
        <v>7.24</v>
      </c>
      <c r="P3731" s="5">
        <f t="shared" si="297"/>
        <v>1.3812154696132596E-2</v>
      </c>
      <c r="Q3731" t="s">
        <v>8318</v>
      </c>
      <c r="R3731" t="s">
        <v>8319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1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8270</v>
      </c>
      <c r="O3732" s="21">
        <f t="shared" si="296"/>
        <v>10</v>
      </c>
      <c r="P3732" s="5">
        <f t="shared" si="297"/>
        <v>0.01</v>
      </c>
      <c r="Q3732" t="s">
        <v>8318</v>
      </c>
      <c r="R3732" t="s">
        <v>8319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1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8270</v>
      </c>
      <c r="O3733" s="21">
        <f t="shared" si="296"/>
        <v>11.272727272727273</v>
      </c>
      <c r="P3733" s="5">
        <f t="shared" si="297"/>
        <v>1.935483870967742E-2</v>
      </c>
      <c r="Q3733" t="s">
        <v>8318</v>
      </c>
      <c r="R3733" t="s">
        <v>8319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8270</v>
      </c>
      <c r="O3734" s="21">
        <f t="shared" si="296"/>
        <v>15.411764705882353</v>
      </c>
      <c r="P3734" s="5">
        <f t="shared" si="297"/>
        <v>3.0534351145038167E-2</v>
      </c>
      <c r="Q3734" t="s">
        <v>8318</v>
      </c>
      <c r="R3734" t="s">
        <v>8319</v>
      </c>
      <c r="S3734" s="12">
        <f t="shared" si="293"/>
        <v>41968.677465277782</v>
      </c>
      <c r="T3734" s="12">
        <f t="shared" si="294"/>
        <v>42028.5</v>
      </c>
      <c r="U3734">
        <f t="shared" si="295"/>
        <v>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8270</v>
      </c>
      <c r="O3735" s="21">
        <f t="shared" si="296"/>
        <v>0</v>
      </c>
      <c r="P3735" s="5">
        <f t="shared" si="297"/>
        <v>0</v>
      </c>
      <c r="Q3735" t="s">
        <v>8318</v>
      </c>
      <c r="R3735" t="s">
        <v>8319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8270</v>
      </c>
      <c r="O3736" s="21">
        <f t="shared" si="296"/>
        <v>28.466666666666669</v>
      </c>
      <c r="P3736" s="5">
        <f t="shared" si="297"/>
        <v>1.6393442622950821E-2</v>
      </c>
      <c r="Q3736" t="s">
        <v>8318</v>
      </c>
      <c r="R3736" t="s">
        <v>8319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1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8270</v>
      </c>
      <c r="O3737" s="21">
        <f t="shared" si="296"/>
        <v>13.333333333333334</v>
      </c>
      <c r="P3737" s="5">
        <f t="shared" si="297"/>
        <v>0.1</v>
      </c>
      <c r="Q3737" t="s">
        <v>8318</v>
      </c>
      <c r="R3737" t="s">
        <v>8319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8270</v>
      </c>
      <c r="O3738" s="21">
        <f t="shared" si="296"/>
        <v>0.66666666666666674</v>
      </c>
      <c r="P3738" s="5">
        <f t="shared" si="297"/>
        <v>0.1</v>
      </c>
      <c r="Q3738" t="s">
        <v>8318</v>
      </c>
      <c r="R3738" t="s">
        <v>8319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1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8270</v>
      </c>
      <c r="O3739" s="21">
        <f t="shared" si="296"/>
        <v>21.428571428571427</v>
      </c>
      <c r="P3739" s="5">
        <f t="shared" si="297"/>
        <v>2.6666666666666668E-2</v>
      </c>
      <c r="Q3739" t="s">
        <v>8318</v>
      </c>
      <c r="R3739" t="s">
        <v>8319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1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8270</v>
      </c>
      <c r="O3740" s="21">
        <f t="shared" si="296"/>
        <v>18</v>
      </c>
      <c r="P3740" s="5">
        <f t="shared" si="297"/>
        <v>2.2222222222222223E-2</v>
      </c>
      <c r="Q3740" t="s">
        <v>8318</v>
      </c>
      <c r="R3740" t="s">
        <v>8319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1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8270</v>
      </c>
      <c r="O3741" s="21">
        <f t="shared" si="296"/>
        <v>20.125</v>
      </c>
      <c r="P3741" s="5">
        <f t="shared" si="297"/>
        <v>9.9378881987577643E-3</v>
      </c>
      <c r="Q3741" t="s">
        <v>8318</v>
      </c>
      <c r="R3741" t="s">
        <v>8319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1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8270</v>
      </c>
      <c r="O3742" s="21">
        <f t="shared" si="296"/>
        <v>17.899999999999999</v>
      </c>
      <c r="P3742" s="5">
        <f t="shared" si="297"/>
        <v>3.9106145251396648E-2</v>
      </c>
      <c r="Q3742" t="s">
        <v>8318</v>
      </c>
      <c r="R3742" t="s">
        <v>8319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8270</v>
      </c>
      <c r="O3743" s="21">
        <f t="shared" si="296"/>
        <v>0</v>
      </c>
      <c r="P3743" s="5">
        <f t="shared" si="297"/>
        <v>0</v>
      </c>
      <c r="Q3743" t="s">
        <v>8318</v>
      </c>
      <c r="R3743" t="s">
        <v>8319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8270</v>
      </c>
      <c r="O3744" s="21">
        <f t="shared" si="296"/>
        <v>2</v>
      </c>
      <c r="P3744" s="5">
        <f t="shared" si="297"/>
        <v>0.04</v>
      </c>
      <c r="Q3744" t="s">
        <v>8318</v>
      </c>
      <c r="R3744" t="s">
        <v>8319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8270</v>
      </c>
      <c r="O3745" s="21">
        <f t="shared" si="296"/>
        <v>0</v>
      </c>
      <c r="P3745" s="5">
        <f t="shared" si="297"/>
        <v>0</v>
      </c>
      <c r="Q3745" t="s">
        <v>8318</v>
      </c>
      <c r="R3745" t="s">
        <v>8319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1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8270</v>
      </c>
      <c r="O3746" s="21">
        <f t="shared" si="296"/>
        <v>0</v>
      </c>
      <c r="P3746" s="5">
        <f t="shared" si="297"/>
        <v>0</v>
      </c>
      <c r="Q3746" t="s">
        <v>8318</v>
      </c>
      <c r="R3746" t="s">
        <v>8319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8270</v>
      </c>
      <c r="O3747" s="21">
        <f t="shared" si="296"/>
        <v>10</v>
      </c>
      <c r="P3747" s="5">
        <f t="shared" si="297"/>
        <v>0.1</v>
      </c>
      <c r="Q3747" t="s">
        <v>8318</v>
      </c>
      <c r="R3747" t="s">
        <v>8319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8270</v>
      </c>
      <c r="O3748" s="21">
        <f t="shared" si="296"/>
        <v>2.3764705882352941</v>
      </c>
      <c r="P3748" s="5">
        <f t="shared" si="297"/>
        <v>4.9504950495049506E-3</v>
      </c>
      <c r="Q3748" t="s">
        <v>8318</v>
      </c>
      <c r="R3748" t="s">
        <v>8319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1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8270</v>
      </c>
      <c r="O3749" s="21">
        <f t="shared" si="296"/>
        <v>1</v>
      </c>
      <c r="P3749" s="5">
        <f t="shared" si="297"/>
        <v>0.04</v>
      </c>
      <c r="Q3749" t="s">
        <v>8318</v>
      </c>
      <c r="R3749" t="s">
        <v>8319</v>
      </c>
      <c r="S3749" s="12">
        <f t="shared" ref="S3749:S3812" si="298">(((J3749/60)/60)/24)+DATE(1970,1,1)</f>
        <v>42164.299722222218</v>
      </c>
      <c r="T3749" s="12">
        <f t="shared" si="294"/>
        <v>42190.957638888889</v>
      </c>
      <c r="U3749">
        <f t="shared" si="295"/>
        <v>1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8304</v>
      </c>
      <c r="O3750" s="21">
        <f t="shared" si="296"/>
        <v>103.52</v>
      </c>
      <c r="P3750" s="5">
        <f t="shared" si="297"/>
        <v>1.0046367851622875E-2</v>
      </c>
      <c r="Q3750" t="s">
        <v>8318</v>
      </c>
      <c r="R3750" t="s">
        <v>8360</v>
      </c>
      <c r="S3750" s="12">
        <f t="shared" si="298"/>
        <v>42395.706435185188</v>
      </c>
      <c r="T3750" s="12">
        <f t="shared" si="294"/>
        <v>42416.249305555553</v>
      </c>
      <c r="U3750">
        <f t="shared" si="295"/>
        <v>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8304</v>
      </c>
      <c r="O3751" s="21">
        <f t="shared" si="296"/>
        <v>105</v>
      </c>
      <c r="P3751" s="5">
        <f t="shared" si="297"/>
        <v>1.3333333333333334E-2</v>
      </c>
      <c r="Q3751" t="s">
        <v>8318</v>
      </c>
      <c r="R3751" t="s">
        <v>8360</v>
      </c>
      <c r="S3751" s="12">
        <f t="shared" si="298"/>
        <v>42458.127175925925</v>
      </c>
      <c r="T3751" s="12">
        <f t="shared" si="294"/>
        <v>42489.165972222225</v>
      </c>
      <c r="U3751">
        <f t="shared" si="295"/>
        <v>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8304</v>
      </c>
      <c r="O3752" s="21">
        <f t="shared" si="296"/>
        <v>100.44999999999999</v>
      </c>
      <c r="P3752" s="5">
        <f t="shared" si="297"/>
        <v>4.6457607433217189E-3</v>
      </c>
      <c r="Q3752" t="s">
        <v>8318</v>
      </c>
      <c r="R3752" t="s">
        <v>8360</v>
      </c>
      <c r="S3752" s="12">
        <f t="shared" si="298"/>
        <v>42016.981574074074</v>
      </c>
      <c r="T3752" s="12">
        <f t="shared" si="294"/>
        <v>42045.332638888889</v>
      </c>
      <c r="U3752">
        <f t="shared" si="295"/>
        <v>1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8304</v>
      </c>
      <c r="O3753" s="21">
        <f t="shared" si="296"/>
        <v>132.6</v>
      </c>
      <c r="P3753" s="5">
        <f t="shared" si="297"/>
        <v>8.2956259426847662E-3</v>
      </c>
      <c r="Q3753" t="s">
        <v>8318</v>
      </c>
      <c r="R3753" t="s">
        <v>8360</v>
      </c>
      <c r="S3753" s="12">
        <f t="shared" si="298"/>
        <v>42403.035567129627</v>
      </c>
      <c r="T3753" s="12">
        <f t="shared" si="294"/>
        <v>42462.993900462956</v>
      </c>
      <c r="U3753">
        <f t="shared" si="295"/>
        <v>1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8304</v>
      </c>
      <c r="O3754" s="21">
        <f t="shared" si="296"/>
        <v>112.99999999999999</v>
      </c>
      <c r="P3754" s="5">
        <f t="shared" si="297"/>
        <v>2.6548672566371681E-2</v>
      </c>
      <c r="Q3754" t="s">
        <v>8318</v>
      </c>
      <c r="R3754" t="s">
        <v>8360</v>
      </c>
      <c r="S3754" s="12">
        <f t="shared" si="298"/>
        <v>42619.802488425921</v>
      </c>
      <c r="T3754" s="12">
        <f t="shared" si="294"/>
        <v>42659.875</v>
      </c>
      <c r="U3754">
        <f t="shared" si="295"/>
        <v>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8304</v>
      </c>
      <c r="O3755" s="21">
        <f t="shared" si="296"/>
        <v>103.34</v>
      </c>
      <c r="P3755" s="5">
        <f t="shared" si="297"/>
        <v>5.8060770272885618E-3</v>
      </c>
      <c r="Q3755" t="s">
        <v>8318</v>
      </c>
      <c r="R3755" t="s">
        <v>8360</v>
      </c>
      <c r="S3755" s="12">
        <f t="shared" si="298"/>
        <v>42128.824074074073</v>
      </c>
      <c r="T3755" s="12">
        <f t="shared" si="294"/>
        <v>42158</v>
      </c>
      <c r="U3755">
        <f t="shared" si="295"/>
        <v>1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8304</v>
      </c>
      <c r="O3756" s="21">
        <f t="shared" si="296"/>
        <v>120</v>
      </c>
      <c r="P3756" s="5">
        <f t="shared" si="297"/>
        <v>8.9999999999999993E-3</v>
      </c>
      <c r="Q3756" t="s">
        <v>8318</v>
      </c>
      <c r="R3756" t="s">
        <v>8360</v>
      </c>
      <c r="S3756" s="12">
        <f t="shared" si="298"/>
        <v>41808.881215277775</v>
      </c>
      <c r="T3756" s="12">
        <f t="shared" si="294"/>
        <v>41846.207638888889</v>
      </c>
      <c r="U3756">
        <f t="shared" si="295"/>
        <v>1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8304</v>
      </c>
      <c r="O3757" s="21">
        <f t="shared" si="296"/>
        <v>129.63636363636363</v>
      </c>
      <c r="P3757" s="5">
        <f t="shared" si="297"/>
        <v>3.9270687237026647E-2</v>
      </c>
      <c r="Q3757" t="s">
        <v>8318</v>
      </c>
      <c r="R3757" t="s">
        <v>8360</v>
      </c>
      <c r="S3757" s="12">
        <f t="shared" si="298"/>
        <v>42445.866979166662</v>
      </c>
      <c r="T3757" s="12">
        <f t="shared" si="294"/>
        <v>42475.866979166662</v>
      </c>
      <c r="U3757">
        <f t="shared" si="295"/>
        <v>1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8304</v>
      </c>
      <c r="O3758" s="21">
        <f t="shared" si="296"/>
        <v>101.11111111111111</v>
      </c>
      <c r="P3758" s="5">
        <f t="shared" si="297"/>
        <v>3.7362637362637363E-3</v>
      </c>
      <c r="Q3758" t="s">
        <v>8318</v>
      </c>
      <c r="R3758" t="s">
        <v>8360</v>
      </c>
      <c r="S3758" s="12">
        <f t="shared" si="298"/>
        <v>41771.814791666664</v>
      </c>
      <c r="T3758" s="12">
        <f t="shared" si="294"/>
        <v>41801.814791666664</v>
      </c>
      <c r="U3758">
        <f t="shared" si="295"/>
        <v>1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8304</v>
      </c>
      <c r="O3759" s="21">
        <f t="shared" si="296"/>
        <v>108.51428571428572</v>
      </c>
      <c r="P3759" s="5">
        <f t="shared" si="297"/>
        <v>1.3164823591363875E-2</v>
      </c>
      <c r="Q3759" t="s">
        <v>8318</v>
      </c>
      <c r="R3759" t="s">
        <v>8360</v>
      </c>
      <c r="S3759" s="12">
        <f t="shared" si="298"/>
        <v>41954.850868055553</v>
      </c>
      <c r="T3759" s="12">
        <f t="shared" si="294"/>
        <v>41974.850868055553</v>
      </c>
      <c r="U3759">
        <f t="shared" si="295"/>
        <v>1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8304</v>
      </c>
      <c r="O3760" s="21">
        <f t="shared" si="296"/>
        <v>102.33333333333334</v>
      </c>
      <c r="P3760" s="5">
        <f t="shared" si="297"/>
        <v>1.6938110749185668E-2</v>
      </c>
      <c r="Q3760" t="s">
        <v>8318</v>
      </c>
      <c r="R3760" t="s">
        <v>8360</v>
      </c>
      <c r="S3760" s="12">
        <f t="shared" si="298"/>
        <v>41747.471504629626</v>
      </c>
      <c r="T3760" s="12">
        <f t="shared" si="294"/>
        <v>41778.208333333336</v>
      </c>
      <c r="U3760">
        <f t="shared" si="295"/>
        <v>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8304</v>
      </c>
      <c r="O3761" s="21">
        <f t="shared" si="296"/>
        <v>110.24425000000002</v>
      </c>
      <c r="P3761" s="5">
        <f t="shared" si="297"/>
        <v>1.9955689298988381E-2</v>
      </c>
      <c r="Q3761" t="s">
        <v>8318</v>
      </c>
      <c r="R3761" t="s">
        <v>8360</v>
      </c>
      <c r="S3761" s="12">
        <f t="shared" si="298"/>
        <v>42182.108252314814</v>
      </c>
      <c r="T3761" s="12">
        <f t="shared" si="294"/>
        <v>42242.108252314814</v>
      </c>
      <c r="U3761">
        <f t="shared" si="295"/>
        <v>1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8304</v>
      </c>
      <c r="O3762" s="21">
        <f t="shared" si="296"/>
        <v>101.0154</v>
      </c>
      <c r="P3762" s="5">
        <f t="shared" si="297"/>
        <v>1.8017054825303865E-2</v>
      </c>
      <c r="Q3762" t="s">
        <v>8318</v>
      </c>
      <c r="R3762" t="s">
        <v>8360</v>
      </c>
      <c r="S3762" s="12">
        <f t="shared" si="298"/>
        <v>41739.525300925925</v>
      </c>
      <c r="T3762" s="12">
        <f t="shared" si="294"/>
        <v>41764.525300925925</v>
      </c>
      <c r="U3762">
        <f t="shared" si="295"/>
        <v>1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8304</v>
      </c>
      <c r="O3763" s="21">
        <f t="shared" si="296"/>
        <v>100</v>
      </c>
      <c r="P3763" s="5">
        <f t="shared" si="297"/>
        <v>6.0000000000000001E-3</v>
      </c>
      <c r="Q3763" t="s">
        <v>8318</v>
      </c>
      <c r="R3763" t="s">
        <v>8360</v>
      </c>
      <c r="S3763" s="12">
        <f t="shared" si="298"/>
        <v>42173.466863425929</v>
      </c>
      <c r="T3763" s="12">
        <f t="shared" ref="T3763:T3826" si="299">(((I3763/60)/60)/24)+DATE(1970,1,1)</f>
        <v>42226.958333333328</v>
      </c>
      <c r="U3763">
        <f t="shared" si="295"/>
        <v>1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8304</v>
      </c>
      <c r="O3764" s="21">
        <f t="shared" si="296"/>
        <v>106.24</v>
      </c>
      <c r="P3764" s="5">
        <f t="shared" si="297"/>
        <v>2.1084337349397589E-2</v>
      </c>
      <c r="Q3764" t="s">
        <v>8318</v>
      </c>
      <c r="R3764" t="s">
        <v>8360</v>
      </c>
      <c r="S3764" s="12">
        <f t="shared" si="298"/>
        <v>42193.813530092593</v>
      </c>
      <c r="T3764" s="12">
        <f t="shared" si="299"/>
        <v>42218.813530092593</v>
      </c>
      <c r="U3764">
        <f t="shared" si="295"/>
        <v>1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8304</v>
      </c>
      <c r="O3765" s="21">
        <f t="shared" si="296"/>
        <v>100</v>
      </c>
      <c r="P3765" s="5">
        <f t="shared" si="297"/>
        <v>1.54E-2</v>
      </c>
      <c r="Q3765" t="s">
        <v>8318</v>
      </c>
      <c r="R3765" t="s">
        <v>8360</v>
      </c>
      <c r="S3765" s="12">
        <f t="shared" si="298"/>
        <v>42065.750300925924</v>
      </c>
      <c r="T3765" s="12">
        <f t="shared" si="299"/>
        <v>42095.708634259259</v>
      </c>
      <c r="U3765">
        <f t="shared" si="295"/>
        <v>1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8304</v>
      </c>
      <c r="O3766" s="21">
        <f t="shared" si="296"/>
        <v>100</v>
      </c>
      <c r="P3766" s="5">
        <f t="shared" si="297"/>
        <v>1.7999999999999999E-2</v>
      </c>
      <c r="Q3766" t="s">
        <v>8318</v>
      </c>
      <c r="R3766" t="s">
        <v>8360</v>
      </c>
      <c r="S3766" s="12">
        <f t="shared" si="298"/>
        <v>42499.842962962968</v>
      </c>
      <c r="T3766" s="12">
        <f t="shared" si="299"/>
        <v>42519.024999999994</v>
      </c>
      <c r="U3766">
        <f t="shared" si="295"/>
        <v>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8304</v>
      </c>
      <c r="O3767" s="21">
        <f t="shared" si="296"/>
        <v>113.45714285714286</v>
      </c>
      <c r="P3767" s="5">
        <f t="shared" si="297"/>
        <v>1.3472676907579955E-2</v>
      </c>
      <c r="Q3767" t="s">
        <v>8318</v>
      </c>
      <c r="R3767" t="s">
        <v>8360</v>
      </c>
      <c r="S3767" s="12">
        <f t="shared" si="298"/>
        <v>41820.776412037041</v>
      </c>
      <c r="T3767" s="12">
        <f t="shared" si="299"/>
        <v>41850.776412037041</v>
      </c>
      <c r="U3767">
        <f t="shared" si="295"/>
        <v>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8304</v>
      </c>
      <c r="O3768" s="21">
        <f t="shared" si="296"/>
        <v>102.65010000000001</v>
      </c>
      <c r="P3768" s="5">
        <f t="shared" si="297"/>
        <v>9.3521584489445215E-3</v>
      </c>
      <c r="Q3768" t="s">
        <v>8318</v>
      </c>
      <c r="R3768" t="s">
        <v>8360</v>
      </c>
      <c r="S3768" s="12">
        <f t="shared" si="298"/>
        <v>41788.167187500003</v>
      </c>
      <c r="T3768" s="12">
        <f t="shared" si="299"/>
        <v>41823.167187500003</v>
      </c>
      <c r="U3768">
        <f t="shared" si="295"/>
        <v>1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8304</v>
      </c>
      <c r="O3769" s="21">
        <f t="shared" si="296"/>
        <v>116.75</v>
      </c>
      <c r="P3769" s="5">
        <f t="shared" si="297"/>
        <v>2.398286937901499E-2</v>
      </c>
      <c r="Q3769" t="s">
        <v>8318</v>
      </c>
      <c r="R3769" t="s">
        <v>8360</v>
      </c>
      <c r="S3769" s="12">
        <f t="shared" si="298"/>
        <v>42050.019641203704</v>
      </c>
      <c r="T3769" s="12">
        <f t="shared" si="299"/>
        <v>42064.207638888889</v>
      </c>
      <c r="U3769">
        <f t="shared" si="295"/>
        <v>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8304</v>
      </c>
      <c r="O3770" s="21">
        <f t="shared" si="296"/>
        <v>107.65274999999998</v>
      </c>
      <c r="P3770" s="5">
        <f t="shared" si="297"/>
        <v>1.3469233252285707E-2</v>
      </c>
      <c r="Q3770" t="s">
        <v>8318</v>
      </c>
      <c r="R3770" t="s">
        <v>8360</v>
      </c>
      <c r="S3770" s="12">
        <f t="shared" si="298"/>
        <v>41772.727893518517</v>
      </c>
      <c r="T3770" s="12">
        <f t="shared" si="299"/>
        <v>41802.727893518517</v>
      </c>
      <c r="U3770">
        <f t="shared" si="295"/>
        <v>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8304</v>
      </c>
      <c r="O3771" s="21">
        <f t="shared" si="296"/>
        <v>100</v>
      </c>
      <c r="P3771" s="5">
        <f t="shared" si="297"/>
        <v>1.3636363636363636E-2</v>
      </c>
      <c r="Q3771" t="s">
        <v>8318</v>
      </c>
      <c r="R3771" t="s">
        <v>8360</v>
      </c>
      <c r="S3771" s="12">
        <f t="shared" si="298"/>
        <v>42445.598136574074</v>
      </c>
      <c r="T3771" s="12">
        <f t="shared" si="299"/>
        <v>42475.598136574074</v>
      </c>
      <c r="U3771">
        <f t="shared" si="295"/>
        <v>1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8304</v>
      </c>
      <c r="O3772" s="21">
        <f t="shared" si="296"/>
        <v>100</v>
      </c>
      <c r="P3772" s="5">
        <f t="shared" si="297"/>
        <v>0.01</v>
      </c>
      <c r="Q3772" t="s">
        <v>8318</v>
      </c>
      <c r="R3772" t="s">
        <v>8360</v>
      </c>
      <c r="S3772" s="12">
        <f t="shared" si="298"/>
        <v>42138.930671296301</v>
      </c>
      <c r="T3772" s="12">
        <f t="shared" si="299"/>
        <v>42168.930671296301</v>
      </c>
      <c r="U3772">
        <f t="shared" si="295"/>
        <v>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8304</v>
      </c>
      <c r="O3773" s="21">
        <f t="shared" si="296"/>
        <v>146</v>
      </c>
      <c r="P3773" s="5">
        <f t="shared" si="297"/>
        <v>2.6027397260273973E-2</v>
      </c>
      <c r="Q3773" t="s">
        <v>8318</v>
      </c>
      <c r="R3773" t="s">
        <v>8360</v>
      </c>
      <c r="S3773" s="12">
        <f t="shared" si="298"/>
        <v>42493.857083333336</v>
      </c>
      <c r="T3773" s="12">
        <f t="shared" si="299"/>
        <v>42508</v>
      </c>
      <c r="U3773">
        <f t="shared" si="295"/>
        <v>1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8304</v>
      </c>
      <c r="O3774" s="21">
        <f t="shared" si="296"/>
        <v>110.2</v>
      </c>
      <c r="P3774" s="5">
        <f t="shared" si="297"/>
        <v>5.9891107078039931E-3</v>
      </c>
      <c r="Q3774" t="s">
        <v>8318</v>
      </c>
      <c r="R3774" t="s">
        <v>8360</v>
      </c>
      <c r="S3774" s="12">
        <f t="shared" si="298"/>
        <v>42682.616967592592</v>
      </c>
      <c r="T3774" s="12">
        <f t="shared" si="299"/>
        <v>42703.25</v>
      </c>
      <c r="U3774">
        <f t="shared" si="295"/>
        <v>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8304</v>
      </c>
      <c r="O3775" s="21">
        <f t="shared" si="296"/>
        <v>108.2</v>
      </c>
      <c r="P3775" s="5">
        <f t="shared" si="297"/>
        <v>1.0536044362292052E-2</v>
      </c>
      <c r="Q3775" t="s">
        <v>8318</v>
      </c>
      <c r="R3775" t="s">
        <v>8360</v>
      </c>
      <c r="S3775" s="12">
        <f t="shared" si="298"/>
        <v>42656.005173611105</v>
      </c>
      <c r="T3775" s="12">
        <f t="shared" si="299"/>
        <v>42689.088888888888</v>
      </c>
      <c r="U3775">
        <f t="shared" si="295"/>
        <v>1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8304</v>
      </c>
      <c r="O3776" s="21">
        <f t="shared" si="296"/>
        <v>100</v>
      </c>
      <c r="P3776" s="5">
        <f t="shared" si="297"/>
        <v>0.01</v>
      </c>
      <c r="Q3776" t="s">
        <v>8318</v>
      </c>
      <c r="R3776" t="s">
        <v>8360</v>
      </c>
      <c r="S3776" s="12">
        <f t="shared" si="298"/>
        <v>42087.792303240742</v>
      </c>
      <c r="T3776" s="12">
        <f t="shared" si="299"/>
        <v>42103.792303240742</v>
      </c>
      <c r="U3776">
        <f t="shared" si="295"/>
        <v>1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8304</v>
      </c>
      <c r="O3777" s="21">
        <f t="shared" si="296"/>
        <v>100.25</v>
      </c>
      <c r="P3777" s="5">
        <f t="shared" si="297"/>
        <v>6.9825436408977558E-3</v>
      </c>
      <c r="Q3777" t="s">
        <v>8318</v>
      </c>
      <c r="R3777" t="s">
        <v>8360</v>
      </c>
      <c r="S3777" s="12">
        <f t="shared" si="298"/>
        <v>42075.942627314813</v>
      </c>
      <c r="T3777" s="12">
        <f t="shared" si="299"/>
        <v>42103.166666666672</v>
      </c>
      <c r="U3777">
        <f t="shared" si="295"/>
        <v>1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8304</v>
      </c>
      <c r="O3778" s="21">
        <f t="shared" si="296"/>
        <v>106.71250000000001</v>
      </c>
      <c r="P3778" s="5">
        <f t="shared" si="297"/>
        <v>1.1010893756588966E-2</v>
      </c>
      <c r="Q3778" t="s">
        <v>8318</v>
      </c>
      <c r="R3778" t="s">
        <v>8360</v>
      </c>
      <c r="S3778" s="12">
        <f t="shared" si="298"/>
        <v>41814.367800925924</v>
      </c>
      <c r="T3778" s="12">
        <f t="shared" si="299"/>
        <v>41852.041666666664</v>
      </c>
      <c r="U3778">
        <f t="shared" ref="U3778:U3841" si="300">COUNT(E3778="SUCCESSFUL","FAILED","cancelled","live")</f>
        <v>1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8304</v>
      </c>
      <c r="O3779" s="21">
        <f t="shared" ref="O3779:O3842" si="301">IFERROR( E3779/D3779 * 100,0)</f>
        <v>143.19999999999999</v>
      </c>
      <c r="P3779" s="5">
        <f t="shared" ref="P3779:P3842" si="302">IFERROR(L3779/E3779,0)</f>
        <v>2.0600558659217876E-2</v>
      </c>
      <c r="Q3779" t="s">
        <v>8318</v>
      </c>
      <c r="R3779" t="s">
        <v>8360</v>
      </c>
      <c r="S3779" s="12">
        <f t="shared" si="298"/>
        <v>41887.111354166671</v>
      </c>
      <c r="T3779" s="12">
        <f t="shared" si="299"/>
        <v>41909.166666666664</v>
      </c>
      <c r="U3779">
        <f t="shared" si="300"/>
        <v>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8304</v>
      </c>
      <c r="O3780" s="21">
        <f t="shared" si="301"/>
        <v>105.04166666666667</v>
      </c>
      <c r="P3780" s="5">
        <f t="shared" si="302"/>
        <v>1.4280047600158666E-2</v>
      </c>
      <c r="Q3780" t="s">
        <v>8318</v>
      </c>
      <c r="R3780" t="s">
        <v>8360</v>
      </c>
      <c r="S3780" s="12">
        <f t="shared" si="298"/>
        <v>41989.819212962961</v>
      </c>
      <c r="T3780" s="12">
        <f t="shared" si="299"/>
        <v>42049.819212962961</v>
      </c>
      <c r="U3780">
        <f t="shared" si="300"/>
        <v>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8304</v>
      </c>
      <c r="O3781" s="21">
        <f t="shared" si="301"/>
        <v>103.98</v>
      </c>
      <c r="P3781" s="5">
        <f t="shared" si="302"/>
        <v>7.3732127973328201E-3</v>
      </c>
      <c r="Q3781" t="s">
        <v>8318</v>
      </c>
      <c r="R3781" t="s">
        <v>8360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1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8304</v>
      </c>
      <c r="O3782" s="21">
        <f t="shared" si="301"/>
        <v>120</v>
      </c>
      <c r="P3782" s="5">
        <f t="shared" si="302"/>
        <v>0.01</v>
      </c>
      <c r="Q3782" t="s">
        <v>8318</v>
      </c>
      <c r="R3782" t="s">
        <v>8360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8304</v>
      </c>
      <c r="O3783" s="21">
        <f t="shared" si="301"/>
        <v>109.66666666666667</v>
      </c>
      <c r="P3783" s="5">
        <f t="shared" si="302"/>
        <v>1.0536980749746707E-2</v>
      </c>
      <c r="Q3783" t="s">
        <v>8318</v>
      </c>
      <c r="R3783" t="s">
        <v>8360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1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8304</v>
      </c>
      <c r="O3784" s="21">
        <f t="shared" si="301"/>
        <v>101.75</v>
      </c>
      <c r="P3784" s="5">
        <f t="shared" si="302"/>
        <v>1.3267813267813268E-2</v>
      </c>
      <c r="Q3784" t="s">
        <v>8318</v>
      </c>
      <c r="R3784" t="s">
        <v>8360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8304</v>
      </c>
      <c r="O3785" s="21">
        <f t="shared" si="301"/>
        <v>128.91666666666666</v>
      </c>
      <c r="P3785" s="5">
        <f t="shared" si="302"/>
        <v>1.5513897866839044E-2</v>
      </c>
      <c r="Q3785" t="s">
        <v>8318</v>
      </c>
      <c r="R3785" t="s">
        <v>8360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8304</v>
      </c>
      <c r="O3786" s="21">
        <f t="shared" si="301"/>
        <v>114.99999999999999</v>
      </c>
      <c r="P3786" s="5">
        <f t="shared" si="302"/>
        <v>8.6956521739130436E-3</v>
      </c>
      <c r="Q3786" t="s">
        <v>8318</v>
      </c>
      <c r="R3786" t="s">
        <v>8360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1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8304</v>
      </c>
      <c r="O3787" s="21">
        <f t="shared" si="301"/>
        <v>150.75</v>
      </c>
      <c r="P3787" s="5">
        <f t="shared" si="302"/>
        <v>9.9502487562189053E-3</v>
      </c>
      <c r="Q3787" t="s">
        <v>8318</v>
      </c>
      <c r="R3787" t="s">
        <v>8360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8304</v>
      </c>
      <c r="O3788" s="21">
        <f t="shared" si="301"/>
        <v>110.96666666666665</v>
      </c>
      <c r="P3788" s="5">
        <f t="shared" si="302"/>
        <v>1.0663863021928507E-2</v>
      </c>
      <c r="Q3788" t="s">
        <v>8318</v>
      </c>
      <c r="R3788" t="s">
        <v>8360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8304</v>
      </c>
      <c r="O3789" s="21">
        <f t="shared" si="301"/>
        <v>100.28571428571429</v>
      </c>
      <c r="P3789" s="5">
        <f t="shared" si="302"/>
        <v>2.8490028490028491E-2</v>
      </c>
      <c r="Q3789" t="s">
        <v>8318</v>
      </c>
      <c r="R3789" t="s">
        <v>8360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1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8304</v>
      </c>
      <c r="O3790" s="21">
        <f t="shared" si="301"/>
        <v>0.66666666666666674</v>
      </c>
      <c r="P3790" s="5">
        <f t="shared" si="302"/>
        <v>2E-3</v>
      </c>
      <c r="Q3790" t="s">
        <v>8318</v>
      </c>
      <c r="R3790" t="s">
        <v>8360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1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8304</v>
      </c>
      <c r="O3791" s="21">
        <f t="shared" si="301"/>
        <v>3.267605633802817</v>
      </c>
      <c r="P3791" s="5">
        <f t="shared" si="302"/>
        <v>3.4482758620689655E-2</v>
      </c>
      <c r="Q3791" t="s">
        <v>8318</v>
      </c>
      <c r="R3791" t="s">
        <v>8360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1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8304</v>
      </c>
      <c r="O3792" s="21">
        <f t="shared" si="301"/>
        <v>0</v>
      </c>
      <c r="P3792" s="5">
        <f t="shared" si="302"/>
        <v>0</v>
      </c>
      <c r="Q3792" t="s">
        <v>8318</v>
      </c>
      <c r="R3792" t="s">
        <v>8360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8304</v>
      </c>
      <c r="O3793" s="21">
        <f t="shared" si="301"/>
        <v>0</v>
      </c>
      <c r="P3793" s="5">
        <f t="shared" si="302"/>
        <v>0</v>
      </c>
      <c r="Q3793" t="s">
        <v>8318</v>
      </c>
      <c r="R3793" t="s">
        <v>8360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1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8304</v>
      </c>
      <c r="O3794" s="21">
        <f t="shared" si="301"/>
        <v>0.27999999999999997</v>
      </c>
      <c r="P3794" s="5">
        <f t="shared" si="302"/>
        <v>5.7142857142857141E-2</v>
      </c>
      <c r="Q3794" t="s">
        <v>8318</v>
      </c>
      <c r="R3794" t="s">
        <v>8360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8304</v>
      </c>
      <c r="O3795" s="21">
        <f t="shared" si="301"/>
        <v>59.657142857142851</v>
      </c>
      <c r="P3795" s="5">
        <f t="shared" si="302"/>
        <v>5.7471264367816091E-3</v>
      </c>
      <c r="Q3795" t="s">
        <v>8318</v>
      </c>
      <c r="R3795" t="s">
        <v>8360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8304</v>
      </c>
      <c r="O3796" s="21">
        <f t="shared" si="301"/>
        <v>1</v>
      </c>
      <c r="P3796" s="5">
        <f t="shared" si="302"/>
        <v>0.02</v>
      </c>
      <c r="Q3796" t="s">
        <v>8318</v>
      </c>
      <c r="R3796" t="s">
        <v>8360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8304</v>
      </c>
      <c r="O3797" s="21">
        <f t="shared" si="301"/>
        <v>1.6666666666666667</v>
      </c>
      <c r="P3797" s="5">
        <f t="shared" si="302"/>
        <v>0.2</v>
      </c>
      <c r="Q3797" t="s">
        <v>8318</v>
      </c>
      <c r="R3797" t="s">
        <v>8360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1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8304</v>
      </c>
      <c r="O3798" s="21">
        <f t="shared" si="301"/>
        <v>4.4444444444444444E-3</v>
      </c>
      <c r="P3798" s="5">
        <f t="shared" si="302"/>
        <v>1</v>
      </c>
      <c r="Q3798" t="s">
        <v>8318</v>
      </c>
      <c r="R3798" t="s">
        <v>8360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8304</v>
      </c>
      <c r="O3799" s="21">
        <f t="shared" si="301"/>
        <v>89.666666666666657</v>
      </c>
      <c r="P3799" s="5">
        <f t="shared" si="302"/>
        <v>6.8773234200743497E-3</v>
      </c>
      <c r="Q3799" t="s">
        <v>8318</v>
      </c>
      <c r="R3799" t="s">
        <v>8360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1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8304</v>
      </c>
      <c r="O3800" s="21">
        <f t="shared" si="301"/>
        <v>1.4642857142857144</v>
      </c>
      <c r="P3800" s="5">
        <f t="shared" si="302"/>
        <v>4.8780487804878049E-3</v>
      </c>
      <c r="Q3800" t="s">
        <v>8318</v>
      </c>
      <c r="R3800" t="s">
        <v>8360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8304</v>
      </c>
      <c r="O3801" s="21">
        <f t="shared" si="301"/>
        <v>4.0199999999999996</v>
      </c>
      <c r="P3801" s="5">
        <f t="shared" si="302"/>
        <v>9.9502487562189053E-3</v>
      </c>
      <c r="Q3801" t="s">
        <v>8318</v>
      </c>
      <c r="R3801" t="s">
        <v>8360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1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8304</v>
      </c>
      <c r="O3802" s="21">
        <f t="shared" si="301"/>
        <v>4.004545454545454</v>
      </c>
      <c r="P3802" s="5">
        <f t="shared" si="302"/>
        <v>1.8161180476730987E-2</v>
      </c>
      <c r="Q3802" t="s">
        <v>8318</v>
      </c>
      <c r="R3802" t="s">
        <v>8360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8304</v>
      </c>
      <c r="O3803" s="21">
        <f t="shared" si="301"/>
        <v>8.52</v>
      </c>
      <c r="P3803" s="5">
        <f t="shared" si="302"/>
        <v>2.1126760563380281E-2</v>
      </c>
      <c r="Q3803" t="s">
        <v>8318</v>
      </c>
      <c r="R3803" t="s">
        <v>8360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8304</v>
      </c>
      <c r="O3804" s="21">
        <f t="shared" si="301"/>
        <v>0</v>
      </c>
      <c r="P3804" s="5">
        <f t="shared" si="302"/>
        <v>0</v>
      </c>
      <c r="Q3804" t="s">
        <v>8318</v>
      </c>
      <c r="R3804" t="s">
        <v>8360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1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8304</v>
      </c>
      <c r="O3805" s="21">
        <f t="shared" si="301"/>
        <v>19.650000000000002</v>
      </c>
      <c r="P3805" s="5">
        <f t="shared" si="302"/>
        <v>1.6963528413910092E-2</v>
      </c>
      <c r="Q3805" t="s">
        <v>8318</v>
      </c>
      <c r="R3805" t="s">
        <v>8360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1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8304</v>
      </c>
      <c r="O3806" s="21">
        <f t="shared" si="301"/>
        <v>0</v>
      </c>
      <c r="P3806" s="5">
        <f t="shared" si="302"/>
        <v>0</v>
      </c>
      <c r="Q3806" t="s">
        <v>8318</v>
      </c>
      <c r="R3806" t="s">
        <v>8360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1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8304</v>
      </c>
      <c r="O3807" s="21">
        <f t="shared" si="301"/>
        <v>2E-3</v>
      </c>
      <c r="P3807" s="5">
        <f t="shared" si="302"/>
        <v>0.66666666666666663</v>
      </c>
      <c r="Q3807" t="s">
        <v>8318</v>
      </c>
      <c r="R3807" t="s">
        <v>8360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1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8304</v>
      </c>
      <c r="O3808" s="21">
        <f t="shared" si="301"/>
        <v>6.6666666666666666E-2</v>
      </c>
      <c r="P3808" s="5">
        <f t="shared" si="302"/>
        <v>0.2</v>
      </c>
      <c r="Q3808" t="s">
        <v>8318</v>
      </c>
      <c r="R3808" t="s">
        <v>8360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1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8304</v>
      </c>
      <c r="O3809" s="21">
        <f t="shared" si="301"/>
        <v>30.333333333333336</v>
      </c>
      <c r="P3809" s="5">
        <f t="shared" si="302"/>
        <v>1.9780219780219779E-2</v>
      </c>
      <c r="Q3809" t="s">
        <v>8318</v>
      </c>
      <c r="R3809" t="s">
        <v>8360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1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8270</v>
      </c>
      <c r="O3810" s="21">
        <f t="shared" si="301"/>
        <v>100</v>
      </c>
      <c r="P3810" s="5">
        <f t="shared" si="302"/>
        <v>2.4E-2</v>
      </c>
      <c r="Q3810" t="s">
        <v>8318</v>
      </c>
      <c r="R3810" t="s">
        <v>8319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1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8270</v>
      </c>
      <c r="O3811" s="21">
        <f t="shared" si="301"/>
        <v>101.25</v>
      </c>
      <c r="P3811" s="5">
        <f t="shared" si="302"/>
        <v>1.8765432098765432E-2</v>
      </c>
      <c r="Q3811" t="s">
        <v>8318</v>
      </c>
      <c r="R3811" t="s">
        <v>8319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8270</v>
      </c>
      <c r="O3812" s="21">
        <f t="shared" si="301"/>
        <v>121.73333333333333</v>
      </c>
      <c r="P3812" s="5">
        <f t="shared" si="302"/>
        <v>1.4238773274917854E-2</v>
      </c>
      <c r="Q3812" t="s">
        <v>8318</v>
      </c>
      <c r="R3812" t="s">
        <v>8319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8270</v>
      </c>
      <c r="O3813" s="21">
        <f t="shared" si="301"/>
        <v>330</v>
      </c>
      <c r="P3813" s="5">
        <f t="shared" si="302"/>
        <v>2.3030303030303029E-2</v>
      </c>
      <c r="Q3813" t="s">
        <v>8318</v>
      </c>
      <c r="R3813" t="s">
        <v>8319</v>
      </c>
      <c r="S3813" s="12">
        <f t="shared" ref="S3813:S3876" si="303">(((J3813/60)/60)/24)+DATE(1970,1,1)</f>
        <v>42487.62700231481</v>
      </c>
      <c r="T3813" s="12">
        <f t="shared" si="299"/>
        <v>42521.458333333328</v>
      </c>
      <c r="U3813">
        <f t="shared" si="300"/>
        <v>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8270</v>
      </c>
      <c r="O3814" s="21">
        <f t="shared" si="301"/>
        <v>109.55</v>
      </c>
      <c r="P3814" s="5">
        <f t="shared" si="302"/>
        <v>5.0205385668644457E-3</v>
      </c>
      <c r="Q3814" t="s">
        <v>8318</v>
      </c>
      <c r="R3814" t="s">
        <v>8319</v>
      </c>
      <c r="S3814" s="12">
        <f t="shared" si="303"/>
        <v>42109.751250000001</v>
      </c>
      <c r="T3814" s="12">
        <f t="shared" si="299"/>
        <v>42156.165972222225</v>
      </c>
      <c r="U3814">
        <f t="shared" si="300"/>
        <v>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8270</v>
      </c>
      <c r="O3815" s="21">
        <f t="shared" si="301"/>
        <v>100.95190476190474</v>
      </c>
      <c r="P3815" s="5">
        <f t="shared" si="302"/>
        <v>1.2735909131646848E-2</v>
      </c>
      <c r="Q3815" t="s">
        <v>8318</v>
      </c>
      <c r="R3815" t="s">
        <v>8319</v>
      </c>
      <c r="S3815" s="12">
        <f t="shared" si="303"/>
        <v>42497.275706018518</v>
      </c>
      <c r="T3815" s="12">
        <f t="shared" si="299"/>
        <v>42535.904861111107</v>
      </c>
      <c r="U3815">
        <f t="shared" si="300"/>
        <v>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8270</v>
      </c>
      <c r="O3816" s="21">
        <f t="shared" si="301"/>
        <v>140.13333333333333</v>
      </c>
      <c r="P3816" s="5">
        <f t="shared" si="302"/>
        <v>1.6175071360608945E-2</v>
      </c>
      <c r="Q3816" t="s">
        <v>8318</v>
      </c>
      <c r="R3816" t="s">
        <v>8319</v>
      </c>
      <c r="S3816" s="12">
        <f t="shared" si="303"/>
        <v>42058.904074074075</v>
      </c>
      <c r="T3816" s="12">
        <f t="shared" si="299"/>
        <v>42095.165972222225</v>
      </c>
      <c r="U3816">
        <f t="shared" si="300"/>
        <v>1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8270</v>
      </c>
      <c r="O3817" s="21">
        <f t="shared" si="301"/>
        <v>100.001</v>
      </c>
      <c r="P3817" s="5">
        <f t="shared" si="302"/>
        <v>1.9999800001999982E-2</v>
      </c>
      <c r="Q3817" t="s">
        <v>8318</v>
      </c>
      <c r="R3817" t="s">
        <v>8319</v>
      </c>
      <c r="S3817" s="12">
        <f t="shared" si="303"/>
        <v>42207.259918981479</v>
      </c>
      <c r="T3817" s="12">
        <f t="shared" si="299"/>
        <v>42236.958333333328</v>
      </c>
      <c r="U3817">
        <f t="shared" si="300"/>
        <v>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8270</v>
      </c>
      <c r="O3818" s="21">
        <f t="shared" si="301"/>
        <v>119.238</v>
      </c>
      <c r="P3818" s="5">
        <f t="shared" si="302"/>
        <v>2.0686917481563486E-2</v>
      </c>
      <c r="Q3818" t="s">
        <v>8318</v>
      </c>
      <c r="R3818" t="s">
        <v>8319</v>
      </c>
      <c r="S3818" s="12">
        <f t="shared" si="303"/>
        <v>41807.690081018518</v>
      </c>
      <c r="T3818" s="12">
        <f t="shared" si="299"/>
        <v>41837.690081018518</v>
      </c>
      <c r="U3818">
        <f t="shared" si="300"/>
        <v>1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8270</v>
      </c>
      <c r="O3819" s="21">
        <f t="shared" si="301"/>
        <v>107.25</v>
      </c>
      <c r="P3819" s="5">
        <f t="shared" si="302"/>
        <v>9.324009324009324E-3</v>
      </c>
      <c r="Q3819" t="s">
        <v>8318</v>
      </c>
      <c r="R3819" t="s">
        <v>8319</v>
      </c>
      <c r="S3819" s="12">
        <f t="shared" si="303"/>
        <v>42284.69694444444</v>
      </c>
      <c r="T3819" s="12">
        <f t="shared" si="299"/>
        <v>42301.165972222225</v>
      </c>
      <c r="U3819">
        <f t="shared" si="300"/>
        <v>1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8270</v>
      </c>
      <c r="O3820" s="21">
        <f t="shared" si="301"/>
        <v>227.99999999999997</v>
      </c>
      <c r="P3820" s="5">
        <f t="shared" si="302"/>
        <v>1.7543859649122806E-2</v>
      </c>
      <c r="Q3820" t="s">
        <v>8318</v>
      </c>
      <c r="R3820" t="s">
        <v>8319</v>
      </c>
      <c r="S3820" s="12">
        <f t="shared" si="303"/>
        <v>42045.84238425926</v>
      </c>
      <c r="T3820" s="12">
        <f t="shared" si="299"/>
        <v>42075.800717592589</v>
      </c>
      <c r="U3820">
        <f t="shared" si="300"/>
        <v>1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8270</v>
      </c>
      <c r="O3821" s="21">
        <f t="shared" si="301"/>
        <v>106.4</v>
      </c>
      <c r="P3821" s="5">
        <f t="shared" si="302"/>
        <v>2.4436090225563908E-2</v>
      </c>
      <c r="Q3821" t="s">
        <v>8318</v>
      </c>
      <c r="R3821" t="s">
        <v>8319</v>
      </c>
      <c r="S3821" s="12">
        <f t="shared" si="303"/>
        <v>42184.209537037037</v>
      </c>
      <c r="T3821" s="12">
        <f t="shared" si="299"/>
        <v>42202.876388888893</v>
      </c>
      <c r="U3821">
        <f t="shared" si="300"/>
        <v>1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8270</v>
      </c>
      <c r="O3822" s="21">
        <f t="shared" si="301"/>
        <v>143.33333333333334</v>
      </c>
      <c r="P3822" s="5">
        <f t="shared" si="302"/>
        <v>4.6511627906976744E-2</v>
      </c>
      <c r="Q3822" t="s">
        <v>8318</v>
      </c>
      <c r="R3822" t="s">
        <v>8319</v>
      </c>
      <c r="S3822" s="12">
        <f t="shared" si="303"/>
        <v>42160.651817129634</v>
      </c>
      <c r="T3822" s="12">
        <f t="shared" si="299"/>
        <v>42190.651817129634</v>
      </c>
      <c r="U3822">
        <f t="shared" si="300"/>
        <v>1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8270</v>
      </c>
      <c r="O3823" s="21">
        <f t="shared" si="301"/>
        <v>104.54285714285714</v>
      </c>
      <c r="P3823" s="5">
        <f t="shared" si="302"/>
        <v>1.257174091281771E-2</v>
      </c>
      <c r="Q3823" t="s">
        <v>8318</v>
      </c>
      <c r="R3823" t="s">
        <v>8319</v>
      </c>
      <c r="S3823" s="12">
        <f t="shared" si="303"/>
        <v>42341.180636574078</v>
      </c>
      <c r="T3823" s="12">
        <f t="shared" si="299"/>
        <v>42373.180636574078</v>
      </c>
      <c r="U3823">
        <f t="shared" si="300"/>
        <v>1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8270</v>
      </c>
      <c r="O3824" s="21">
        <f t="shared" si="301"/>
        <v>110.02000000000001</v>
      </c>
      <c r="P3824" s="5">
        <f t="shared" si="302"/>
        <v>1.3815669878203964E-2</v>
      </c>
      <c r="Q3824" t="s">
        <v>8318</v>
      </c>
      <c r="R3824" t="s">
        <v>8319</v>
      </c>
      <c r="S3824" s="12">
        <f t="shared" si="303"/>
        <v>42329.838159722218</v>
      </c>
      <c r="T3824" s="12">
        <f t="shared" si="299"/>
        <v>42388.957638888889</v>
      </c>
      <c r="U3824">
        <f t="shared" si="300"/>
        <v>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8270</v>
      </c>
      <c r="O3825" s="21">
        <f t="shared" si="301"/>
        <v>106</v>
      </c>
      <c r="P3825" s="5">
        <f t="shared" si="302"/>
        <v>1.5471698113207547E-2</v>
      </c>
      <c r="Q3825" t="s">
        <v>8318</v>
      </c>
      <c r="R3825" t="s">
        <v>8319</v>
      </c>
      <c r="S3825" s="12">
        <f t="shared" si="303"/>
        <v>42170.910231481481</v>
      </c>
      <c r="T3825" s="12">
        <f t="shared" si="299"/>
        <v>42205.165972222225</v>
      </c>
      <c r="U3825">
        <f t="shared" si="300"/>
        <v>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8270</v>
      </c>
      <c r="O3826" s="21">
        <f t="shared" si="301"/>
        <v>108</v>
      </c>
      <c r="P3826" s="5">
        <f t="shared" si="302"/>
        <v>2.5925925925925925E-2</v>
      </c>
      <c r="Q3826" t="s">
        <v>8318</v>
      </c>
      <c r="R3826" t="s">
        <v>8319</v>
      </c>
      <c r="S3826" s="12">
        <f t="shared" si="303"/>
        <v>42571.626192129625</v>
      </c>
      <c r="T3826" s="12">
        <f t="shared" si="299"/>
        <v>42583.570138888885</v>
      </c>
      <c r="U3826">
        <f t="shared" si="300"/>
        <v>1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8270</v>
      </c>
      <c r="O3827" s="21">
        <f t="shared" si="301"/>
        <v>105.42</v>
      </c>
      <c r="P3827" s="5">
        <f t="shared" si="302"/>
        <v>9.2961487383798145E-3</v>
      </c>
      <c r="Q3827" t="s">
        <v>8318</v>
      </c>
      <c r="R3827" t="s">
        <v>8319</v>
      </c>
      <c r="S3827" s="12">
        <f t="shared" si="303"/>
        <v>42151.069606481484</v>
      </c>
      <c r="T3827" s="12">
        <f t="shared" ref="T3827:T3834" si="304">(((I3827/60)/60)/24)+DATE(1970,1,1)</f>
        <v>42172.069606481484</v>
      </c>
      <c r="U3827">
        <f t="shared" si="300"/>
        <v>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8270</v>
      </c>
      <c r="O3828" s="21">
        <f t="shared" si="301"/>
        <v>119.16666666666667</v>
      </c>
      <c r="P3828" s="5">
        <f t="shared" si="302"/>
        <v>3.6363636363636362E-2</v>
      </c>
      <c r="Q3828" t="s">
        <v>8318</v>
      </c>
      <c r="R3828" t="s">
        <v>8319</v>
      </c>
      <c r="S3828" s="12">
        <f t="shared" si="303"/>
        <v>42101.423541666663</v>
      </c>
      <c r="T3828" s="12">
        <f t="shared" si="304"/>
        <v>42131.423541666663</v>
      </c>
      <c r="U3828">
        <f t="shared" si="300"/>
        <v>1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8270</v>
      </c>
      <c r="O3829" s="21">
        <f t="shared" si="301"/>
        <v>152.66666666666666</v>
      </c>
      <c r="P3829" s="5">
        <f t="shared" si="302"/>
        <v>1.4192139737991267E-2</v>
      </c>
      <c r="Q3829" t="s">
        <v>8318</v>
      </c>
      <c r="R3829" t="s">
        <v>8319</v>
      </c>
      <c r="S3829" s="12">
        <f t="shared" si="303"/>
        <v>42034.928252314814</v>
      </c>
      <c r="T3829" s="12">
        <f t="shared" si="304"/>
        <v>42090</v>
      </c>
      <c r="U3829">
        <f t="shared" si="300"/>
        <v>1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8270</v>
      </c>
      <c r="O3830" s="21">
        <f t="shared" si="301"/>
        <v>100</v>
      </c>
      <c r="P3830" s="5">
        <f t="shared" si="302"/>
        <v>5.5999999999999999E-3</v>
      </c>
      <c r="Q3830" t="s">
        <v>8318</v>
      </c>
      <c r="R3830" t="s">
        <v>8319</v>
      </c>
      <c r="S3830" s="12">
        <f t="shared" si="303"/>
        <v>41944.527627314819</v>
      </c>
      <c r="T3830" s="12">
        <f t="shared" si="304"/>
        <v>42004.569293981483</v>
      </c>
      <c r="U3830">
        <f t="shared" si="300"/>
        <v>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8270</v>
      </c>
      <c r="O3831" s="21">
        <f t="shared" si="301"/>
        <v>100.2</v>
      </c>
      <c r="P3831" s="5">
        <f t="shared" si="302"/>
        <v>1.5968063872255488E-2</v>
      </c>
      <c r="Q3831" t="s">
        <v>8318</v>
      </c>
      <c r="R3831" t="s">
        <v>8319</v>
      </c>
      <c r="S3831" s="12">
        <f t="shared" si="303"/>
        <v>42593.865405092598</v>
      </c>
      <c r="T3831" s="12">
        <f t="shared" si="304"/>
        <v>42613.865405092598</v>
      </c>
      <c r="U3831">
        <f t="shared" si="300"/>
        <v>1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8270</v>
      </c>
      <c r="O3832" s="21">
        <f t="shared" si="301"/>
        <v>225</v>
      </c>
      <c r="P3832" s="5">
        <f t="shared" si="302"/>
        <v>1.3333333333333334E-2</v>
      </c>
      <c r="Q3832" t="s">
        <v>8318</v>
      </c>
      <c r="R3832" t="s">
        <v>8319</v>
      </c>
      <c r="S3832" s="12">
        <f t="shared" si="303"/>
        <v>42503.740868055553</v>
      </c>
      <c r="T3832" s="12">
        <f t="shared" si="304"/>
        <v>42517.740868055553</v>
      </c>
      <c r="U3832">
        <f t="shared" si="300"/>
        <v>1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8270</v>
      </c>
      <c r="O3833" s="21">
        <f t="shared" si="301"/>
        <v>106.02199999999999</v>
      </c>
      <c r="P3833" s="5">
        <f t="shared" si="302"/>
        <v>1.6977608420893776E-2</v>
      </c>
      <c r="Q3833" t="s">
        <v>8318</v>
      </c>
      <c r="R3833" t="s">
        <v>8319</v>
      </c>
      <c r="S3833" s="12">
        <f t="shared" si="303"/>
        <v>41927.848900462966</v>
      </c>
      <c r="T3833" s="12">
        <f t="shared" si="304"/>
        <v>41948.890567129631</v>
      </c>
      <c r="U3833">
        <f t="shared" si="300"/>
        <v>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8270</v>
      </c>
      <c r="O3834" s="21">
        <f t="shared" si="301"/>
        <v>104.66666666666666</v>
      </c>
      <c r="P3834" s="5">
        <f t="shared" si="302"/>
        <v>7.1656050955414014E-3</v>
      </c>
      <c r="Q3834" t="s">
        <v>8318</v>
      </c>
      <c r="R3834" t="s">
        <v>8319</v>
      </c>
      <c r="S3834" s="12">
        <f t="shared" si="303"/>
        <v>42375.114988425921</v>
      </c>
      <c r="T3834" s="12">
        <f t="shared" si="304"/>
        <v>42420.114988425921</v>
      </c>
      <c r="U3834">
        <f t="shared" si="300"/>
        <v>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8270</v>
      </c>
      <c r="O3835" s="21">
        <f t="shared" si="301"/>
        <v>116.66666666666667</v>
      </c>
      <c r="P3835" s="5">
        <f t="shared" si="302"/>
        <v>1.4285714285714285E-2</v>
      </c>
      <c r="Q3835" t="s">
        <v>8318</v>
      </c>
      <c r="R3835" t="s">
        <v>8319</v>
      </c>
      <c r="S3835" s="12">
        <f t="shared" si="303"/>
        <v>41963.872361111105</v>
      </c>
      <c r="T3835" s="12">
        <f>(((I3835/60)/60)/24)+DATE(1970,1,1)</f>
        <v>41974.797916666663</v>
      </c>
      <c r="U3835">
        <f t="shared" si="300"/>
        <v>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8270</v>
      </c>
      <c r="O3836" s="21">
        <f t="shared" si="301"/>
        <v>109.03333333333333</v>
      </c>
      <c r="P3836" s="5">
        <f t="shared" si="302"/>
        <v>1.742586365025986E-2</v>
      </c>
      <c r="Q3836" t="s">
        <v>8318</v>
      </c>
      <c r="R3836" t="s">
        <v>8319</v>
      </c>
      <c r="S3836" s="12">
        <f t="shared" si="303"/>
        <v>42143.445219907408</v>
      </c>
      <c r="T3836" s="12">
        <f t="shared" ref="T3836:T3899" si="305">(((I3836/60)/60)/24)+DATE(1970,1,1)</f>
        <v>42173.445219907408</v>
      </c>
      <c r="U3836">
        <f t="shared" si="300"/>
        <v>1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8270</v>
      </c>
      <c r="O3837" s="21">
        <f t="shared" si="301"/>
        <v>160</v>
      </c>
      <c r="P3837" s="5">
        <f t="shared" si="302"/>
        <v>2.5000000000000001E-2</v>
      </c>
      <c r="Q3837" t="s">
        <v>8318</v>
      </c>
      <c r="R3837" t="s">
        <v>8319</v>
      </c>
      <c r="S3837" s="12">
        <f t="shared" si="303"/>
        <v>42460.94222222222</v>
      </c>
      <c r="T3837" s="12">
        <f t="shared" si="305"/>
        <v>42481.94222222222</v>
      </c>
      <c r="U3837">
        <f t="shared" si="300"/>
        <v>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8270</v>
      </c>
      <c r="O3838" s="21">
        <f t="shared" si="301"/>
        <v>112.5</v>
      </c>
      <c r="P3838" s="5">
        <f t="shared" si="302"/>
        <v>1.5555555555555555E-2</v>
      </c>
      <c r="Q3838" t="s">
        <v>8318</v>
      </c>
      <c r="R3838" t="s">
        <v>8319</v>
      </c>
      <c r="S3838" s="12">
        <f t="shared" si="303"/>
        <v>42553.926527777774</v>
      </c>
      <c r="T3838" s="12">
        <f t="shared" si="305"/>
        <v>42585.172916666663</v>
      </c>
      <c r="U3838">
        <f t="shared" si="300"/>
        <v>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8270</v>
      </c>
      <c r="O3839" s="21">
        <f t="shared" si="301"/>
        <v>102.1</v>
      </c>
      <c r="P3839" s="5">
        <f t="shared" si="302"/>
        <v>8.3251714005876595E-3</v>
      </c>
      <c r="Q3839" t="s">
        <v>8318</v>
      </c>
      <c r="R3839" t="s">
        <v>8319</v>
      </c>
      <c r="S3839" s="12">
        <f t="shared" si="303"/>
        <v>42152.765717592592</v>
      </c>
      <c r="T3839" s="12">
        <f t="shared" si="305"/>
        <v>42188.765717592592</v>
      </c>
      <c r="U3839">
        <f t="shared" si="300"/>
        <v>1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8270</v>
      </c>
      <c r="O3840" s="21">
        <f t="shared" si="301"/>
        <v>100.824</v>
      </c>
      <c r="P3840" s="5">
        <f t="shared" si="302"/>
        <v>9.9182734269618353E-4</v>
      </c>
      <c r="Q3840" t="s">
        <v>8318</v>
      </c>
      <c r="R3840" t="s">
        <v>8319</v>
      </c>
      <c r="S3840" s="12">
        <f t="shared" si="303"/>
        <v>42116.710752314815</v>
      </c>
      <c r="T3840" s="12">
        <f t="shared" si="305"/>
        <v>42146.710752314815</v>
      </c>
      <c r="U3840">
        <f t="shared" si="300"/>
        <v>1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8270</v>
      </c>
      <c r="O3841" s="21">
        <f t="shared" si="301"/>
        <v>101.25</v>
      </c>
      <c r="P3841" s="5">
        <f t="shared" si="302"/>
        <v>1.580246913580247E-2</v>
      </c>
      <c r="Q3841" t="s">
        <v>8318</v>
      </c>
      <c r="R3841" t="s">
        <v>8319</v>
      </c>
      <c r="S3841" s="12">
        <f t="shared" si="303"/>
        <v>42155.142638888887</v>
      </c>
      <c r="T3841" s="12">
        <f t="shared" si="305"/>
        <v>42215.142638888887</v>
      </c>
      <c r="U3841">
        <f t="shared" si="300"/>
        <v>1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8270</v>
      </c>
      <c r="O3842" s="21">
        <f t="shared" si="301"/>
        <v>6500</v>
      </c>
      <c r="P3842" s="5">
        <f t="shared" si="302"/>
        <v>4.6153846153846156E-2</v>
      </c>
      <c r="Q3842" t="s">
        <v>8318</v>
      </c>
      <c r="R3842" t="s">
        <v>8319</v>
      </c>
      <c r="S3842" s="12">
        <f t="shared" si="303"/>
        <v>42432.701724537037</v>
      </c>
      <c r="T3842" s="12">
        <f t="shared" si="305"/>
        <v>42457.660057870366</v>
      </c>
      <c r="U3842">
        <f t="shared" ref="U3842:U3905" si="306">COUNT(E3842="SUCCESSFUL","FAILED","cancelled","live")</f>
        <v>1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8270</v>
      </c>
      <c r="O3843" s="21">
        <f t="shared" ref="O3843:O3906" si="307">IFERROR( E3843/D3843 * 100,0)</f>
        <v>8.7200000000000006</v>
      </c>
      <c r="P3843" s="5">
        <f t="shared" ref="P3843:P3906" si="308">IFERROR(L3843/E3843,0)</f>
        <v>3.8990825688073397E-2</v>
      </c>
      <c r="Q3843" t="s">
        <v>8318</v>
      </c>
      <c r="R3843" t="s">
        <v>8319</v>
      </c>
      <c r="S3843" s="12">
        <f t="shared" si="303"/>
        <v>41780.785729166666</v>
      </c>
      <c r="T3843" s="12">
        <f t="shared" si="305"/>
        <v>41840.785729166666</v>
      </c>
      <c r="U3843">
        <f t="shared" si="306"/>
        <v>1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8270</v>
      </c>
      <c r="O3844" s="21">
        <f t="shared" si="307"/>
        <v>21.94</v>
      </c>
      <c r="P3844" s="5">
        <f t="shared" si="308"/>
        <v>2.0966271649954422E-2</v>
      </c>
      <c r="Q3844" t="s">
        <v>8318</v>
      </c>
      <c r="R3844" t="s">
        <v>8319</v>
      </c>
      <c r="S3844" s="12">
        <f t="shared" si="303"/>
        <v>41740.493657407409</v>
      </c>
      <c r="T3844" s="12">
        <f t="shared" si="305"/>
        <v>41770.493657407409</v>
      </c>
      <c r="U3844">
        <f t="shared" si="306"/>
        <v>1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8270</v>
      </c>
      <c r="O3845" s="21">
        <f t="shared" si="307"/>
        <v>21.3</v>
      </c>
      <c r="P3845" s="5">
        <f t="shared" si="308"/>
        <v>1.7840375586854459E-2</v>
      </c>
      <c r="Q3845" t="s">
        <v>8318</v>
      </c>
      <c r="R3845" t="s">
        <v>8319</v>
      </c>
      <c r="S3845" s="12">
        <f t="shared" si="303"/>
        <v>41766.072500000002</v>
      </c>
      <c r="T3845" s="12">
        <f t="shared" si="305"/>
        <v>41791.072500000002</v>
      </c>
      <c r="U3845">
        <f t="shared" si="306"/>
        <v>1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8270</v>
      </c>
      <c r="O3846" s="21">
        <f t="shared" si="307"/>
        <v>41.489795918367342</v>
      </c>
      <c r="P3846" s="5">
        <f t="shared" si="308"/>
        <v>1.2297097884899164E-2</v>
      </c>
      <c r="Q3846" t="s">
        <v>8318</v>
      </c>
      <c r="R3846" t="s">
        <v>8319</v>
      </c>
      <c r="S3846" s="12">
        <f t="shared" si="303"/>
        <v>41766.617291666669</v>
      </c>
      <c r="T3846" s="12">
        <f t="shared" si="305"/>
        <v>41793.290972222225</v>
      </c>
      <c r="U3846">
        <f t="shared" si="306"/>
        <v>1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8270</v>
      </c>
      <c r="O3847" s="21">
        <f t="shared" si="307"/>
        <v>2.105</v>
      </c>
      <c r="P3847" s="5">
        <f t="shared" si="308"/>
        <v>1.4251781472684086E-2</v>
      </c>
      <c r="Q3847" t="s">
        <v>8318</v>
      </c>
      <c r="R3847" t="s">
        <v>8319</v>
      </c>
      <c r="S3847" s="12">
        <f t="shared" si="303"/>
        <v>42248.627013888887</v>
      </c>
      <c r="T3847" s="12">
        <f t="shared" si="305"/>
        <v>42278.627013888887</v>
      </c>
      <c r="U3847">
        <f t="shared" si="306"/>
        <v>1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8270</v>
      </c>
      <c r="O3848" s="21">
        <f t="shared" si="307"/>
        <v>2.7</v>
      </c>
      <c r="P3848" s="5">
        <f t="shared" si="308"/>
        <v>4.2328042328042326E-2</v>
      </c>
      <c r="Q3848" t="s">
        <v>8318</v>
      </c>
      <c r="R3848" t="s">
        <v>8319</v>
      </c>
      <c r="S3848" s="12">
        <f t="shared" si="303"/>
        <v>41885.221550925926</v>
      </c>
      <c r="T3848" s="12">
        <f t="shared" si="305"/>
        <v>41916.290972222225</v>
      </c>
      <c r="U3848">
        <f t="shared" si="306"/>
        <v>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8270</v>
      </c>
      <c r="O3849" s="21">
        <f t="shared" si="307"/>
        <v>16.161904761904761</v>
      </c>
      <c r="P3849" s="5">
        <f t="shared" si="308"/>
        <v>5.3034767236299352E-3</v>
      </c>
      <c r="Q3849" t="s">
        <v>8318</v>
      </c>
      <c r="R3849" t="s">
        <v>8319</v>
      </c>
      <c r="S3849" s="12">
        <f t="shared" si="303"/>
        <v>42159.224432870367</v>
      </c>
      <c r="T3849" s="12">
        <f t="shared" si="305"/>
        <v>42204.224432870367</v>
      </c>
      <c r="U3849">
        <f t="shared" si="306"/>
        <v>1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8270</v>
      </c>
      <c r="O3850" s="21">
        <f t="shared" si="307"/>
        <v>16.376923076923077</v>
      </c>
      <c r="P3850" s="5">
        <f t="shared" si="308"/>
        <v>2.0197275716298733E-2</v>
      </c>
      <c r="Q3850" t="s">
        <v>8318</v>
      </c>
      <c r="R3850" t="s">
        <v>8319</v>
      </c>
      <c r="S3850" s="12">
        <f t="shared" si="303"/>
        <v>42265.817002314812</v>
      </c>
      <c r="T3850" s="12">
        <f t="shared" si="305"/>
        <v>42295.817002314812</v>
      </c>
      <c r="U3850">
        <f t="shared" si="306"/>
        <v>1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8270</v>
      </c>
      <c r="O3851" s="21">
        <f t="shared" si="307"/>
        <v>7.043333333333333</v>
      </c>
      <c r="P3851" s="5">
        <f t="shared" si="308"/>
        <v>1.3251301467108376E-2</v>
      </c>
      <c r="Q3851" t="s">
        <v>8318</v>
      </c>
      <c r="R3851" t="s">
        <v>8319</v>
      </c>
      <c r="S3851" s="12">
        <f t="shared" si="303"/>
        <v>42136.767175925925</v>
      </c>
      <c r="T3851" s="12">
        <f t="shared" si="305"/>
        <v>42166.767175925925</v>
      </c>
      <c r="U3851">
        <f t="shared" si="306"/>
        <v>1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8270</v>
      </c>
      <c r="O3852" s="21">
        <f t="shared" si="307"/>
        <v>3.8</v>
      </c>
      <c r="P3852" s="5">
        <f t="shared" si="308"/>
        <v>0.10526315789473684</v>
      </c>
      <c r="Q3852" t="s">
        <v>8318</v>
      </c>
      <c r="R3852" t="s">
        <v>8319</v>
      </c>
      <c r="S3852" s="12">
        <f t="shared" si="303"/>
        <v>41975.124340277776</v>
      </c>
      <c r="T3852" s="12">
        <f t="shared" si="305"/>
        <v>42005.124340277776</v>
      </c>
      <c r="U3852">
        <f t="shared" si="306"/>
        <v>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8270</v>
      </c>
      <c r="O3853" s="21">
        <f t="shared" si="307"/>
        <v>34.08</v>
      </c>
      <c r="P3853" s="5">
        <f t="shared" si="308"/>
        <v>2.8169014084507043E-2</v>
      </c>
      <c r="Q3853" t="s">
        <v>8318</v>
      </c>
      <c r="R3853" t="s">
        <v>8319</v>
      </c>
      <c r="S3853" s="12">
        <f t="shared" si="303"/>
        <v>42172.439571759256</v>
      </c>
      <c r="T3853" s="12">
        <f t="shared" si="305"/>
        <v>42202.439571759256</v>
      </c>
      <c r="U3853">
        <f t="shared" si="306"/>
        <v>1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8270</v>
      </c>
      <c r="O3854" s="21">
        <f t="shared" si="307"/>
        <v>0.2</v>
      </c>
      <c r="P3854" s="5">
        <f t="shared" si="308"/>
        <v>0.1</v>
      </c>
      <c r="Q3854" t="s">
        <v>8318</v>
      </c>
      <c r="R3854" t="s">
        <v>8319</v>
      </c>
      <c r="S3854" s="12">
        <f t="shared" si="303"/>
        <v>42065.190694444449</v>
      </c>
      <c r="T3854" s="12">
        <f t="shared" si="305"/>
        <v>42090.149027777778</v>
      </c>
      <c r="U3854">
        <f t="shared" si="306"/>
        <v>1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8270</v>
      </c>
      <c r="O3855" s="21">
        <f t="shared" si="307"/>
        <v>2.5999999999999999E-2</v>
      </c>
      <c r="P3855" s="5">
        <f t="shared" si="308"/>
        <v>7.6923076923076927E-2</v>
      </c>
      <c r="Q3855" t="s">
        <v>8318</v>
      </c>
      <c r="R3855" t="s">
        <v>8319</v>
      </c>
      <c r="S3855" s="12">
        <f t="shared" si="303"/>
        <v>41848.84002314815</v>
      </c>
      <c r="T3855" s="12">
        <f t="shared" si="305"/>
        <v>41883.84002314815</v>
      </c>
      <c r="U3855">
        <f t="shared" si="306"/>
        <v>1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8270</v>
      </c>
      <c r="O3856" s="21">
        <f t="shared" si="307"/>
        <v>16.254545454545454</v>
      </c>
      <c r="P3856" s="5">
        <f t="shared" si="308"/>
        <v>1.1185682326621925E-2</v>
      </c>
      <c r="Q3856" t="s">
        <v>8318</v>
      </c>
      <c r="R3856" t="s">
        <v>8319</v>
      </c>
      <c r="S3856" s="12">
        <f t="shared" si="303"/>
        <v>42103.884930555556</v>
      </c>
      <c r="T3856" s="12">
        <f t="shared" si="305"/>
        <v>42133.884930555556</v>
      </c>
      <c r="U3856">
        <f t="shared" si="306"/>
        <v>1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8270</v>
      </c>
      <c r="O3857" s="21">
        <f t="shared" si="307"/>
        <v>2.5</v>
      </c>
      <c r="P3857" s="5">
        <f t="shared" si="308"/>
        <v>0.04</v>
      </c>
      <c r="Q3857" t="s">
        <v>8318</v>
      </c>
      <c r="R3857" t="s">
        <v>8319</v>
      </c>
      <c r="S3857" s="12">
        <f t="shared" si="303"/>
        <v>42059.970729166671</v>
      </c>
      <c r="T3857" s="12">
        <f t="shared" si="305"/>
        <v>42089.929062499999</v>
      </c>
      <c r="U3857">
        <f t="shared" si="306"/>
        <v>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8270</v>
      </c>
      <c r="O3858" s="21">
        <f t="shared" si="307"/>
        <v>0.02</v>
      </c>
      <c r="P3858" s="5">
        <f t="shared" si="308"/>
        <v>1</v>
      </c>
      <c r="Q3858" t="s">
        <v>8318</v>
      </c>
      <c r="R3858" t="s">
        <v>8319</v>
      </c>
      <c r="S3858" s="12">
        <f t="shared" si="303"/>
        <v>42041.743090277778</v>
      </c>
      <c r="T3858" s="12">
        <f t="shared" si="305"/>
        <v>42071.701423611114</v>
      </c>
      <c r="U3858">
        <f t="shared" si="306"/>
        <v>1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8270</v>
      </c>
      <c r="O3859" s="21">
        <f t="shared" si="307"/>
        <v>5.2</v>
      </c>
      <c r="P3859" s="5">
        <f t="shared" si="308"/>
        <v>1.5384615384615385E-2</v>
      </c>
      <c r="Q3859" t="s">
        <v>8318</v>
      </c>
      <c r="R3859" t="s">
        <v>8319</v>
      </c>
      <c r="S3859" s="12">
        <f t="shared" si="303"/>
        <v>41829.73715277778</v>
      </c>
      <c r="T3859" s="12">
        <f t="shared" si="305"/>
        <v>41852.716666666667</v>
      </c>
      <c r="U3859">
        <f t="shared" si="306"/>
        <v>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8270</v>
      </c>
      <c r="O3860" s="21">
        <f t="shared" si="307"/>
        <v>2</v>
      </c>
      <c r="P3860" s="5">
        <f t="shared" si="308"/>
        <v>0.1</v>
      </c>
      <c r="Q3860" t="s">
        <v>8318</v>
      </c>
      <c r="R3860" t="s">
        <v>8319</v>
      </c>
      <c r="S3860" s="12">
        <f t="shared" si="303"/>
        <v>42128.431064814817</v>
      </c>
      <c r="T3860" s="12">
        <f t="shared" si="305"/>
        <v>42146.875</v>
      </c>
      <c r="U3860">
        <f t="shared" si="306"/>
        <v>1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8270</v>
      </c>
      <c r="O3861" s="21">
        <f t="shared" si="307"/>
        <v>0.04</v>
      </c>
      <c r="P3861" s="5">
        <f t="shared" si="308"/>
        <v>1</v>
      </c>
      <c r="Q3861" t="s">
        <v>8318</v>
      </c>
      <c r="R3861" t="s">
        <v>8319</v>
      </c>
      <c r="S3861" s="12">
        <f t="shared" si="303"/>
        <v>41789.893599537041</v>
      </c>
      <c r="T3861" s="12">
        <f t="shared" si="305"/>
        <v>41815.875</v>
      </c>
      <c r="U3861">
        <f t="shared" si="306"/>
        <v>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8270</v>
      </c>
      <c r="O3862" s="21">
        <f t="shared" si="307"/>
        <v>17.666666666666668</v>
      </c>
      <c r="P3862" s="5">
        <f t="shared" si="308"/>
        <v>1.2264150943396227E-2</v>
      </c>
      <c r="Q3862" t="s">
        <v>8318</v>
      </c>
      <c r="R3862" t="s">
        <v>8319</v>
      </c>
      <c r="S3862" s="12">
        <f t="shared" si="303"/>
        <v>41833.660995370366</v>
      </c>
      <c r="T3862" s="12">
        <f t="shared" si="305"/>
        <v>41863.660995370366</v>
      </c>
      <c r="U3862">
        <f t="shared" si="306"/>
        <v>1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8270</v>
      </c>
      <c r="O3863" s="21">
        <f t="shared" si="307"/>
        <v>5</v>
      </c>
      <c r="P3863" s="5">
        <f t="shared" si="308"/>
        <v>0.01</v>
      </c>
      <c r="Q3863" t="s">
        <v>8318</v>
      </c>
      <c r="R3863" t="s">
        <v>8319</v>
      </c>
      <c r="S3863" s="12">
        <f t="shared" si="303"/>
        <v>41914.590011574073</v>
      </c>
      <c r="T3863" s="12">
        <f t="shared" si="305"/>
        <v>41955.907638888893</v>
      </c>
      <c r="U3863">
        <f t="shared" si="306"/>
        <v>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8270</v>
      </c>
      <c r="O3864" s="21">
        <f t="shared" si="307"/>
        <v>1.3333333333333334E-2</v>
      </c>
      <c r="P3864" s="5">
        <f t="shared" si="308"/>
        <v>1</v>
      </c>
      <c r="Q3864" t="s">
        <v>8318</v>
      </c>
      <c r="R3864" t="s">
        <v>8319</v>
      </c>
      <c r="S3864" s="12">
        <f t="shared" si="303"/>
        <v>42611.261064814811</v>
      </c>
      <c r="T3864" s="12">
        <f t="shared" si="305"/>
        <v>42625.707638888889</v>
      </c>
      <c r="U3864">
        <f t="shared" si="306"/>
        <v>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8270</v>
      </c>
      <c r="O3865" s="21">
        <f t="shared" si="307"/>
        <v>0</v>
      </c>
      <c r="P3865" s="5">
        <f t="shared" si="308"/>
        <v>0</v>
      </c>
      <c r="Q3865" t="s">
        <v>8318</v>
      </c>
      <c r="R3865" t="s">
        <v>8319</v>
      </c>
      <c r="S3865" s="12">
        <f t="shared" si="303"/>
        <v>42253.633159722223</v>
      </c>
      <c r="T3865" s="12">
        <f t="shared" si="305"/>
        <v>42313.674826388888</v>
      </c>
      <c r="U3865">
        <f t="shared" si="306"/>
        <v>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8270</v>
      </c>
      <c r="O3866" s="21">
        <f t="shared" si="307"/>
        <v>1.2</v>
      </c>
      <c r="P3866" s="5">
        <f t="shared" si="308"/>
        <v>0.05</v>
      </c>
      <c r="Q3866" t="s">
        <v>8318</v>
      </c>
      <c r="R3866" t="s">
        <v>8319</v>
      </c>
      <c r="S3866" s="12">
        <f t="shared" si="303"/>
        <v>42295.891828703709</v>
      </c>
      <c r="T3866" s="12">
        <f t="shared" si="305"/>
        <v>42325.933495370366</v>
      </c>
      <c r="U3866">
        <f t="shared" si="306"/>
        <v>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8270</v>
      </c>
      <c r="O3867" s="21">
        <f t="shared" si="307"/>
        <v>26.937422295897225</v>
      </c>
      <c r="P3867" s="5">
        <f t="shared" si="308"/>
        <v>2.1538461538461538E-2</v>
      </c>
      <c r="Q3867" t="s">
        <v>8318</v>
      </c>
      <c r="R3867" t="s">
        <v>8319</v>
      </c>
      <c r="S3867" s="12">
        <f t="shared" si="303"/>
        <v>41841.651597222226</v>
      </c>
      <c r="T3867" s="12">
        <f t="shared" si="305"/>
        <v>41881.229166666664</v>
      </c>
      <c r="U3867">
        <f t="shared" si="306"/>
        <v>1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8270</v>
      </c>
      <c r="O3868" s="21">
        <f t="shared" si="307"/>
        <v>0.54999999999999993</v>
      </c>
      <c r="P3868" s="5">
        <f t="shared" si="308"/>
        <v>0.18181818181818182</v>
      </c>
      <c r="Q3868" t="s">
        <v>8318</v>
      </c>
      <c r="R3868" t="s">
        <v>8319</v>
      </c>
      <c r="S3868" s="12">
        <f t="shared" si="303"/>
        <v>42402.947002314817</v>
      </c>
      <c r="T3868" s="12">
        <f t="shared" si="305"/>
        <v>42452.145138888889</v>
      </c>
      <c r="U3868">
        <f t="shared" si="306"/>
        <v>1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8270</v>
      </c>
      <c r="O3869" s="21">
        <f t="shared" si="307"/>
        <v>12.55</v>
      </c>
      <c r="P3869" s="5">
        <f t="shared" si="308"/>
        <v>1.9920318725099601E-2</v>
      </c>
      <c r="Q3869" t="s">
        <v>8318</v>
      </c>
      <c r="R3869" t="s">
        <v>8319</v>
      </c>
      <c r="S3869" s="12">
        <f t="shared" si="303"/>
        <v>42509.814108796301</v>
      </c>
      <c r="T3869" s="12">
        <f t="shared" si="305"/>
        <v>42539.814108796301</v>
      </c>
      <c r="U3869">
        <f t="shared" si="306"/>
        <v>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8304</v>
      </c>
      <c r="O3870" s="21">
        <f t="shared" si="307"/>
        <v>0.2</v>
      </c>
      <c r="P3870" s="5">
        <f t="shared" si="308"/>
        <v>0.1</v>
      </c>
      <c r="Q3870" t="s">
        <v>8318</v>
      </c>
      <c r="R3870" t="s">
        <v>8360</v>
      </c>
      <c r="S3870" s="12">
        <f t="shared" si="303"/>
        <v>41865.659780092588</v>
      </c>
      <c r="T3870" s="12">
        <f t="shared" si="305"/>
        <v>41890.659780092588</v>
      </c>
      <c r="U3870">
        <f t="shared" si="306"/>
        <v>1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8304</v>
      </c>
      <c r="O3871" s="21">
        <f t="shared" si="307"/>
        <v>3.4474868431088401</v>
      </c>
      <c r="P3871" s="5">
        <f t="shared" si="308"/>
        <v>3.3185840707964605E-2</v>
      </c>
      <c r="Q3871" t="s">
        <v>8318</v>
      </c>
      <c r="R3871" t="s">
        <v>8360</v>
      </c>
      <c r="S3871" s="12">
        <f t="shared" si="303"/>
        <v>42047.724444444444</v>
      </c>
      <c r="T3871" s="12">
        <f t="shared" si="305"/>
        <v>42077.132638888885</v>
      </c>
      <c r="U3871">
        <f t="shared" si="306"/>
        <v>1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8304</v>
      </c>
      <c r="O3872" s="21">
        <f t="shared" si="307"/>
        <v>15</v>
      </c>
      <c r="P3872" s="5">
        <f t="shared" si="308"/>
        <v>6.6666666666666671E-3</v>
      </c>
      <c r="Q3872" t="s">
        <v>8318</v>
      </c>
      <c r="R3872" t="s">
        <v>8360</v>
      </c>
      <c r="S3872" s="12">
        <f t="shared" si="303"/>
        <v>41793.17219907407</v>
      </c>
      <c r="T3872" s="12">
        <f t="shared" si="305"/>
        <v>41823.17219907407</v>
      </c>
      <c r="U3872">
        <f t="shared" si="306"/>
        <v>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8304</v>
      </c>
      <c r="O3873" s="21">
        <f t="shared" si="307"/>
        <v>2.666666666666667</v>
      </c>
      <c r="P3873" s="5">
        <f t="shared" si="308"/>
        <v>7.4999999999999997E-2</v>
      </c>
      <c r="Q3873" t="s">
        <v>8318</v>
      </c>
      <c r="R3873" t="s">
        <v>8360</v>
      </c>
      <c r="S3873" s="12">
        <f t="shared" si="303"/>
        <v>42763.780671296292</v>
      </c>
      <c r="T3873" s="12">
        <f t="shared" si="305"/>
        <v>42823.739004629635</v>
      </c>
      <c r="U3873">
        <f t="shared" si="306"/>
        <v>1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8304</v>
      </c>
      <c r="O3874" s="21">
        <f t="shared" si="307"/>
        <v>0</v>
      </c>
      <c r="P3874" s="5">
        <f t="shared" si="308"/>
        <v>0</v>
      </c>
      <c r="Q3874" t="s">
        <v>8318</v>
      </c>
      <c r="R3874" t="s">
        <v>8360</v>
      </c>
      <c r="S3874" s="12">
        <f t="shared" si="303"/>
        <v>42180.145787037036</v>
      </c>
      <c r="T3874" s="12">
        <f t="shared" si="305"/>
        <v>42230.145787037036</v>
      </c>
      <c r="U3874">
        <f t="shared" si="306"/>
        <v>1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8304</v>
      </c>
      <c r="O3875" s="21">
        <f t="shared" si="307"/>
        <v>0</v>
      </c>
      <c r="P3875" s="5">
        <f t="shared" si="308"/>
        <v>0</v>
      </c>
      <c r="Q3875" t="s">
        <v>8318</v>
      </c>
      <c r="R3875" t="s">
        <v>8360</v>
      </c>
      <c r="S3875" s="12">
        <f t="shared" si="303"/>
        <v>42255.696006944447</v>
      </c>
      <c r="T3875" s="12">
        <f t="shared" si="305"/>
        <v>42285.696006944447</v>
      </c>
      <c r="U3875">
        <f t="shared" si="306"/>
        <v>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8304</v>
      </c>
      <c r="O3876" s="21">
        <f t="shared" si="307"/>
        <v>0</v>
      </c>
      <c r="P3876" s="5">
        <f t="shared" si="308"/>
        <v>0</v>
      </c>
      <c r="Q3876" t="s">
        <v>8318</v>
      </c>
      <c r="R3876" t="s">
        <v>8360</v>
      </c>
      <c r="S3876" s="12">
        <f t="shared" si="303"/>
        <v>42007.016458333332</v>
      </c>
      <c r="T3876" s="12">
        <f t="shared" si="305"/>
        <v>42028.041666666672</v>
      </c>
      <c r="U3876">
        <f t="shared" si="306"/>
        <v>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8304</v>
      </c>
      <c r="O3877" s="21">
        <f t="shared" si="307"/>
        <v>0</v>
      </c>
      <c r="P3877" s="5">
        <f t="shared" si="308"/>
        <v>0</v>
      </c>
      <c r="Q3877" t="s">
        <v>8318</v>
      </c>
      <c r="R3877" t="s">
        <v>8360</v>
      </c>
      <c r="S3877" s="12">
        <f t="shared" ref="S3877:S3940" si="309">(((J3877/60)/60)/24)+DATE(1970,1,1)</f>
        <v>42615.346817129626</v>
      </c>
      <c r="T3877" s="12">
        <f t="shared" si="305"/>
        <v>42616.416666666672</v>
      </c>
      <c r="U3877">
        <f t="shared" si="30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8304</v>
      </c>
      <c r="O3878" s="21">
        <f t="shared" si="307"/>
        <v>52.794871794871788</v>
      </c>
      <c r="P3878" s="5">
        <f t="shared" si="308"/>
        <v>2.2340942204953862E-2</v>
      </c>
      <c r="Q3878" t="s">
        <v>8318</v>
      </c>
      <c r="R3878" t="s">
        <v>8360</v>
      </c>
      <c r="S3878" s="12">
        <f t="shared" si="309"/>
        <v>42372.624166666668</v>
      </c>
      <c r="T3878" s="12">
        <f t="shared" si="305"/>
        <v>42402.624166666668</v>
      </c>
      <c r="U3878">
        <f t="shared" si="306"/>
        <v>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8304</v>
      </c>
      <c r="O3879" s="21">
        <f t="shared" si="307"/>
        <v>4.9639999999999995</v>
      </c>
      <c r="P3879" s="5">
        <f t="shared" si="308"/>
        <v>1.1281224818694601E-2</v>
      </c>
      <c r="Q3879" t="s">
        <v>8318</v>
      </c>
      <c r="R3879" t="s">
        <v>8360</v>
      </c>
      <c r="S3879" s="12">
        <f t="shared" si="309"/>
        <v>42682.67768518519</v>
      </c>
      <c r="T3879" s="12">
        <f t="shared" si="305"/>
        <v>42712.67768518519</v>
      </c>
      <c r="U3879">
        <f t="shared" si="306"/>
        <v>1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8304</v>
      </c>
      <c r="O3880" s="21">
        <f t="shared" si="307"/>
        <v>5.5555555555555552E-2</v>
      </c>
      <c r="P3880" s="5">
        <f t="shared" si="308"/>
        <v>0.1</v>
      </c>
      <c r="Q3880" t="s">
        <v>8318</v>
      </c>
      <c r="R3880" t="s">
        <v>8360</v>
      </c>
      <c r="S3880" s="12">
        <f t="shared" si="309"/>
        <v>42154.818819444445</v>
      </c>
      <c r="T3880" s="12">
        <f t="shared" si="305"/>
        <v>42185.165972222225</v>
      </c>
      <c r="U3880">
        <f t="shared" si="306"/>
        <v>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8304</v>
      </c>
      <c r="O3881" s="21">
        <f t="shared" si="307"/>
        <v>0</v>
      </c>
      <c r="P3881" s="5">
        <f t="shared" si="308"/>
        <v>0</v>
      </c>
      <c r="Q3881" t="s">
        <v>8318</v>
      </c>
      <c r="R3881" t="s">
        <v>8360</v>
      </c>
      <c r="S3881" s="12">
        <f t="shared" si="309"/>
        <v>41999.861064814817</v>
      </c>
      <c r="T3881" s="12">
        <f t="shared" si="305"/>
        <v>42029.861064814817</v>
      </c>
      <c r="U3881">
        <f t="shared" si="306"/>
        <v>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8304</v>
      </c>
      <c r="O3882" s="21">
        <f t="shared" si="307"/>
        <v>13.066666666666665</v>
      </c>
      <c r="P3882" s="5">
        <f t="shared" si="308"/>
        <v>1.7346938775510204E-2</v>
      </c>
      <c r="Q3882" t="s">
        <v>8318</v>
      </c>
      <c r="R3882" t="s">
        <v>8360</v>
      </c>
      <c r="S3882" s="12">
        <f t="shared" si="309"/>
        <v>41815.815046296295</v>
      </c>
      <c r="T3882" s="12">
        <f t="shared" si="305"/>
        <v>41850.958333333336</v>
      </c>
      <c r="U3882">
        <f t="shared" si="306"/>
        <v>1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8304</v>
      </c>
      <c r="O3883" s="21">
        <f t="shared" si="307"/>
        <v>5</v>
      </c>
      <c r="P3883" s="5">
        <f t="shared" si="308"/>
        <v>0.04</v>
      </c>
      <c r="Q3883" t="s">
        <v>8318</v>
      </c>
      <c r="R3883" t="s">
        <v>8360</v>
      </c>
      <c r="S3883" s="12">
        <f t="shared" si="309"/>
        <v>42756.018506944441</v>
      </c>
      <c r="T3883" s="12">
        <f t="shared" si="305"/>
        <v>42786.018506944441</v>
      </c>
      <c r="U3883">
        <f t="shared" si="306"/>
        <v>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8304</v>
      </c>
      <c r="O3884" s="21">
        <f t="shared" si="307"/>
        <v>0</v>
      </c>
      <c r="P3884" s="5">
        <f t="shared" si="308"/>
        <v>0</v>
      </c>
      <c r="Q3884" t="s">
        <v>8318</v>
      </c>
      <c r="R3884" t="s">
        <v>8360</v>
      </c>
      <c r="S3884" s="12">
        <f t="shared" si="309"/>
        <v>42373.983449074076</v>
      </c>
      <c r="T3884" s="12">
        <f t="shared" si="305"/>
        <v>42400.960416666669</v>
      </c>
      <c r="U3884">
        <f t="shared" si="306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8304</v>
      </c>
      <c r="O3885" s="21">
        <f t="shared" si="307"/>
        <v>0</v>
      </c>
      <c r="P3885" s="5">
        <f t="shared" si="308"/>
        <v>0</v>
      </c>
      <c r="Q3885" t="s">
        <v>8318</v>
      </c>
      <c r="R3885" t="s">
        <v>8360</v>
      </c>
      <c r="S3885" s="12">
        <f t="shared" si="309"/>
        <v>41854.602650462963</v>
      </c>
      <c r="T3885" s="12">
        <f t="shared" si="305"/>
        <v>41884.602650462963</v>
      </c>
      <c r="U3885">
        <f t="shared" si="306"/>
        <v>1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8304</v>
      </c>
      <c r="O3886" s="21">
        <f t="shared" si="307"/>
        <v>0</v>
      </c>
      <c r="P3886" s="5">
        <f t="shared" si="308"/>
        <v>0</v>
      </c>
      <c r="Q3886" t="s">
        <v>8318</v>
      </c>
      <c r="R3886" t="s">
        <v>8360</v>
      </c>
      <c r="S3886" s="12">
        <f t="shared" si="309"/>
        <v>42065.791574074072</v>
      </c>
      <c r="T3886" s="12">
        <f t="shared" si="305"/>
        <v>42090.749907407408</v>
      </c>
      <c r="U3886">
        <f t="shared" si="306"/>
        <v>1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8304</v>
      </c>
      <c r="O3887" s="21">
        <f t="shared" si="307"/>
        <v>0</v>
      </c>
      <c r="P3887" s="5">
        <f t="shared" si="308"/>
        <v>0</v>
      </c>
      <c r="Q3887" t="s">
        <v>8318</v>
      </c>
      <c r="R3887" t="s">
        <v>8360</v>
      </c>
      <c r="S3887" s="12">
        <f t="shared" si="309"/>
        <v>42469.951284722221</v>
      </c>
      <c r="T3887" s="12">
        <f t="shared" si="305"/>
        <v>42499.951284722221</v>
      </c>
      <c r="U3887">
        <f t="shared" si="306"/>
        <v>1</v>
      </c>
    </row>
    <row r="3888" spans="1:21" x14ac:dyDescent="0.2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8304</v>
      </c>
      <c r="O3888" s="21">
        <f t="shared" si="307"/>
        <v>0</v>
      </c>
      <c r="P3888" s="5">
        <f t="shared" si="308"/>
        <v>0</v>
      </c>
      <c r="Q3888" t="s">
        <v>8318</v>
      </c>
      <c r="R3888" t="s">
        <v>8360</v>
      </c>
      <c r="S3888" s="12">
        <f t="shared" si="309"/>
        <v>41954.228032407409</v>
      </c>
      <c r="T3888" s="12">
        <f t="shared" si="305"/>
        <v>41984.228032407409</v>
      </c>
      <c r="U3888">
        <f t="shared" si="306"/>
        <v>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8304</v>
      </c>
      <c r="O3889" s="21">
        <f t="shared" si="307"/>
        <v>1.7500000000000002</v>
      </c>
      <c r="P3889" s="5">
        <f t="shared" si="308"/>
        <v>5.7142857142857141E-2</v>
      </c>
      <c r="Q3889" t="s">
        <v>8318</v>
      </c>
      <c r="R3889" t="s">
        <v>8360</v>
      </c>
      <c r="S3889" s="12">
        <f t="shared" si="309"/>
        <v>42079.857974537037</v>
      </c>
      <c r="T3889" s="12">
        <f t="shared" si="305"/>
        <v>42125.916666666672</v>
      </c>
      <c r="U3889">
        <f t="shared" si="306"/>
        <v>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8270</v>
      </c>
      <c r="O3890" s="21">
        <f t="shared" si="307"/>
        <v>27.1</v>
      </c>
      <c r="P3890" s="5">
        <f t="shared" si="308"/>
        <v>2.5830258302583026E-2</v>
      </c>
      <c r="Q3890" t="s">
        <v>8318</v>
      </c>
      <c r="R3890" t="s">
        <v>8319</v>
      </c>
      <c r="S3890" s="12">
        <f t="shared" si="309"/>
        <v>42762.545810185184</v>
      </c>
      <c r="T3890" s="12">
        <f t="shared" si="305"/>
        <v>42792.545810185184</v>
      </c>
      <c r="U3890">
        <f t="shared" si="306"/>
        <v>1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8270</v>
      </c>
      <c r="O3891" s="21">
        <f t="shared" si="307"/>
        <v>1.4749999999999999</v>
      </c>
      <c r="P3891" s="5">
        <f t="shared" si="308"/>
        <v>7.6271186440677971E-2</v>
      </c>
      <c r="Q3891" t="s">
        <v>8318</v>
      </c>
      <c r="R3891" t="s">
        <v>8319</v>
      </c>
      <c r="S3891" s="12">
        <f t="shared" si="309"/>
        <v>41977.004976851851</v>
      </c>
      <c r="T3891" s="12">
        <f t="shared" si="305"/>
        <v>42008.976388888885</v>
      </c>
      <c r="U3891">
        <f t="shared" si="306"/>
        <v>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8270</v>
      </c>
      <c r="O3892" s="21">
        <f t="shared" si="307"/>
        <v>16.826666666666668</v>
      </c>
      <c r="P3892" s="5">
        <f t="shared" si="308"/>
        <v>3.1695721077654518E-3</v>
      </c>
      <c r="Q3892" t="s">
        <v>8318</v>
      </c>
      <c r="R3892" t="s">
        <v>8319</v>
      </c>
      <c r="S3892" s="12">
        <f t="shared" si="309"/>
        <v>42171.758611111116</v>
      </c>
      <c r="T3892" s="12">
        <f t="shared" si="305"/>
        <v>42231.758611111116</v>
      </c>
      <c r="U3892">
        <f t="shared" si="306"/>
        <v>1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8270</v>
      </c>
      <c r="O3893" s="21">
        <f t="shared" si="307"/>
        <v>32.5</v>
      </c>
      <c r="P3893" s="5">
        <f t="shared" si="308"/>
        <v>2.6923076923076925E-2</v>
      </c>
      <c r="Q3893" t="s">
        <v>8318</v>
      </c>
      <c r="R3893" t="s">
        <v>8319</v>
      </c>
      <c r="S3893" s="12">
        <f t="shared" si="309"/>
        <v>42056.1324537037</v>
      </c>
      <c r="T3893" s="12">
        <f t="shared" si="305"/>
        <v>42086.207638888889</v>
      </c>
      <c r="U3893">
        <f t="shared" si="306"/>
        <v>1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8270</v>
      </c>
      <c r="O3894" s="21">
        <f t="shared" si="307"/>
        <v>0</v>
      </c>
      <c r="P3894" s="5">
        <f t="shared" si="308"/>
        <v>0</v>
      </c>
      <c r="Q3894" t="s">
        <v>8318</v>
      </c>
      <c r="R3894" t="s">
        <v>8319</v>
      </c>
      <c r="S3894" s="12">
        <f t="shared" si="309"/>
        <v>41867.652280092596</v>
      </c>
      <c r="T3894" s="12">
        <f t="shared" si="305"/>
        <v>41875.291666666664</v>
      </c>
      <c r="U3894">
        <f t="shared" si="306"/>
        <v>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8270</v>
      </c>
      <c r="O3895" s="21">
        <f t="shared" si="307"/>
        <v>21.55</v>
      </c>
      <c r="P3895" s="5">
        <f t="shared" si="308"/>
        <v>7.7958236658932714E-3</v>
      </c>
      <c r="Q3895" t="s">
        <v>8318</v>
      </c>
      <c r="R3895" t="s">
        <v>8319</v>
      </c>
      <c r="S3895" s="12">
        <f t="shared" si="309"/>
        <v>41779.657870370371</v>
      </c>
      <c r="T3895" s="12">
        <f t="shared" si="305"/>
        <v>41821.25</v>
      </c>
      <c r="U3895">
        <f t="shared" si="306"/>
        <v>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8270</v>
      </c>
      <c r="O3896" s="21">
        <f t="shared" si="307"/>
        <v>3.4666666666666663</v>
      </c>
      <c r="P3896" s="5">
        <f t="shared" si="308"/>
        <v>2.1153846153846155E-2</v>
      </c>
      <c r="Q3896" t="s">
        <v>8318</v>
      </c>
      <c r="R3896" t="s">
        <v>8319</v>
      </c>
      <c r="S3896" s="12">
        <f t="shared" si="309"/>
        <v>42679.958472222221</v>
      </c>
      <c r="T3896" s="12">
        <f t="shared" si="305"/>
        <v>42710.207638888889</v>
      </c>
      <c r="U3896">
        <f t="shared" si="306"/>
        <v>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8270</v>
      </c>
      <c r="O3897" s="21">
        <f t="shared" si="307"/>
        <v>5</v>
      </c>
      <c r="P3897" s="5">
        <f t="shared" si="308"/>
        <v>0.02</v>
      </c>
      <c r="Q3897" t="s">
        <v>8318</v>
      </c>
      <c r="R3897" t="s">
        <v>8319</v>
      </c>
      <c r="S3897" s="12">
        <f t="shared" si="309"/>
        <v>42032.250208333338</v>
      </c>
      <c r="T3897" s="12">
        <f t="shared" si="305"/>
        <v>42063.250208333338</v>
      </c>
      <c r="U3897">
        <f t="shared" si="306"/>
        <v>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8270</v>
      </c>
      <c r="O3898" s="21">
        <f t="shared" si="307"/>
        <v>10.625</v>
      </c>
      <c r="P3898" s="5">
        <f t="shared" si="308"/>
        <v>2.3529411764705882E-2</v>
      </c>
      <c r="Q3898" t="s">
        <v>8318</v>
      </c>
      <c r="R3898" t="s">
        <v>8319</v>
      </c>
      <c r="S3898" s="12">
        <f t="shared" si="309"/>
        <v>41793.191875000004</v>
      </c>
      <c r="T3898" s="12">
        <f t="shared" si="305"/>
        <v>41807.191875000004</v>
      </c>
      <c r="U3898">
        <f t="shared" si="306"/>
        <v>1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8270</v>
      </c>
      <c r="O3899" s="21">
        <f t="shared" si="307"/>
        <v>17.599999999999998</v>
      </c>
      <c r="P3899" s="5">
        <f t="shared" si="308"/>
        <v>2.2727272727272728E-2</v>
      </c>
      <c r="Q3899" t="s">
        <v>8318</v>
      </c>
      <c r="R3899" t="s">
        <v>8319</v>
      </c>
      <c r="S3899" s="12">
        <f t="shared" si="309"/>
        <v>41982.87364583333</v>
      </c>
      <c r="T3899" s="12">
        <f t="shared" si="305"/>
        <v>42012.87364583333</v>
      </c>
      <c r="U3899">
        <f t="shared" si="306"/>
        <v>1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8270</v>
      </c>
      <c r="O3900" s="21">
        <f t="shared" si="307"/>
        <v>32.56</v>
      </c>
      <c r="P3900" s="5">
        <f t="shared" si="308"/>
        <v>1.9656019656019656E-2</v>
      </c>
      <c r="Q3900" t="s">
        <v>8318</v>
      </c>
      <c r="R3900" t="s">
        <v>8319</v>
      </c>
      <c r="S3900" s="12">
        <f t="shared" si="309"/>
        <v>42193.482291666667</v>
      </c>
      <c r="T3900" s="12">
        <f t="shared" ref="T3900:T3963" si="310">(((I3900/60)/60)/24)+DATE(1970,1,1)</f>
        <v>42233.666666666672</v>
      </c>
      <c r="U3900">
        <f t="shared" si="306"/>
        <v>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8270</v>
      </c>
      <c r="O3901" s="21">
        <f t="shared" si="307"/>
        <v>1.25</v>
      </c>
      <c r="P3901" s="5">
        <f t="shared" si="308"/>
        <v>1.6E-2</v>
      </c>
      <c r="Q3901" t="s">
        <v>8318</v>
      </c>
      <c r="R3901" t="s">
        <v>8319</v>
      </c>
      <c r="S3901" s="12">
        <f t="shared" si="309"/>
        <v>41843.775011574071</v>
      </c>
      <c r="T3901" s="12">
        <f t="shared" si="310"/>
        <v>41863.775011574071</v>
      </c>
      <c r="U3901">
        <f t="shared" si="306"/>
        <v>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8270</v>
      </c>
      <c r="O3902" s="21">
        <f t="shared" si="307"/>
        <v>5.4</v>
      </c>
      <c r="P3902" s="5">
        <f t="shared" si="308"/>
        <v>3.7037037037037035E-2</v>
      </c>
      <c r="Q3902" t="s">
        <v>8318</v>
      </c>
      <c r="R3902" t="s">
        <v>8319</v>
      </c>
      <c r="S3902" s="12">
        <f t="shared" si="309"/>
        <v>42136.092488425929</v>
      </c>
      <c r="T3902" s="12">
        <f t="shared" si="310"/>
        <v>42166.092488425929</v>
      </c>
      <c r="U3902">
        <f t="shared" si="306"/>
        <v>1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8270</v>
      </c>
      <c r="O3903" s="21">
        <f t="shared" si="307"/>
        <v>0.83333333333333337</v>
      </c>
      <c r="P3903" s="5">
        <f t="shared" si="308"/>
        <v>0.04</v>
      </c>
      <c r="Q3903" t="s">
        <v>8318</v>
      </c>
      <c r="R3903" t="s">
        <v>8319</v>
      </c>
      <c r="S3903" s="12">
        <f t="shared" si="309"/>
        <v>42317.826377314821</v>
      </c>
      <c r="T3903" s="12">
        <f t="shared" si="310"/>
        <v>42357.826377314821</v>
      </c>
      <c r="U3903">
        <f t="shared" si="306"/>
        <v>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8270</v>
      </c>
      <c r="O3904" s="21">
        <f t="shared" si="307"/>
        <v>48.833333333333336</v>
      </c>
      <c r="P3904" s="5">
        <f t="shared" si="308"/>
        <v>2.1160409556313993E-2</v>
      </c>
      <c r="Q3904" t="s">
        <v>8318</v>
      </c>
      <c r="R3904" t="s">
        <v>8319</v>
      </c>
      <c r="S3904" s="12">
        <f t="shared" si="309"/>
        <v>42663.468078703707</v>
      </c>
      <c r="T3904" s="12">
        <f t="shared" si="310"/>
        <v>42688.509745370371</v>
      </c>
      <c r="U3904">
        <f t="shared" si="306"/>
        <v>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8270</v>
      </c>
      <c r="O3905" s="21">
        <f t="shared" si="307"/>
        <v>0</v>
      </c>
      <c r="P3905" s="5">
        <f t="shared" si="308"/>
        <v>0</v>
      </c>
      <c r="Q3905" t="s">
        <v>8318</v>
      </c>
      <c r="R3905" t="s">
        <v>8319</v>
      </c>
      <c r="S3905" s="12">
        <f t="shared" si="309"/>
        <v>42186.01116898148</v>
      </c>
      <c r="T3905" s="12">
        <f t="shared" si="310"/>
        <v>42230.818055555559</v>
      </c>
      <c r="U3905">
        <f t="shared" si="306"/>
        <v>1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8270</v>
      </c>
      <c r="O3906" s="21">
        <f t="shared" si="307"/>
        <v>0.03</v>
      </c>
      <c r="P3906" s="5">
        <f t="shared" si="308"/>
        <v>0.66666666666666663</v>
      </c>
      <c r="Q3906" t="s">
        <v>8318</v>
      </c>
      <c r="R3906" t="s">
        <v>8319</v>
      </c>
      <c r="S3906" s="12">
        <f t="shared" si="309"/>
        <v>42095.229166666672</v>
      </c>
      <c r="T3906" s="12">
        <f t="shared" si="310"/>
        <v>42109.211111111115</v>
      </c>
      <c r="U3906">
        <f t="shared" ref="U3906:U3969" si="311">COUNT(E3906="SUCCESSFUL","FAILED","cancelled","live")</f>
        <v>1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8270</v>
      </c>
      <c r="O3907" s="21">
        <f t="shared" ref="O3907:O3970" si="312">IFERROR( E3907/D3907 * 100,0)</f>
        <v>11.533333333333333</v>
      </c>
      <c r="P3907" s="5">
        <f t="shared" ref="P3907:P3970" si="313">IFERROR(L3907/E3907,0)</f>
        <v>4.046242774566474E-2</v>
      </c>
      <c r="Q3907" t="s">
        <v>8318</v>
      </c>
      <c r="R3907" t="s">
        <v>8319</v>
      </c>
      <c r="S3907" s="12">
        <f t="shared" si="309"/>
        <v>42124.623877314814</v>
      </c>
      <c r="T3907" s="12">
        <f t="shared" si="310"/>
        <v>42166.958333333328</v>
      </c>
      <c r="U3907">
        <f t="shared" si="311"/>
        <v>1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8270</v>
      </c>
      <c r="O3908" s="21">
        <f t="shared" si="312"/>
        <v>67.333333333333329</v>
      </c>
      <c r="P3908" s="5">
        <f t="shared" si="313"/>
        <v>1.5841584158415842E-2</v>
      </c>
      <c r="Q3908" t="s">
        <v>8318</v>
      </c>
      <c r="R3908" t="s">
        <v>8319</v>
      </c>
      <c r="S3908" s="12">
        <f t="shared" si="309"/>
        <v>42143.917743055557</v>
      </c>
      <c r="T3908" s="12">
        <f t="shared" si="310"/>
        <v>42181.559027777781</v>
      </c>
      <c r="U3908">
        <f t="shared" si="311"/>
        <v>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8270</v>
      </c>
      <c r="O3909" s="21">
        <f t="shared" si="312"/>
        <v>15.299999999999999</v>
      </c>
      <c r="P3909" s="5">
        <f t="shared" si="313"/>
        <v>2.6143790849673203E-2</v>
      </c>
      <c r="Q3909" t="s">
        <v>8318</v>
      </c>
      <c r="R3909" t="s">
        <v>8319</v>
      </c>
      <c r="S3909" s="12">
        <f t="shared" si="309"/>
        <v>41906.819513888891</v>
      </c>
      <c r="T3909" s="12">
        <f t="shared" si="310"/>
        <v>41938.838888888888</v>
      </c>
      <c r="U3909">
        <f t="shared" si="311"/>
        <v>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8270</v>
      </c>
      <c r="O3910" s="21">
        <f t="shared" si="312"/>
        <v>8.6666666666666679</v>
      </c>
      <c r="P3910" s="5">
        <f t="shared" si="313"/>
        <v>6.1538461538461542E-2</v>
      </c>
      <c r="Q3910" t="s">
        <v>8318</v>
      </c>
      <c r="R3910" t="s">
        <v>8319</v>
      </c>
      <c r="S3910" s="12">
        <f t="shared" si="309"/>
        <v>41834.135370370372</v>
      </c>
      <c r="T3910" s="12">
        <f t="shared" si="310"/>
        <v>41849.135370370372</v>
      </c>
      <c r="U3910">
        <f t="shared" si="311"/>
        <v>1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8270</v>
      </c>
      <c r="O3911" s="21">
        <f t="shared" si="312"/>
        <v>0.22499999999999998</v>
      </c>
      <c r="P3911" s="5">
        <f t="shared" si="313"/>
        <v>2.9629629629629631E-2</v>
      </c>
      <c r="Q3911" t="s">
        <v>8318</v>
      </c>
      <c r="R3911" t="s">
        <v>8319</v>
      </c>
      <c r="S3911" s="12">
        <f t="shared" si="309"/>
        <v>41863.359282407408</v>
      </c>
      <c r="T3911" s="12">
        <f t="shared" si="310"/>
        <v>41893.359282407408</v>
      </c>
      <c r="U3911">
        <f t="shared" si="311"/>
        <v>1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8270</v>
      </c>
      <c r="O3912" s="21">
        <f t="shared" si="312"/>
        <v>3.0833333333333335</v>
      </c>
      <c r="P3912" s="5">
        <f t="shared" si="313"/>
        <v>1.6216216216216217E-2</v>
      </c>
      <c r="Q3912" t="s">
        <v>8318</v>
      </c>
      <c r="R3912" t="s">
        <v>8319</v>
      </c>
      <c r="S3912" s="12">
        <f t="shared" si="309"/>
        <v>42224.756909722222</v>
      </c>
      <c r="T3912" s="12">
        <f t="shared" si="310"/>
        <v>42254.756909722222</v>
      </c>
      <c r="U3912">
        <f t="shared" si="311"/>
        <v>1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8270</v>
      </c>
      <c r="O3913" s="21">
        <f t="shared" si="312"/>
        <v>37.412500000000001</v>
      </c>
      <c r="P3913" s="5">
        <f t="shared" si="313"/>
        <v>1.2028065486134313E-2</v>
      </c>
      <c r="Q3913" t="s">
        <v>8318</v>
      </c>
      <c r="R3913" t="s">
        <v>8319</v>
      </c>
      <c r="S3913" s="12">
        <f t="shared" si="309"/>
        <v>41939.8122337963</v>
      </c>
      <c r="T3913" s="12">
        <f t="shared" si="310"/>
        <v>41969.853900462964</v>
      </c>
      <c r="U3913">
        <f t="shared" si="311"/>
        <v>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8270</v>
      </c>
      <c r="O3914" s="21">
        <f t="shared" si="312"/>
        <v>6.6666666666666671E-3</v>
      </c>
      <c r="P3914" s="5">
        <f t="shared" si="313"/>
        <v>1</v>
      </c>
      <c r="Q3914" t="s">
        <v>8318</v>
      </c>
      <c r="R3914" t="s">
        <v>8319</v>
      </c>
      <c r="S3914" s="12">
        <f t="shared" si="309"/>
        <v>42059.270023148143</v>
      </c>
      <c r="T3914" s="12">
        <f t="shared" si="310"/>
        <v>42119.190972222219</v>
      </c>
      <c r="U3914">
        <f t="shared" si="311"/>
        <v>1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8270</v>
      </c>
      <c r="O3915" s="21">
        <f t="shared" si="312"/>
        <v>10</v>
      </c>
      <c r="P3915" s="5">
        <f t="shared" si="313"/>
        <v>7.0000000000000001E-3</v>
      </c>
      <c r="Q3915" t="s">
        <v>8318</v>
      </c>
      <c r="R3915" t="s">
        <v>8319</v>
      </c>
      <c r="S3915" s="12">
        <f t="shared" si="309"/>
        <v>42308.211215277777</v>
      </c>
      <c r="T3915" s="12">
        <f t="shared" si="310"/>
        <v>42338.252881944441</v>
      </c>
      <c r="U3915">
        <f t="shared" si="311"/>
        <v>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8270</v>
      </c>
      <c r="O3916" s="21">
        <f t="shared" si="312"/>
        <v>36.36</v>
      </c>
      <c r="P3916" s="5">
        <f t="shared" si="313"/>
        <v>2.9702970297029702E-2</v>
      </c>
      <c r="Q3916" t="s">
        <v>8318</v>
      </c>
      <c r="R3916" t="s">
        <v>8319</v>
      </c>
      <c r="S3916" s="12">
        <f t="shared" si="309"/>
        <v>42114.818935185183</v>
      </c>
      <c r="T3916" s="12">
        <f t="shared" si="310"/>
        <v>42134.957638888889</v>
      </c>
      <c r="U3916">
        <f t="shared" si="311"/>
        <v>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8270</v>
      </c>
      <c r="O3917" s="21">
        <f t="shared" si="312"/>
        <v>0.33333333333333337</v>
      </c>
      <c r="P3917" s="5">
        <f t="shared" si="313"/>
        <v>0.2</v>
      </c>
      <c r="Q3917" t="s">
        <v>8318</v>
      </c>
      <c r="R3917" t="s">
        <v>8319</v>
      </c>
      <c r="S3917" s="12">
        <f t="shared" si="309"/>
        <v>42492.98505787037</v>
      </c>
      <c r="T3917" s="12">
        <f t="shared" si="310"/>
        <v>42522.98505787037</v>
      </c>
      <c r="U3917">
        <f t="shared" si="311"/>
        <v>1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8270</v>
      </c>
      <c r="O3918" s="21">
        <f t="shared" si="312"/>
        <v>0</v>
      </c>
      <c r="P3918" s="5">
        <f t="shared" si="313"/>
        <v>0</v>
      </c>
      <c r="Q3918" t="s">
        <v>8318</v>
      </c>
      <c r="R3918" t="s">
        <v>8319</v>
      </c>
      <c r="S3918" s="12">
        <f t="shared" si="309"/>
        <v>42494.471666666665</v>
      </c>
      <c r="T3918" s="12">
        <f t="shared" si="310"/>
        <v>42524.471666666665</v>
      </c>
      <c r="U3918">
        <f t="shared" si="311"/>
        <v>1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8270</v>
      </c>
      <c r="O3919" s="21">
        <f t="shared" si="312"/>
        <v>0.2857142857142857</v>
      </c>
      <c r="P3919" s="5">
        <f t="shared" si="313"/>
        <v>0.1</v>
      </c>
      <c r="Q3919" t="s">
        <v>8318</v>
      </c>
      <c r="R3919" t="s">
        <v>8319</v>
      </c>
      <c r="S3919" s="12">
        <f t="shared" si="309"/>
        <v>41863.527326388888</v>
      </c>
      <c r="T3919" s="12">
        <f t="shared" si="310"/>
        <v>41893.527326388888</v>
      </c>
      <c r="U3919">
        <f t="shared" si="311"/>
        <v>1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8270</v>
      </c>
      <c r="O3920" s="21">
        <f t="shared" si="312"/>
        <v>0.2</v>
      </c>
      <c r="P3920" s="5">
        <f t="shared" si="313"/>
        <v>2.5000000000000001E-2</v>
      </c>
      <c r="Q3920" t="s">
        <v>8318</v>
      </c>
      <c r="R3920" t="s">
        <v>8319</v>
      </c>
      <c r="S3920" s="12">
        <f t="shared" si="309"/>
        <v>41843.664618055554</v>
      </c>
      <c r="T3920" s="12">
        <f t="shared" si="310"/>
        <v>41855.666666666664</v>
      </c>
      <c r="U3920">
        <f t="shared" si="311"/>
        <v>1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8270</v>
      </c>
      <c r="O3921" s="21">
        <f t="shared" si="312"/>
        <v>1.7999999999999998</v>
      </c>
      <c r="P3921" s="5">
        <f t="shared" si="313"/>
        <v>3.3333333333333333E-2</v>
      </c>
      <c r="Q3921" t="s">
        <v>8318</v>
      </c>
      <c r="R3921" t="s">
        <v>8319</v>
      </c>
      <c r="S3921" s="12">
        <f t="shared" si="309"/>
        <v>42358.684872685189</v>
      </c>
      <c r="T3921" s="12">
        <f t="shared" si="310"/>
        <v>42387</v>
      </c>
      <c r="U3921">
        <f t="shared" si="311"/>
        <v>1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8270</v>
      </c>
      <c r="O3922" s="21">
        <f t="shared" si="312"/>
        <v>5.4</v>
      </c>
      <c r="P3922" s="5">
        <f t="shared" si="313"/>
        <v>2.2222222222222223E-2</v>
      </c>
      <c r="Q3922" t="s">
        <v>8318</v>
      </c>
      <c r="R3922" t="s">
        <v>8319</v>
      </c>
      <c r="S3922" s="12">
        <f t="shared" si="309"/>
        <v>42657.38726851852</v>
      </c>
      <c r="T3922" s="12">
        <f t="shared" si="310"/>
        <v>42687.428935185191</v>
      </c>
      <c r="U3922">
        <f t="shared" si="311"/>
        <v>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8270</v>
      </c>
      <c r="O3923" s="21">
        <f t="shared" si="312"/>
        <v>0</v>
      </c>
      <c r="P3923" s="5">
        <f t="shared" si="313"/>
        <v>0</v>
      </c>
      <c r="Q3923" t="s">
        <v>8318</v>
      </c>
      <c r="R3923" t="s">
        <v>8319</v>
      </c>
      <c r="S3923" s="12">
        <f t="shared" si="309"/>
        <v>41926.542303240742</v>
      </c>
      <c r="T3923" s="12">
        <f t="shared" si="310"/>
        <v>41938.75</v>
      </c>
      <c r="U3923">
        <f t="shared" si="311"/>
        <v>1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8270</v>
      </c>
      <c r="O3924" s="21">
        <f t="shared" si="312"/>
        <v>8.1333333333333329</v>
      </c>
      <c r="P3924" s="5">
        <f t="shared" si="313"/>
        <v>9.8360655737704916E-2</v>
      </c>
      <c r="Q3924" t="s">
        <v>8318</v>
      </c>
      <c r="R3924" t="s">
        <v>8319</v>
      </c>
      <c r="S3924" s="12">
        <f t="shared" si="309"/>
        <v>42020.768634259264</v>
      </c>
      <c r="T3924" s="12">
        <f t="shared" si="310"/>
        <v>42065.958333333328</v>
      </c>
      <c r="U3924">
        <f t="shared" si="311"/>
        <v>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8270</v>
      </c>
      <c r="O3925" s="21">
        <f t="shared" si="312"/>
        <v>12.034782608695652</v>
      </c>
      <c r="P3925" s="5">
        <f t="shared" si="313"/>
        <v>1.2283236994219654E-2</v>
      </c>
      <c r="Q3925" t="s">
        <v>8318</v>
      </c>
      <c r="R3925" t="s">
        <v>8319</v>
      </c>
      <c r="S3925" s="12">
        <f t="shared" si="309"/>
        <v>42075.979988425926</v>
      </c>
      <c r="T3925" s="12">
        <f t="shared" si="310"/>
        <v>42103.979988425926</v>
      </c>
      <c r="U3925">
        <f t="shared" si="311"/>
        <v>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8270</v>
      </c>
      <c r="O3926" s="21">
        <f t="shared" si="312"/>
        <v>15.266666666666667</v>
      </c>
      <c r="P3926" s="5">
        <f t="shared" si="313"/>
        <v>1.7467248908296942E-2</v>
      </c>
      <c r="Q3926" t="s">
        <v>8318</v>
      </c>
      <c r="R3926" t="s">
        <v>8319</v>
      </c>
      <c r="S3926" s="12">
        <f t="shared" si="309"/>
        <v>41786.959745370368</v>
      </c>
      <c r="T3926" s="12">
        <f t="shared" si="310"/>
        <v>41816.959745370368</v>
      </c>
      <c r="U3926">
        <f t="shared" si="311"/>
        <v>1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8270</v>
      </c>
      <c r="O3927" s="21">
        <f t="shared" si="312"/>
        <v>10</v>
      </c>
      <c r="P3927" s="5">
        <f t="shared" si="313"/>
        <v>0.2</v>
      </c>
      <c r="Q3927" t="s">
        <v>8318</v>
      </c>
      <c r="R3927" t="s">
        <v>8319</v>
      </c>
      <c r="S3927" s="12">
        <f t="shared" si="309"/>
        <v>41820.870821759258</v>
      </c>
      <c r="T3927" s="12">
        <f t="shared" si="310"/>
        <v>41850.870821759258</v>
      </c>
      <c r="U3927">
        <f t="shared" si="311"/>
        <v>1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8270</v>
      </c>
      <c r="O3928" s="21">
        <f t="shared" si="312"/>
        <v>0.3</v>
      </c>
      <c r="P3928" s="5">
        <f t="shared" si="313"/>
        <v>6.6666666666666666E-2</v>
      </c>
      <c r="Q3928" t="s">
        <v>8318</v>
      </c>
      <c r="R3928" t="s">
        <v>8319</v>
      </c>
      <c r="S3928" s="12">
        <f t="shared" si="309"/>
        <v>41970.085046296299</v>
      </c>
      <c r="T3928" s="12">
        <f t="shared" si="310"/>
        <v>42000.085046296299</v>
      </c>
      <c r="U3928">
        <f t="shared" si="311"/>
        <v>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8270</v>
      </c>
      <c r="O3929" s="21">
        <f t="shared" si="312"/>
        <v>1</v>
      </c>
      <c r="P3929" s="5">
        <f t="shared" si="313"/>
        <v>0.08</v>
      </c>
      <c r="Q3929" t="s">
        <v>8318</v>
      </c>
      <c r="R3929" t="s">
        <v>8319</v>
      </c>
      <c r="S3929" s="12">
        <f t="shared" si="309"/>
        <v>41830.267407407409</v>
      </c>
      <c r="T3929" s="12">
        <f t="shared" si="310"/>
        <v>41860.267407407409</v>
      </c>
      <c r="U3929">
        <f t="shared" si="311"/>
        <v>1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8270</v>
      </c>
      <c r="O3930" s="21">
        <f t="shared" si="312"/>
        <v>13.020000000000001</v>
      </c>
      <c r="P3930" s="5">
        <f t="shared" si="313"/>
        <v>1.0752688172043012E-2</v>
      </c>
      <c r="Q3930" t="s">
        <v>8318</v>
      </c>
      <c r="R3930" t="s">
        <v>8319</v>
      </c>
      <c r="S3930" s="12">
        <f t="shared" si="309"/>
        <v>42265.683182870373</v>
      </c>
      <c r="T3930" s="12">
        <f t="shared" si="310"/>
        <v>42293.207638888889</v>
      </c>
      <c r="U3930">
        <f t="shared" si="311"/>
        <v>1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8270</v>
      </c>
      <c r="O3931" s="21">
        <f t="shared" si="312"/>
        <v>2.2650000000000001</v>
      </c>
      <c r="P3931" s="5">
        <f t="shared" si="313"/>
        <v>3.0905077262693158E-2</v>
      </c>
      <c r="Q3931" t="s">
        <v>8318</v>
      </c>
      <c r="R3931" t="s">
        <v>8319</v>
      </c>
      <c r="S3931" s="12">
        <f t="shared" si="309"/>
        <v>42601.827141203699</v>
      </c>
      <c r="T3931" s="12">
        <f t="shared" si="310"/>
        <v>42631.827141203699</v>
      </c>
      <c r="U3931">
        <f t="shared" si="311"/>
        <v>1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8270</v>
      </c>
      <c r="O3932" s="21">
        <f t="shared" si="312"/>
        <v>0</v>
      </c>
      <c r="P3932" s="5">
        <f t="shared" si="313"/>
        <v>0</v>
      </c>
      <c r="Q3932" t="s">
        <v>8318</v>
      </c>
      <c r="R3932" t="s">
        <v>8319</v>
      </c>
      <c r="S3932" s="12">
        <f t="shared" si="309"/>
        <v>42433.338749999995</v>
      </c>
      <c r="T3932" s="12">
        <f t="shared" si="310"/>
        <v>42461.25</v>
      </c>
      <c r="U3932">
        <f t="shared" si="311"/>
        <v>1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8270</v>
      </c>
      <c r="O3933" s="21">
        <f t="shared" si="312"/>
        <v>0</v>
      </c>
      <c r="P3933" s="5">
        <f t="shared" si="313"/>
        <v>0</v>
      </c>
      <c r="Q3933" t="s">
        <v>8318</v>
      </c>
      <c r="R3933" t="s">
        <v>8319</v>
      </c>
      <c r="S3933" s="12">
        <f t="shared" si="309"/>
        <v>42228.151701388888</v>
      </c>
      <c r="T3933" s="12">
        <f t="shared" si="310"/>
        <v>42253.151701388888</v>
      </c>
      <c r="U3933">
        <f t="shared" si="311"/>
        <v>1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8270</v>
      </c>
      <c r="O3934" s="21">
        <f t="shared" si="312"/>
        <v>8.3333333333333332E-3</v>
      </c>
      <c r="P3934" s="5">
        <f t="shared" si="313"/>
        <v>1</v>
      </c>
      <c r="Q3934" t="s">
        <v>8318</v>
      </c>
      <c r="R3934" t="s">
        <v>8319</v>
      </c>
      <c r="S3934" s="12">
        <f t="shared" si="309"/>
        <v>42415.168564814812</v>
      </c>
      <c r="T3934" s="12">
        <f t="shared" si="310"/>
        <v>42445.126898148148</v>
      </c>
      <c r="U3934">
        <f t="shared" si="311"/>
        <v>1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8270</v>
      </c>
      <c r="O3935" s="21">
        <f t="shared" si="312"/>
        <v>15.742857142857142</v>
      </c>
      <c r="P3935" s="5">
        <f t="shared" si="313"/>
        <v>1.0889292196007259E-2</v>
      </c>
      <c r="Q3935" t="s">
        <v>8318</v>
      </c>
      <c r="R3935" t="s">
        <v>8319</v>
      </c>
      <c r="S3935" s="12">
        <f t="shared" si="309"/>
        <v>42538.968310185184</v>
      </c>
      <c r="T3935" s="12">
        <f t="shared" si="310"/>
        <v>42568.029861111107</v>
      </c>
      <c r="U3935">
        <f t="shared" si="311"/>
        <v>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8270</v>
      </c>
      <c r="O3936" s="21">
        <f t="shared" si="312"/>
        <v>11</v>
      </c>
      <c r="P3936" s="5">
        <f t="shared" si="313"/>
        <v>2.181818181818182E-2</v>
      </c>
      <c r="Q3936" t="s">
        <v>8318</v>
      </c>
      <c r="R3936" t="s">
        <v>8319</v>
      </c>
      <c r="S3936" s="12">
        <f t="shared" si="309"/>
        <v>42233.671747685185</v>
      </c>
      <c r="T3936" s="12">
        <f t="shared" si="310"/>
        <v>42278.541666666672</v>
      </c>
      <c r="U3936">
        <f t="shared" si="311"/>
        <v>1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8270</v>
      </c>
      <c r="O3937" s="21">
        <f t="shared" si="312"/>
        <v>43.833333333333336</v>
      </c>
      <c r="P3937" s="5">
        <f t="shared" si="313"/>
        <v>1.7490494296577948E-2</v>
      </c>
      <c r="Q3937" t="s">
        <v>8318</v>
      </c>
      <c r="R3937" t="s">
        <v>8319</v>
      </c>
      <c r="S3937" s="12">
        <f t="shared" si="309"/>
        <v>42221.656782407401</v>
      </c>
      <c r="T3937" s="12">
        <f t="shared" si="310"/>
        <v>42281.656782407401</v>
      </c>
      <c r="U3937">
        <f t="shared" si="311"/>
        <v>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8270</v>
      </c>
      <c r="O3938" s="21">
        <f t="shared" si="312"/>
        <v>0</v>
      </c>
      <c r="P3938" s="5">
        <f t="shared" si="313"/>
        <v>0</v>
      </c>
      <c r="Q3938" t="s">
        <v>8318</v>
      </c>
      <c r="R3938" t="s">
        <v>8319</v>
      </c>
      <c r="S3938" s="12">
        <f t="shared" si="309"/>
        <v>42675.262962962966</v>
      </c>
      <c r="T3938" s="12">
        <f t="shared" si="310"/>
        <v>42705.304629629631</v>
      </c>
      <c r="U3938">
        <f t="shared" si="311"/>
        <v>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8270</v>
      </c>
      <c r="O3939" s="21">
        <f t="shared" si="312"/>
        <v>86.135181975736558</v>
      </c>
      <c r="P3939" s="5">
        <f t="shared" si="313"/>
        <v>4.0241448692152921E-3</v>
      </c>
      <c r="Q3939" t="s">
        <v>8318</v>
      </c>
      <c r="R3939" t="s">
        <v>8319</v>
      </c>
      <c r="S3939" s="12">
        <f t="shared" si="309"/>
        <v>42534.631481481483</v>
      </c>
      <c r="T3939" s="12">
        <f t="shared" si="310"/>
        <v>42562.631481481483</v>
      </c>
      <c r="U3939">
        <f t="shared" si="311"/>
        <v>1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8270</v>
      </c>
      <c r="O3940" s="21">
        <f t="shared" si="312"/>
        <v>12.196620583717358</v>
      </c>
      <c r="P3940" s="5">
        <f t="shared" si="313"/>
        <v>1.2594458438287154E-2</v>
      </c>
      <c r="Q3940" t="s">
        <v>8318</v>
      </c>
      <c r="R3940" t="s">
        <v>8319</v>
      </c>
      <c r="S3940" s="12">
        <f t="shared" si="309"/>
        <v>42151.905717592599</v>
      </c>
      <c r="T3940" s="12">
        <f t="shared" si="310"/>
        <v>42182.905717592599</v>
      </c>
      <c r="U3940">
        <f t="shared" si="311"/>
        <v>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8270</v>
      </c>
      <c r="O3941" s="21">
        <f t="shared" si="312"/>
        <v>0.1</v>
      </c>
      <c r="P3941" s="5">
        <f t="shared" si="313"/>
        <v>0.2</v>
      </c>
      <c r="Q3941" t="s">
        <v>8318</v>
      </c>
      <c r="R3941" t="s">
        <v>8319</v>
      </c>
      <c r="S3941" s="12">
        <f t="shared" ref="S3941:S4004" si="314">(((J3941/60)/60)/24)+DATE(1970,1,1)</f>
        <v>41915.400219907409</v>
      </c>
      <c r="T3941" s="12">
        <f t="shared" si="310"/>
        <v>41919.1875</v>
      </c>
      <c r="U3941">
        <f t="shared" si="311"/>
        <v>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8270</v>
      </c>
      <c r="O3942" s="21">
        <f t="shared" si="312"/>
        <v>0.22</v>
      </c>
      <c r="P3942" s="5">
        <f t="shared" si="313"/>
        <v>0.18181818181818182</v>
      </c>
      <c r="Q3942" t="s">
        <v>8318</v>
      </c>
      <c r="R3942" t="s">
        <v>8319</v>
      </c>
      <c r="S3942" s="12">
        <f t="shared" si="314"/>
        <v>41961.492488425924</v>
      </c>
      <c r="T3942" s="12">
        <f t="shared" si="310"/>
        <v>42006.492488425924</v>
      </c>
      <c r="U3942">
        <f t="shared" si="311"/>
        <v>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8270</v>
      </c>
      <c r="O3943" s="21">
        <f t="shared" si="312"/>
        <v>0.90909090909090906</v>
      </c>
      <c r="P3943" s="5">
        <f t="shared" si="313"/>
        <v>0.04</v>
      </c>
      <c r="Q3943" t="s">
        <v>8318</v>
      </c>
      <c r="R3943" t="s">
        <v>8319</v>
      </c>
      <c r="S3943" s="12">
        <f t="shared" si="314"/>
        <v>41940.587233796294</v>
      </c>
      <c r="T3943" s="12">
        <f t="shared" si="310"/>
        <v>41968.041666666672</v>
      </c>
      <c r="U3943">
        <f t="shared" si="311"/>
        <v>1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8270</v>
      </c>
      <c r="O3944" s="21">
        <f t="shared" si="312"/>
        <v>0</v>
      </c>
      <c r="P3944" s="5">
        <f t="shared" si="313"/>
        <v>0</v>
      </c>
      <c r="Q3944" t="s">
        <v>8318</v>
      </c>
      <c r="R3944" t="s">
        <v>8319</v>
      </c>
      <c r="S3944" s="12">
        <f t="shared" si="314"/>
        <v>42111.904097222221</v>
      </c>
      <c r="T3944" s="12">
        <f t="shared" si="310"/>
        <v>42171.904097222221</v>
      </c>
      <c r="U3944">
        <f t="shared" si="311"/>
        <v>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8270</v>
      </c>
      <c r="O3945" s="21">
        <f t="shared" si="312"/>
        <v>35.64</v>
      </c>
      <c r="P3945" s="5">
        <f t="shared" si="313"/>
        <v>7.2951739618406283E-3</v>
      </c>
      <c r="Q3945" t="s">
        <v>8318</v>
      </c>
      <c r="R3945" t="s">
        <v>8319</v>
      </c>
      <c r="S3945" s="12">
        <f t="shared" si="314"/>
        <v>42279.778564814813</v>
      </c>
      <c r="T3945" s="12">
        <f t="shared" si="310"/>
        <v>42310.701388888891</v>
      </c>
      <c r="U3945">
        <f t="shared" si="311"/>
        <v>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8270</v>
      </c>
      <c r="O3946" s="21">
        <f t="shared" si="312"/>
        <v>0</v>
      </c>
      <c r="P3946" s="5">
        <f t="shared" si="313"/>
        <v>0</v>
      </c>
      <c r="Q3946" t="s">
        <v>8318</v>
      </c>
      <c r="R3946" t="s">
        <v>8319</v>
      </c>
      <c r="S3946" s="12">
        <f t="shared" si="314"/>
        <v>42213.662905092591</v>
      </c>
      <c r="T3946" s="12">
        <f t="shared" si="310"/>
        <v>42243.662905092591</v>
      </c>
      <c r="U3946">
        <f t="shared" si="311"/>
        <v>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8270</v>
      </c>
      <c r="O3947" s="21">
        <f t="shared" si="312"/>
        <v>0.25</v>
      </c>
      <c r="P3947" s="5">
        <f t="shared" si="313"/>
        <v>0.2</v>
      </c>
      <c r="Q3947" t="s">
        <v>8318</v>
      </c>
      <c r="R3947" t="s">
        <v>8319</v>
      </c>
      <c r="S3947" s="12">
        <f t="shared" si="314"/>
        <v>42109.801712962959</v>
      </c>
      <c r="T3947" s="12">
        <f t="shared" si="310"/>
        <v>42139.801712962959</v>
      </c>
      <c r="U3947">
        <f t="shared" si="311"/>
        <v>1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8270</v>
      </c>
      <c r="O3948" s="21">
        <f t="shared" si="312"/>
        <v>3.25</v>
      </c>
      <c r="P3948" s="5">
        <f t="shared" si="313"/>
        <v>2.564102564102564E-2</v>
      </c>
      <c r="Q3948" t="s">
        <v>8318</v>
      </c>
      <c r="R3948" t="s">
        <v>8319</v>
      </c>
      <c r="S3948" s="12">
        <f t="shared" si="314"/>
        <v>42031.833587962959</v>
      </c>
      <c r="T3948" s="12">
        <f t="shared" si="310"/>
        <v>42063.333333333328</v>
      </c>
      <c r="U3948">
        <f t="shared" si="311"/>
        <v>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8270</v>
      </c>
      <c r="O3949" s="21">
        <f t="shared" si="312"/>
        <v>3.3666666666666663</v>
      </c>
      <c r="P3949" s="5">
        <f t="shared" si="313"/>
        <v>1.9801980198019802E-2</v>
      </c>
      <c r="Q3949" t="s">
        <v>8318</v>
      </c>
      <c r="R3949" t="s">
        <v>8319</v>
      </c>
      <c r="S3949" s="12">
        <f t="shared" si="314"/>
        <v>42615.142870370371</v>
      </c>
      <c r="T3949" s="12">
        <f t="shared" si="310"/>
        <v>42645.142870370371</v>
      </c>
      <c r="U3949">
        <f t="shared" si="311"/>
        <v>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8270</v>
      </c>
      <c r="O3950" s="21">
        <f t="shared" si="312"/>
        <v>0</v>
      </c>
      <c r="P3950" s="5">
        <f t="shared" si="313"/>
        <v>0</v>
      </c>
      <c r="Q3950" t="s">
        <v>8318</v>
      </c>
      <c r="R3950" t="s">
        <v>8319</v>
      </c>
      <c r="S3950" s="12">
        <f t="shared" si="314"/>
        <v>41829.325497685182</v>
      </c>
      <c r="T3950" s="12">
        <f t="shared" si="310"/>
        <v>41889.325497685182</v>
      </c>
      <c r="U3950">
        <f t="shared" si="311"/>
        <v>1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8270</v>
      </c>
      <c r="O3951" s="21">
        <f t="shared" si="312"/>
        <v>15.770000000000001</v>
      </c>
      <c r="P3951" s="5">
        <f t="shared" si="313"/>
        <v>2.0291693088142042E-2</v>
      </c>
      <c r="Q3951" t="s">
        <v>8318</v>
      </c>
      <c r="R3951" t="s">
        <v>8319</v>
      </c>
      <c r="S3951" s="12">
        <f t="shared" si="314"/>
        <v>42016.120613425926</v>
      </c>
      <c r="T3951" s="12">
        <f t="shared" si="310"/>
        <v>42046.120613425926</v>
      </c>
      <c r="U3951">
        <f t="shared" si="311"/>
        <v>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8270</v>
      </c>
      <c r="O3952" s="21">
        <f t="shared" si="312"/>
        <v>0.625</v>
      </c>
      <c r="P3952" s="5">
        <f t="shared" si="313"/>
        <v>0.04</v>
      </c>
      <c r="Q3952" t="s">
        <v>8318</v>
      </c>
      <c r="R3952" t="s">
        <v>8319</v>
      </c>
      <c r="S3952" s="12">
        <f t="shared" si="314"/>
        <v>42439.702314814815</v>
      </c>
      <c r="T3952" s="12">
        <f t="shared" si="310"/>
        <v>42468.774305555555</v>
      </c>
      <c r="U3952">
        <f t="shared" si="311"/>
        <v>1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8270</v>
      </c>
      <c r="O3953" s="21">
        <f t="shared" si="312"/>
        <v>5.0000000000000001E-4</v>
      </c>
      <c r="P3953" s="5">
        <f t="shared" si="313"/>
        <v>1</v>
      </c>
      <c r="Q3953" t="s">
        <v>8318</v>
      </c>
      <c r="R3953" t="s">
        <v>8319</v>
      </c>
      <c r="S3953" s="12">
        <f t="shared" si="314"/>
        <v>42433.825717592597</v>
      </c>
      <c r="T3953" s="12">
        <f t="shared" si="310"/>
        <v>42493.784050925926</v>
      </c>
      <c r="U3953">
        <f t="shared" si="311"/>
        <v>1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8270</v>
      </c>
      <c r="O3954" s="21">
        <f t="shared" si="312"/>
        <v>9.6153846153846159E-2</v>
      </c>
      <c r="P3954" s="5">
        <f t="shared" si="313"/>
        <v>0.04</v>
      </c>
      <c r="Q3954" t="s">
        <v>8318</v>
      </c>
      <c r="R3954" t="s">
        <v>8319</v>
      </c>
      <c r="S3954" s="12">
        <f t="shared" si="314"/>
        <v>42243.790393518517</v>
      </c>
      <c r="T3954" s="12">
        <f t="shared" si="310"/>
        <v>42303.790393518517</v>
      </c>
      <c r="U3954">
        <f t="shared" si="311"/>
        <v>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8270</v>
      </c>
      <c r="O3955" s="21">
        <f t="shared" si="312"/>
        <v>0</v>
      </c>
      <c r="P3955" s="5">
        <f t="shared" si="313"/>
        <v>0</v>
      </c>
      <c r="Q3955" t="s">
        <v>8318</v>
      </c>
      <c r="R3955" t="s">
        <v>8319</v>
      </c>
      <c r="S3955" s="12">
        <f t="shared" si="314"/>
        <v>42550.048449074078</v>
      </c>
      <c r="T3955" s="12">
        <f t="shared" si="310"/>
        <v>42580.978472222225</v>
      </c>
      <c r="U3955">
        <f t="shared" si="311"/>
        <v>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8270</v>
      </c>
      <c r="O3956" s="21">
        <f t="shared" si="312"/>
        <v>0</v>
      </c>
      <c r="P3956" s="5">
        <f t="shared" si="313"/>
        <v>0</v>
      </c>
      <c r="Q3956" t="s">
        <v>8318</v>
      </c>
      <c r="R3956" t="s">
        <v>8319</v>
      </c>
      <c r="S3956" s="12">
        <f t="shared" si="314"/>
        <v>41774.651203703703</v>
      </c>
      <c r="T3956" s="12">
        <f t="shared" si="310"/>
        <v>41834.651203703703</v>
      </c>
      <c r="U3956">
        <f t="shared" si="311"/>
        <v>1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8270</v>
      </c>
      <c r="O3957" s="21">
        <f t="shared" si="312"/>
        <v>24.285714285714285</v>
      </c>
      <c r="P3957" s="5">
        <f t="shared" si="313"/>
        <v>1.8823529411764704E-2</v>
      </c>
      <c r="Q3957" t="s">
        <v>8318</v>
      </c>
      <c r="R3957" t="s">
        <v>8319</v>
      </c>
      <c r="S3957" s="12">
        <f t="shared" si="314"/>
        <v>42306.848854166667</v>
      </c>
      <c r="T3957" s="12">
        <f t="shared" si="310"/>
        <v>42336.890520833331</v>
      </c>
      <c r="U3957">
        <f t="shared" si="311"/>
        <v>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8270</v>
      </c>
      <c r="O3958" s="21">
        <f t="shared" si="312"/>
        <v>0</v>
      </c>
      <c r="P3958" s="5">
        <f t="shared" si="313"/>
        <v>0</v>
      </c>
      <c r="Q3958" t="s">
        <v>8318</v>
      </c>
      <c r="R3958" t="s">
        <v>8319</v>
      </c>
      <c r="S3958" s="12">
        <f t="shared" si="314"/>
        <v>42457.932025462964</v>
      </c>
      <c r="T3958" s="12">
        <f t="shared" si="310"/>
        <v>42485.013888888891</v>
      </c>
      <c r="U3958">
        <f t="shared" si="311"/>
        <v>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8270</v>
      </c>
      <c r="O3959" s="21">
        <f t="shared" si="312"/>
        <v>2.5000000000000001E-2</v>
      </c>
      <c r="P3959" s="5">
        <f t="shared" si="313"/>
        <v>0.14285714285714285</v>
      </c>
      <c r="Q3959" t="s">
        <v>8318</v>
      </c>
      <c r="R3959" t="s">
        <v>8319</v>
      </c>
      <c r="S3959" s="12">
        <f t="shared" si="314"/>
        <v>42513.976319444439</v>
      </c>
      <c r="T3959" s="12">
        <f t="shared" si="310"/>
        <v>42559.976319444439</v>
      </c>
      <c r="U3959">
        <f t="shared" si="311"/>
        <v>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8270</v>
      </c>
      <c r="O3960" s="21">
        <f t="shared" si="312"/>
        <v>32.049999999999997</v>
      </c>
      <c r="P3960" s="5">
        <f t="shared" si="313"/>
        <v>2.4960998439937598E-2</v>
      </c>
      <c r="Q3960" t="s">
        <v>8318</v>
      </c>
      <c r="R3960" t="s">
        <v>8319</v>
      </c>
      <c r="S3960" s="12">
        <f t="shared" si="314"/>
        <v>41816.950370370374</v>
      </c>
      <c r="T3960" s="12">
        <f t="shared" si="310"/>
        <v>41853.583333333336</v>
      </c>
      <c r="U3960">
        <f t="shared" si="311"/>
        <v>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8270</v>
      </c>
      <c r="O3961" s="21">
        <f t="shared" si="312"/>
        <v>24.333333333333336</v>
      </c>
      <c r="P3961" s="5">
        <f t="shared" si="313"/>
        <v>4.1095890410958902E-2</v>
      </c>
      <c r="Q3961" t="s">
        <v>8318</v>
      </c>
      <c r="R3961" t="s">
        <v>8319</v>
      </c>
      <c r="S3961" s="12">
        <f t="shared" si="314"/>
        <v>41880.788842592592</v>
      </c>
      <c r="T3961" s="12">
        <f t="shared" si="310"/>
        <v>41910.788842592592</v>
      </c>
      <c r="U3961">
        <f t="shared" si="311"/>
        <v>1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8270</v>
      </c>
      <c r="O3962" s="21">
        <f t="shared" si="312"/>
        <v>1.5</v>
      </c>
      <c r="P3962" s="5">
        <f t="shared" si="313"/>
        <v>8.8888888888888892E-2</v>
      </c>
      <c r="Q3962" t="s">
        <v>8318</v>
      </c>
      <c r="R3962" t="s">
        <v>8319</v>
      </c>
      <c r="S3962" s="12">
        <f t="shared" si="314"/>
        <v>42342.845555555556</v>
      </c>
      <c r="T3962" s="12">
        <f t="shared" si="310"/>
        <v>42372.845555555556</v>
      </c>
      <c r="U3962">
        <f t="shared" si="311"/>
        <v>1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8270</v>
      </c>
      <c r="O3963" s="21">
        <f t="shared" si="312"/>
        <v>0.42</v>
      </c>
      <c r="P3963" s="5">
        <f t="shared" si="313"/>
        <v>9.5238095238095233E-2</v>
      </c>
      <c r="Q3963" t="s">
        <v>8318</v>
      </c>
      <c r="R3963" t="s">
        <v>8319</v>
      </c>
      <c r="S3963" s="12">
        <f t="shared" si="314"/>
        <v>41745.891319444447</v>
      </c>
      <c r="T3963" s="12">
        <f t="shared" si="310"/>
        <v>41767.891319444447</v>
      </c>
      <c r="U3963">
        <f t="shared" si="311"/>
        <v>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8270</v>
      </c>
      <c r="O3964" s="21">
        <f t="shared" si="312"/>
        <v>3.214285714285714</v>
      </c>
      <c r="P3964" s="5">
        <f t="shared" si="313"/>
        <v>6.6666666666666666E-2</v>
      </c>
      <c r="Q3964" t="s">
        <v>8318</v>
      </c>
      <c r="R3964" t="s">
        <v>8319</v>
      </c>
      <c r="S3964" s="12">
        <f t="shared" si="314"/>
        <v>42311.621458333335</v>
      </c>
      <c r="T3964" s="12">
        <f t="shared" ref="T3964:T4027" si="315">(((I3964/60)/60)/24)+DATE(1970,1,1)</f>
        <v>42336.621458333335</v>
      </c>
      <c r="U3964">
        <f t="shared" si="311"/>
        <v>1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8270</v>
      </c>
      <c r="O3965" s="21">
        <f t="shared" si="312"/>
        <v>0</v>
      </c>
      <c r="P3965" s="5">
        <f t="shared" si="313"/>
        <v>0</v>
      </c>
      <c r="Q3965" t="s">
        <v>8318</v>
      </c>
      <c r="R3965" t="s">
        <v>8319</v>
      </c>
      <c r="S3965" s="12">
        <f t="shared" si="314"/>
        <v>42296.154131944444</v>
      </c>
      <c r="T3965" s="12">
        <f t="shared" si="315"/>
        <v>42326.195798611108</v>
      </c>
      <c r="U3965">
        <f t="shared" si="311"/>
        <v>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8270</v>
      </c>
      <c r="O3966" s="21">
        <f t="shared" si="312"/>
        <v>6.3</v>
      </c>
      <c r="P3966" s="5">
        <f t="shared" si="313"/>
        <v>2.3809523809523808E-2</v>
      </c>
      <c r="Q3966" t="s">
        <v>8318</v>
      </c>
      <c r="R3966" t="s">
        <v>8319</v>
      </c>
      <c r="S3966" s="12">
        <f t="shared" si="314"/>
        <v>42053.722060185188</v>
      </c>
      <c r="T3966" s="12">
        <f t="shared" si="315"/>
        <v>42113.680393518516</v>
      </c>
      <c r="U3966">
        <f t="shared" si="311"/>
        <v>1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8270</v>
      </c>
      <c r="O3967" s="21">
        <f t="shared" si="312"/>
        <v>14.249999999999998</v>
      </c>
      <c r="P3967" s="5">
        <f t="shared" si="313"/>
        <v>1.4035087719298246E-2</v>
      </c>
      <c r="Q3967" t="s">
        <v>8318</v>
      </c>
      <c r="R3967" t="s">
        <v>8319</v>
      </c>
      <c r="S3967" s="12">
        <f t="shared" si="314"/>
        <v>42414.235879629632</v>
      </c>
      <c r="T3967" s="12">
        <f t="shared" si="315"/>
        <v>42474.194212962961</v>
      </c>
      <c r="U3967">
        <f t="shared" si="311"/>
        <v>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8270</v>
      </c>
      <c r="O3968" s="21">
        <f t="shared" si="312"/>
        <v>0.6</v>
      </c>
      <c r="P3968" s="5">
        <f t="shared" si="313"/>
        <v>4.4444444444444446E-2</v>
      </c>
      <c r="Q3968" t="s">
        <v>8318</v>
      </c>
      <c r="R3968" t="s">
        <v>8319</v>
      </c>
      <c r="S3968" s="12">
        <f t="shared" si="314"/>
        <v>41801.711550925924</v>
      </c>
      <c r="T3968" s="12">
        <f t="shared" si="315"/>
        <v>41844.124305555553</v>
      </c>
      <c r="U3968">
        <f t="shared" si="311"/>
        <v>1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8270</v>
      </c>
      <c r="O3969" s="21">
        <f t="shared" si="312"/>
        <v>24.117647058823529</v>
      </c>
      <c r="P3969" s="5">
        <f t="shared" si="313"/>
        <v>2.4390243902439025E-2</v>
      </c>
      <c r="Q3969" t="s">
        <v>8318</v>
      </c>
      <c r="R3969" t="s">
        <v>8319</v>
      </c>
      <c r="S3969" s="12">
        <f t="shared" si="314"/>
        <v>42770.290590277778</v>
      </c>
      <c r="T3969" s="12">
        <f t="shared" si="315"/>
        <v>42800.290590277778</v>
      </c>
      <c r="U3969">
        <f t="shared" si="311"/>
        <v>1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8270</v>
      </c>
      <c r="O3970" s="21">
        <f t="shared" si="312"/>
        <v>10.54</v>
      </c>
      <c r="P3970" s="5">
        <f t="shared" si="313"/>
        <v>2.0872865275142316E-2</v>
      </c>
      <c r="Q3970" t="s">
        <v>8318</v>
      </c>
      <c r="R3970" t="s">
        <v>8319</v>
      </c>
      <c r="S3970" s="12">
        <f t="shared" si="314"/>
        <v>42452.815659722226</v>
      </c>
      <c r="T3970" s="12">
        <f t="shared" si="315"/>
        <v>42512.815659722226</v>
      </c>
      <c r="U3970">
        <f t="shared" ref="U3970:U4033" si="316">COUNT(E3970="SUCCESSFUL","FAILED","cancelled","live")</f>
        <v>1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8270</v>
      </c>
      <c r="O3971" s="21">
        <f t="shared" ref="O3971:O4034" si="317">IFERROR( E3971/D3971 * 100,0)</f>
        <v>7.4690265486725664</v>
      </c>
      <c r="P3971" s="5">
        <f t="shared" ref="P3971:P4034" si="318">IFERROR(L3971/E3971,0)</f>
        <v>2.843601895734597E-2</v>
      </c>
      <c r="Q3971" t="s">
        <v>8318</v>
      </c>
      <c r="R3971" t="s">
        <v>8319</v>
      </c>
      <c r="S3971" s="12">
        <f t="shared" si="314"/>
        <v>42601.854699074072</v>
      </c>
      <c r="T3971" s="12">
        <f t="shared" si="315"/>
        <v>42611.163194444445</v>
      </c>
      <c r="U3971">
        <f t="shared" si="316"/>
        <v>1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8270</v>
      </c>
      <c r="O3972" s="21">
        <f t="shared" si="317"/>
        <v>7.3333333333333334E-2</v>
      </c>
      <c r="P3972" s="5">
        <f t="shared" si="318"/>
        <v>0.18181818181818182</v>
      </c>
      <c r="Q3972" t="s">
        <v>8318</v>
      </c>
      <c r="R3972" t="s">
        <v>8319</v>
      </c>
      <c r="S3972" s="12">
        <f t="shared" si="314"/>
        <v>42447.863553240735</v>
      </c>
      <c r="T3972" s="12">
        <f t="shared" si="315"/>
        <v>42477.863553240735</v>
      </c>
      <c r="U3972">
        <f t="shared" si="316"/>
        <v>1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8270</v>
      </c>
      <c r="O3973" s="21">
        <f t="shared" si="317"/>
        <v>0.97142857142857131</v>
      </c>
      <c r="P3973" s="5">
        <f t="shared" si="318"/>
        <v>4.4117647058823532E-2</v>
      </c>
      <c r="Q3973" t="s">
        <v>8318</v>
      </c>
      <c r="R3973" t="s">
        <v>8319</v>
      </c>
      <c r="S3973" s="12">
        <f t="shared" si="314"/>
        <v>41811.536180555559</v>
      </c>
      <c r="T3973" s="12">
        <f t="shared" si="315"/>
        <v>41841.536180555559</v>
      </c>
      <c r="U3973">
        <f t="shared" si="316"/>
        <v>1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8270</v>
      </c>
      <c r="O3974" s="21">
        <f t="shared" si="317"/>
        <v>21.099999999999998</v>
      </c>
      <c r="P3974" s="5">
        <f t="shared" si="318"/>
        <v>3.7914691943127965E-2</v>
      </c>
      <c r="Q3974" t="s">
        <v>8318</v>
      </c>
      <c r="R3974" t="s">
        <v>8319</v>
      </c>
      <c r="S3974" s="12">
        <f t="shared" si="314"/>
        <v>41981.067523148144</v>
      </c>
      <c r="T3974" s="12">
        <f t="shared" si="315"/>
        <v>42041.067523148144</v>
      </c>
      <c r="U3974">
        <f t="shared" si="316"/>
        <v>1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8270</v>
      </c>
      <c r="O3975" s="21">
        <f t="shared" si="317"/>
        <v>78.100000000000009</v>
      </c>
      <c r="P3975" s="5">
        <f t="shared" si="318"/>
        <v>9.475032010243278E-3</v>
      </c>
      <c r="Q3975" t="s">
        <v>8318</v>
      </c>
      <c r="R3975" t="s">
        <v>8319</v>
      </c>
      <c r="S3975" s="12">
        <f t="shared" si="314"/>
        <v>42469.68414351852</v>
      </c>
      <c r="T3975" s="12">
        <f t="shared" si="315"/>
        <v>42499.166666666672</v>
      </c>
      <c r="U3975">
        <f t="shared" si="316"/>
        <v>1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8270</v>
      </c>
      <c r="O3976" s="21">
        <f t="shared" si="317"/>
        <v>32</v>
      </c>
      <c r="P3976" s="5">
        <f t="shared" si="318"/>
        <v>3.4375000000000003E-2</v>
      </c>
      <c r="Q3976" t="s">
        <v>8318</v>
      </c>
      <c r="R3976" t="s">
        <v>8319</v>
      </c>
      <c r="S3976" s="12">
        <f t="shared" si="314"/>
        <v>42493.546851851846</v>
      </c>
      <c r="T3976" s="12">
        <f t="shared" si="315"/>
        <v>42523.546851851846</v>
      </c>
      <c r="U3976">
        <f t="shared" si="316"/>
        <v>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8270</v>
      </c>
      <c r="O3977" s="21">
        <f t="shared" si="317"/>
        <v>0</v>
      </c>
      <c r="P3977" s="5">
        <f t="shared" si="318"/>
        <v>0</v>
      </c>
      <c r="Q3977" t="s">
        <v>8318</v>
      </c>
      <c r="R3977" t="s">
        <v>8319</v>
      </c>
      <c r="S3977" s="12">
        <f t="shared" si="314"/>
        <v>42534.866875</v>
      </c>
      <c r="T3977" s="12">
        <f t="shared" si="315"/>
        <v>42564.866875</v>
      </c>
      <c r="U3977">
        <f t="shared" si="316"/>
        <v>1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8270</v>
      </c>
      <c r="O3978" s="21">
        <f t="shared" si="317"/>
        <v>47.692307692307693</v>
      </c>
      <c r="P3978" s="5">
        <f t="shared" si="318"/>
        <v>1.6129032258064516E-2</v>
      </c>
      <c r="Q3978" t="s">
        <v>8318</v>
      </c>
      <c r="R3978" t="s">
        <v>8319</v>
      </c>
      <c r="S3978" s="12">
        <f t="shared" si="314"/>
        <v>41830.858344907407</v>
      </c>
      <c r="T3978" s="12">
        <f t="shared" si="315"/>
        <v>41852.291666666664</v>
      </c>
      <c r="U3978">
        <f t="shared" si="316"/>
        <v>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8270</v>
      </c>
      <c r="O3979" s="21">
        <f t="shared" si="317"/>
        <v>1.4500000000000002</v>
      </c>
      <c r="P3979" s="5">
        <f t="shared" si="318"/>
        <v>4.5977011494252873E-3</v>
      </c>
      <c r="Q3979" t="s">
        <v>8318</v>
      </c>
      <c r="R3979" t="s">
        <v>8319</v>
      </c>
      <c r="S3979" s="12">
        <f t="shared" si="314"/>
        <v>42543.788564814815</v>
      </c>
      <c r="T3979" s="12">
        <f t="shared" si="315"/>
        <v>42573.788564814815</v>
      </c>
      <c r="U3979">
        <f t="shared" si="316"/>
        <v>1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8270</v>
      </c>
      <c r="O3980" s="21">
        <f t="shared" si="317"/>
        <v>10.7</v>
      </c>
      <c r="P3980" s="5">
        <f t="shared" si="318"/>
        <v>3.7383177570093455E-2</v>
      </c>
      <c r="Q3980" t="s">
        <v>8318</v>
      </c>
      <c r="R3980" t="s">
        <v>8319</v>
      </c>
      <c r="S3980" s="12">
        <f t="shared" si="314"/>
        <v>41975.642974537041</v>
      </c>
      <c r="T3980" s="12">
        <f t="shared" si="315"/>
        <v>42035.642974537041</v>
      </c>
      <c r="U3980">
        <f t="shared" si="316"/>
        <v>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8270</v>
      </c>
      <c r="O3981" s="21">
        <f t="shared" si="317"/>
        <v>1.8333333333333333</v>
      </c>
      <c r="P3981" s="5">
        <f t="shared" si="318"/>
        <v>5.4545454545454543E-2</v>
      </c>
      <c r="Q3981" t="s">
        <v>8318</v>
      </c>
      <c r="R3981" t="s">
        <v>8319</v>
      </c>
      <c r="S3981" s="12">
        <f t="shared" si="314"/>
        <v>42069.903437500005</v>
      </c>
      <c r="T3981" s="12">
        <f t="shared" si="315"/>
        <v>42092.833333333328</v>
      </c>
      <c r="U3981">
        <f t="shared" si="316"/>
        <v>1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8270</v>
      </c>
      <c r="O3982" s="21">
        <f t="shared" si="317"/>
        <v>18</v>
      </c>
      <c r="P3982" s="5">
        <f t="shared" si="318"/>
        <v>1.5555555555555555E-2</v>
      </c>
      <c r="Q3982" t="s">
        <v>8318</v>
      </c>
      <c r="R3982" t="s">
        <v>8319</v>
      </c>
      <c r="S3982" s="12">
        <f t="shared" si="314"/>
        <v>41795.598923611113</v>
      </c>
      <c r="T3982" s="12">
        <f t="shared" si="315"/>
        <v>41825.598923611113</v>
      </c>
      <c r="U3982">
        <f t="shared" si="316"/>
        <v>1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8270</v>
      </c>
      <c r="O3983" s="21">
        <f t="shared" si="317"/>
        <v>4.083333333333333</v>
      </c>
      <c r="P3983" s="5">
        <f t="shared" si="318"/>
        <v>5.7142857142857143E-3</v>
      </c>
      <c r="Q3983" t="s">
        <v>8318</v>
      </c>
      <c r="R3983" t="s">
        <v>8319</v>
      </c>
      <c r="S3983" s="12">
        <f t="shared" si="314"/>
        <v>42508.179965277777</v>
      </c>
      <c r="T3983" s="12">
        <f t="shared" si="315"/>
        <v>42568.179965277777</v>
      </c>
      <c r="U3983">
        <f t="shared" si="316"/>
        <v>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8270</v>
      </c>
      <c r="O3984" s="21">
        <f t="shared" si="317"/>
        <v>20</v>
      </c>
      <c r="P3984" s="5">
        <f t="shared" si="318"/>
        <v>2.9411764705882353E-2</v>
      </c>
      <c r="Q3984" t="s">
        <v>8318</v>
      </c>
      <c r="R3984" t="s">
        <v>8319</v>
      </c>
      <c r="S3984" s="12">
        <f t="shared" si="314"/>
        <v>42132.809953703705</v>
      </c>
      <c r="T3984" s="12">
        <f t="shared" si="315"/>
        <v>42192.809953703705</v>
      </c>
      <c r="U3984">
        <f t="shared" si="316"/>
        <v>1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8270</v>
      </c>
      <c r="O3985" s="21">
        <f t="shared" si="317"/>
        <v>34.802513464991023</v>
      </c>
      <c r="P3985" s="5">
        <f t="shared" si="318"/>
        <v>1.1864843951508899E-2</v>
      </c>
      <c r="Q3985" t="s">
        <v>8318</v>
      </c>
      <c r="R3985" t="s">
        <v>8319</v>
      </c>
      <c r="S3985" s="12">
        <f t="shared" si="314"/>
        <v>41747.86986111111</v>
      </c>
      <c r="T3985" s="12">
        <f t="shared" si="315"/>
        <v>41779.290972222225</v>
      </c>
      <c r="U3985">
        <f t="shared" si="316"/>
        <v>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8270</v>
      </c>
      <c r="O3986" s="21">
        <f t="shared" si="317"/>
        <v>6.3333333333333339</v>
      </c>
      <c r="P3986" s="5">
        <f t="shared" si="318"/>
        <v>0.10526315789473684</v>
      </c>
      <c r="Q3986" t="s">
        <v>8318</v>
      </c>
      <c r="R3986" t="s">
        <v>8319</v>
      </c>
      <c r="S3986" s="12">
        <f t="shared" si="314"/>
        <v>41920.963472222218</v>
      </c>
      <c r="T3986" s="12">
        <f t="shared" si="315"/>
        <v>41951</v>
      </c>
      <c r="U3986">
        <f t="shared" si="316"/>
        <v>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8270</v>
      </c>
      <c r="O3987" s="21">
        <f t="shared" si="317"/>
        <v>32.049999999999997</v>
      </c>
      <c r="P3987" s="5">
        <f t="shared" si="318"/>
        <v>2.9641185647425898E-2</v>
      </c>
      <c r="Q3987" t="s">
        <v>8318</v>
      </c>
      <c r="R3987" t="s">
        <v>8319</v>
      </c>
      <c r="S3987" s="12">
        <f t="shared" si="314"/>
        <v>42399.707407407404</v>
      </c>
      <c r="T3987" s="12">
        <f t="shared" si="315"/>
        <v>42420.878472222219</v>
      </c>
      <c r="U3987">
        <f t="shared" si="316"/>
        <v>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8270</v>
      </c>
      <c r="O3988" s="21">
        <f t="shared" si="317"/>
        <v>9.76</v>
      </c>
      <c r="P3988" s="5">
        <f t="shared" si="318"/>
        <v>2.663934426229508E-2</v>
      </c>
      <c r="Q3988" t="s">
        <v>8318</v>
      </c>
      <c r="R3988" t="s">
        <v>8319</v>
      </c>
      <c r="S3988" s="12">
        <f t="shared" si="314"/>
        <v>42467.548541666663</v>
      </c>
      <c r="T3988" s="12">
        <f t="shared" si="315"/>
        <v>42496.544444444444</v>
      </c>
      <c r="U3988">
        <f t="shared" si="316"/>
        <v>1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8270</v>
      </c>
      <c r="O3989" s="21">
        <f t="shared" si="317"/>
        <v>37.75</v>
      </c>
      <c r="P3989" s="5">
        <f t="shared" si="318"/>
        <v>8.6092715231788075E-2</v>
      </c>
      <c r="Q3989" t="s">
        <v>8318</v>
      </c>
      <c r="R3989" t="s">
        <v>8319</v>
      </c>
      <c r="S3989" s="12">
        <f t="shared" si="314"/>
        <v>41765.92465277778</v>
      </c>
      <c r="T3989" s="12">
        <f t="shared" si="315"/>
        <v>41775.92465277778</v>
      </c>
      <c r="U3989">
        <f t="shared" si="316"/>
        <v>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8270</v>
      </c>
      <c r="O3990" s="21">
        <f t="shared" si="317"/>
        <v>2.1333333333333333</v>
      </c>
      <c r="P3990" s="5">
        <f t="shared" si="318"/>
        <v>0.125</v>
      </c>
      <c r="Q3990" t="s">
        <v>8318</v>
      </c>
      <c r="R3990" t="s">
        <v>8319</v>
      </c>
      <c r="S3990" s="12">
        <f t="shared" si="314"/>
        <v>42230.08116898148</v>
      </c>
      <c r="T3990" s="12">
        <f t="shared" si="315"/>
        <v>42245.08116898148</v>
      </c>
      <c r="U3990">
        <f t="shared" si="316"/>
        <v>1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8270</v>
      </c>
      <c r="O3991" s="21">
        <f t="shared" si="317"/>
        <v>0</v>
      </c>
      <c r="P3991" s="5">
        <f t="shared" si="318"/>
        <v>0</v>
      </c>
      <c r="Q3991" t="s">
        <v>8318</v>
      </c>
      <c r="R3991" t="s">
        <v>8319</v>
      </c>
      <c r="S3991" s="12">
        <f t="shared" si="314"/>
        <v>42286.749780092592</v>
      </c>
      <c r="T3991" s="12">
        <f t="shared" si="315"/>
        <v>42316.791446759264</v>
      </c>
      <c r="U3991">
        <f t="shared" si="316"/>
        <v>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8270</v>
      </c>
      <c r="O3992" s="21">
        <f t="shared" si="317"/>
        <v>4.1818181818181817</v>
      </c>
      <c r="P3992" s="5">
        <f t="shared" si="318"/>
        <v>4.3478260869565216E-2</v>
      </c>
      <c r="Q3992" t="s">
        <v>8318</v>
      </c>
      <c r="R3992" t="s">
        <v>8319</v>
      </c>
      <c r="S3992" s="12">
        <f t="shared" si="314"/>
        <v>42401.672372685185</v>
      </c>
      <c r="T3992" s="12">
        <f t="shared" si="315"/>
        <v>42431.672372685185</v>
      </c>
      <c r="U3992">
        <f t="shared" si="316"/>
        <v>1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8270</v>
      </c>
      <c r="O3993" s="21">
        <f t="shared" si="317"/>
        <v>20</v>
      </c>
      <c r="P3993" s="5">
        <f t="shared" si="318"/>
        <v>0.01</v>
      </c>
      <c r="Q3993" t="s">
        <v>8318</v>
      </c>
      <c r="R3993" t="s">
        <v>8319</v>
      </c>
      <c r="S3993" s="12">
        <f t="shared" si="314"/>
        <v>42125.644467592589</v>
      </c>
      <c r="T3993" s="12">
        <f t="shared" si="315"/>
        <v>42155.644467592589</v>
      </c>
      <c r="U3993">
        <f t="shared" si="316"/>
        <v>1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8270</v>
      </c>
      <c r="O3994" s="21">
        <f t="shared" si="317"/>
        <v>5.41</v>
      </c>
      <c r="P3994" s="5">
        <f t="shared" si="318"/>
        <v>1.6635859519408502E-2</v>
      </c>
      <c r="Q3994" t="s">
        <v>8318</v>
      </c>
      <c r="R3994" t="s">
        <v>8319</v>
      </c>
      <c r="S3994" s="12">
        <f t="shared" si="314"/>
        <v>42289.94049768518</v>
      </c>
      <c r="T3994" s="12">
        <f t="shared" si="315"/>
        <v>42349.982164351852</v>
      </c>
      <c r="U3994">
        <f t="shared" si="316"/>
        <v>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8270</v>
      </c>
      <c r="O3995" s="21">
        <f t="shared" si="317"/>
        <v>6.0000000000000001E-3</v>
      </c>
      <c r="P3995" s="5">
        <f t="shared" si="318"/>
        <v>0.33333333333333331</v>
      </c>
      <c r="Q3995" t="s">
        <v>8318</v>
      </c>
      <c r="R3995" t="s">
        <v>8319</v>
      </c>
      <c r="S3995" s="12">
        <f t="shared" si="314"/>
        <v>42107.864722222221</v>
      </c>
      <c r="T3995" s="12">
        <f t="shared" si="315"/>
        <v>42137.864722222221</v>
      </c>
      <c r="U3995">
        <f t="shared" si="316"/>
        <v>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8270</v>
      </c>
      <c r="O3996" s="21">
        <f t="shared" si="317"/>
        <v>0.25</v>
      </c>
      <c r="P3996" s="5">
        <f t="shared" si="318"/>
        <v>0.2</v>
      </c>
      <c r="Q3996" t="s">
        <v>8318</v>
      </c>
      <c r="R3996" t="s">
        <v>8319</v>
      </c>
      <c r="S3996" s="12">
        <f t="shared" si="314"/>
        <v>41809.389930555553</v>
      </c>
      <c r="T3996" s="12">
        <f t="shared" si="315"/>
        <v>41839.389930555553</v>
      </c>
      <c r="U3996">
        <f t="shared" si="316"/>
        <v>1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8270</v>
      </c>
      <c r="O3997" s="21">
        <f t="shared" si="317"/>
        <v>35</v>
      </c>
      <c r="P3997" s="5">
        <f t="shared" si="318"/>
        <v>5.7142857142857141E-2</v>
      </c>
      <c r="Q3997" t="s">
        <v>8318</v>
      </c>
      <c r="R3997" t="s">
        <v>8319</v>
      </c>
      <c r="S3997" s="12">
        <f t="shared" si="314"/>
        <v>42019.683761574073</v>
      </c>
      <c r="T3997" s="12">
        <f t="shared" si="315"/>
        <v>42049.477083333331</v>
      </c>
      <c r="U3997">
        <f t="shared" si="316"/>
        <v>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8270</v>
      </c>
      <c r="O3998" s="21">
        <f t="shared" si="317"/>
        <v>16.566666666666666</v>
      </c>
      <c r="P3998" s="5">
        <f t="shared" si="318"/>
        <v>3.4205231388329982E-2</v>
      </c>
      <c r="Q3998" t="s">
        <v>8318</v>
      </c>
      <c r="R3998" t="s">
        <v>8319</v>
      </c>
      <c r="S3998" s="12">
        <f t="shared" si="314"/>
        <v>41950.26694444444</v>
      </c>
      <c r="T3998" s="12">
        <f t="shared" si="315"/>
        <v>41963.669444444444</v>
      </c>
      <c r="U3998">
        <f t="shared" si="316"/>
        <v>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8270</v>
      </c>
      <c r="O3999" s="21">
        <f t="shared" si="317"/>
        <v>0</v>
      </c>
      <c r="P3999" s="5">
        <f t="shared" si="318"/>
        <v>0</v>
      </c>
      <c r="Q3999" t="s">
        <v>8318</v>
      </c>
      <c r="R3999" t="s">
        <v>8319</v>
      </c>
      <c r="S3999" s="12">
        <f t="shared" si="314"/>
        <v>42069.391446759255</v>
      </c>
      <c r="T3999" s="12">
        <f t="shared" si="315"/>
        <v>42099.349780092598</v>
      </c>
      <c r="U3999">
        <f t="shared" si="316"/>
        <v>1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8270</v>
      </c>
      <c r="O4000" s="21">
        <f t="shared" si="317"/>
        <v>57.199999999999996</v>
      </c>
      <c r="P4000" s="5">
        <f t="shared" si="318"/>
        <v>1.6783216783216783E-2</v>
      </c>
      <c r="Q4000" t="s">
        <v>8318</v>
      </c>
      <c r="R4000" t="s">
        <v>8319</v>
      </c>
      <c r="S4000" s="12">
        <f t="shared" si="314"/>
        <v>42061.963263888887</v>
      </c>
      <c r="T4000" s="12">
        <f t="shared" si="315"/>
        <v>42091.921597222223</v>
      </c>
      <c r="U4000">
        <f t="shared" si="316"/>
        <v>1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8270</v>
      </c>
      <c r="O4001" s="21">
        <f t="shared" si="317"/>
        <v>16.514285714285716</v>
      </c>
      <c r="P4001" s="5">
        <f t="shared" si="318"/>
        <v>1.2110726643598616E-2</v>
      </c>
      <c r="Q4001" t="s">
        <v>8318</v>
      </c>
      <c r="R4001" t="s">
        <v>8319</v>
      </c>
      <c r="S4001" s="12">
        <f t="shared" si="314"/>
        <v>41842.828680555554</v>
      </c>
      <c r="T4001" s="12">
        <f t="shared" si="315"/>
        <v>41882.827650462961</v>
      </c>
      <c r="U4001">
        <f t="shared" si="316"/>
        <v>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8270</v>
      </c>
      <c r="O4002" s="21">
        <f t="shared" si="317"/>
        <v>0.125</v>
      </c>
      <c r="P4002" s="5">
        <f t="shared" si="318"/>
        <v>0.1</v>
      </c>
      <c r="Q4002" t="s">
        <v>8318</v>
      </c>
      <c r="R4002" t="s">
        <v>8319</v>
      </c>
      <c r="S4002" s="12">
        <f t="shared" si="314"/>
        <v>42437.64534722222</v>
      </c>
      <c r="T4002" s="12">
        <f t="shared" si="315"/>
        <v>42497.603680555556</v>
      </c>
      <c r="U4002">
        <f t="shared" si="316"/>
        <v>1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8270</v>
      </c>
      <c r="O4003" s="21">
        <f t="shared" si="317"/>
        <v>37.75</v>
      </c>
      <c r="P4003" s="5">
        <f t="shared" si="318"/>
        <v>3.0905077262693158E-2</v>
      </c>
      <c r="Q4003" t="s">
        <v>8318</v>
      </c>
      <c r="R4003" t="s">
        <v>8319</v>
      </c>
      <c r="S4003" s="12">
        <f t="shared" si="314"/>
        <v>42775.964212962965</v>
      </c>
      <c r="T4003" s="12">
        <f t="shared" si="315"/>
        <v>42795.791666666672</v>
      </c>
      <c r="U4003">
        <f t="shared" si="316"/>
        <v>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8270</v>
      </c>
      <c r="O4004" s="21">
        <f t="shared" si="317"/>
        <v>1.8399999999999999</v>
      </c>
      <c r="P4004" s="5">
        <f t="shared" si="318"/>
        <v>0.17391304347826086</v>
      </c>
      <c r="Q4004" t="s">
        <v>8318</v>
      </c>
      <c r="R4004" t="s">
        <v>8319</v>
      </c>
      <c r="S4004" s="12">
        <f t="shared" si="314"/>
        <v>41879.043530092589</v>
      </c>
      <c r="T4004" s="12">
        <f t="shared" si="315"/>
        <v>41909.043530092589</v>
      </c>
      <c r="U4004">
        <f t="shared" si="316"/>
        <v>1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8270</v>
      </c>
      <c r="O4005" s="21">
        <f t="shared" si="317"/>
        <v>10.050000000000001</v>
      </c>
      <c r="P4005" s="5">
        <f t="shared" si="318"/>
        <v>9.9502487562189053E-3</v>
      </c>
      <c r="Q4005" t="s">
        <v>8318</v>
      </c>
      <c r="R4005" t="s">
        <v>8319</v>
      </c>
      <c r="S4005" s="12">
        <f t="shared" ref="S4005:S4068" si="319">(((J4005/60)/60)/24)+DATE(1970,1,1)</f>
        <v>42020.587349537032</v>
      </c>
      <c r="T4005" s="12">
        <f t="shared" si="315"/>
        <v>42050.587349537032</v>
      </c>
      <c r="U4005">
        <f t="shared" si="316"/>
        <v>1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8270</v>
      </c>
      <c r="O4006" s="21">
        <f t="shared" si="317"/>
        <v>0.2</v>
      </c>
      <c r="P4006" s="5">
        <f t="shared" si="318"/>
        <v>1</v>
      </c>
      <c r="Q4006" t="s">
        <v>8318</v>
      </c>
      <c r="R4006" t="s">
        <v>8319</v>
      </c>
      <c r="S4006" s="12">
        <f t="shared" si="319"/>
        <v>41890.16269675926</v>
      </c>
      <c r="T4006" s="12">
        <f t="shared" si="315"/>
        <v>41920.16269675926</v>
      </c>
      <c r="U4006">
        <f t="shared" si="316"/>
        <v>1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8270</v>
      </c>
      <c r="O4007" s="21">
        <f t="shared" si="317"/>
        <v>1.3333333333333335</v>
      </c>
      <c r="P4007" s="5">
        <f t="shared" si="318"/>
        <v>0.05</v>
      </c>
      <c r="Q4007" t="s">
        <v>8318</v>
      </c>
      <c r="R4007" t="s">
        <v>8319</v>
      </c>
      <c r="S4007" s="12">
        <f t="shared" si="319"/>
        <v>41872.807696759257</v>
      </c>
      <c r="T4007" s="12">
        <f t="shared" si="315"/>
        <v>41932.807696759257</v>
      </c>
      <c r="U4007">
        <f t="shared" si="316"/>
        <v>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8270</v>
      </c>
      <c r="O4008" s="21">
        <f t="shared" si="317"/>
        <v>6.6666666666666671E-3</v>
      </c>
      <c r="P4008" s="5">
        <f t="shared" si="318"/>
        <v>0.5</v>
      </c>
      <c r="Q4008" t="s">
        <v>8318</v>
      </c>
      <c r="R4008" t="s">
        <v>8319</v>
      </c>
      <c r="S4008" s="12">
        <f t="shared" si="319"/>
        <v>42391.772997685184</v>
      </c>
      <c r="T4008" s="12">
        <f t="shared" si="315"/>
        <v>42416.772997685184</v>
      </c>
      <c r="U4008">
        <f t="shared" si="316"/>
        <v>1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8270</v>
      </c>
      <c r="O4009" s="21">
        <f t="shared" si="317"/>
        <v>0.25</v>
      </c>
      <c r="P4009" s="5">
        <f t="shared" si="318"/>
        <v>0.2</v>
      </c>
      <c r="Q4009" t="s">
        <v>8318</v>
      </c>
      <c r="R4009" t="s">
        <v>8319</v>
      </c>
      <c r="S4009" s="12">
        <f t="shared" si="319"/>
        <v>41848.772928240738</v>
      </c>
      <c r="T4009" s="12">
        <f t="shared" si="315"/>
        <v>41877.686111111114</v>
      </c>
      <c r="U4009">
        <f t="shared" si="316"/>
        <v>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8270</v>
      </c>
      <c r="O4010" s="21">
        <f t="shared" si="317"/>
        <v>6</v>
      </c>
      <c r="P4010" s="5">
        <f t="shared" si="318"/>
        <v>6.6666666666666666E-2</v>
      </c>
      <c r="Q4010" t="s">
        <v>8318</v>
      </c>
      <c r="R4010" t="s">
        <v>8319</v>
      </c>
      <c r="S4010" s="12">
        <f t="shared" si="319"/>
        <v>42177.964201388888</v>
      </c>
      <c r="T4010" s="12">
        <f t="shared" si="315"/>
        <v>42207.964201388888</v>
      </c>
      <c r="U4010">
        <f t="shared" si="316"/>
        <v>1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8270</v>
      </c>
      <c r="O4011" s="21">
        <f t="shared" si="317"/>
        <v>3.8860103626943006</v>
      </c>
      <c r="P4011" s="5">
        <f t="shared" si="318"/>
        <v>0.04</v>
      </c>
      <c r="Q4011" t="s">
        <v>8318</v>
      </c>
      <c r="R4011" t="s">
        <v>8319</v>
      </c>
      <c r="S4011" s="12">
        <f t="shared" si="319"/>
        <v>41851.700925925928</v>
      </c>
      <c r="T4011" s="12">
        <f t="shared" si="315"/>
        <v>41891.700925925928</v>
      </c>
      <c r="U4011">
        <f t="shared" si="316"/>
        <v>1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8270</v>
      </c>
      <c r="O4012" s="21">
        <f t="shared" si="317"/>
        <v>24.194444444444443</v>
      </c>
      <c r="P4012" s="5">
        <f t="shared" si="318"/>
        <v>2.1814006888633754E-2</v>
      </c>
      <c r="Q4012" t="s">
        <v>8318</v>
      </c>
      <c r="R4012" t="s">
        <v>8319</v>
      </c>
      <c r="S4012" s="12">
        <f t="shared" si="319"/>
        <v>41921.770439814813</v>
      </c>
      <c r="T4012" s="12">
        <f t="shared" si="315"/>
        <v>41938.770439814813</v>
      </c>
      <c r="U4012">
        <f t="shared" si="316"/>
        <v>1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8270</v>
      </c>
      <c r="O4013" s="21">
        <f t="shared" si="317"/>
        <v>7.6</v>
      </c>
      <c r="P4013" s="5">
        <f t="shared" si="318"/>
        <v>0.21052631578947367</v>
      </c>
      <c r="Q4013" t="s">
        <v>8318</v>
      </c>
      <c r="R4013" t="s">
        <v>8319</v>
      </c>
      <c r="S4013" s="12">
        <f t="shared" si="319"/>
        <v>42002.54488425926</v>
      </c>
      <c r="T4013" s="12">
        <f t="shared" si="315"/>
        <v>42032.54488425926</v>
      </c>
      <c r="U4013">
        <f t="shared" si="316"/>
        <v>1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8270</v>
      </c>
      <c r="O4014" s="21">
        <f t="shared" si="317"/>
        <v>0</v>
      </c>
      <c r="P4014" s="5">
        <f t="shared" si="318"/>
        <v>0</v>
      </c>
      <c r="Q4014" t="s">
        <v>8318</v>
      </c>
      <c r="R4014" t="s">
        <v>8319</v>
      </c>
      <c r="S4014" s="12">
        <f t="shared" si="319"/>
        <v>42096.544548611113</v>
      </c>
      <c r="T4014" s="12">
        <f t="shared" si="315"/>
        <v>42126.544548611113</v>
      </c>
      <c r="U4014">
        <f t="shared" si="316"/>
        <v>1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8270</v>
      </c>
      <c r="O4015" s="21">
        <f t="shared" si="317"/>
        <v>1.3</v>
      </c>
      <c r="P4015" s="5">
        <f t="shared" si="318"/>
        <v>7.6923076923076927E-2</v>
      </c>
      <c r="Q4015" t="s">
        <v>8318</v>
      </c>
      <c r="R4015" t="s">
        <v>8319</v>
      </c>
      <c r="S4015" s="12">
        <f t="shared" si="319"/>
        <v>42021.301192129627</v>
      </c>
      <c r="T4015" s="12">
        <f t="shared" si="315"/>
        <v>42051.301192129627</v>
      </c>
      <c r="U4015">
        <f t="shared" si="316"/>
        <v>1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8270</v>
      </c>
      <c r="O4016" s="21">
        <f t="shared" si="317"/>
        <v>0</v>
      </c>
      <c r="P4016" s="5">
        <f t="shared" si="318"/>
        <v>0</v>
      </c>
      <c r="Q4016" t="s">
        <v>8318</v>
      </c>
      <c r="R4016" t="s">
        <v>8319</v>
      </c>
      <c r="S4016" s="12">
        <f t="shared" si="319"/>
        <v>42419.246168981481</v>
      </c>
      <c r="T4016" s="12">
        <f t="shared" si="315"/>
        <v>42434.246168981481</v>
      </c>
      <c r="U4016">
        <f t="shared" si="316"/>
        <v>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8270</v>
      </c>
      <c r="O4017" s="21">
        <f t="shared" si="317"/>
        <v>1.4285714285714287E-2</v>
      </c>
      <c r="P4017" s="5">
        <f t="shared" si="318"/>
        <v>1</v>
      </c>
      <c r="Q4017" t="s">
        <v>8318</v>
      </c>
      <c r="R4017" t="s">
        <v>8319</v>
      </c>
      <c r="S4017" s="12">
        <f t="shared" si="319"/>
        <v>42174.780821759254</v>
      </c>
      <c r="T4017" s="12">
        <f t="shared" si="315"/>
        <v>42204.780821759254</v>
      </c>
      <c r="U4017">
        <f t="shared" si="316"/>
        <v>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8270</v>
      </c>
      <c r="O4018" s="21">
        <f t="shared" si="317"/>
        <v>14.000000000000002</v>
      </c>
      <c r="P4018" s="5">
        <f t="shared" si="318"/>
        <v>0.1</v>
      </c>
      <c r="Q4018" t="s">
        <v>8318</v>
      </c>
      <c r="R4018" t="s">
        <v>8319</v>
      </c>
      <c r="S4018" s="12">
        <f t="shared" si="319"/>
        <v>41869.872685185182</v>
      </c>
      <c r="T4018" s="12">
        <f t="shared" si="315"/>
        <v>41899.872685185182</v>
      </c>
      <c r="U4018">
        <f t="shared" si="316"/>
        <v>1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8270</v>
      </c>
      <c r="O4019" s="21">
        <f t="shared" si="317"/>
        <v>1.05</v>
      </c>
      <c r="P4019" s="5">
        <f t="shared" si="318"/>
        <v>1.9047619047619049E-2</v>
      </c>
      <c r="Q4019" t="s">
        <v>8318</v>
      </c>
      <c r="R4019" t="s">
        <v>8319</v>
      </c>
      <c r="S4019" s="12">
        <f t="shared" si="319"/>
        <v>41856.672152777777</v>
      </c>
      <c r="T4019" s="12">
        <f t="shared" si="315"/>
        <v>41886.672152777777</v>
      </c>
      <c r="U4019">
        <f t="shared" si="316"/>
        <v>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8270</v>
      </c>
      <c r="O4020" s="21">
        <f t="shared" si="317"/>
        <v>8.6666666666666679</v>
      </c>
      <c r="P4020" s="5">
        <f t="shared" si="318"/>
        <v>3.0769230769230771E-2</v>
      </c>
      <c r="Q4020" t="s">
        <v>8318</v>
      </c>
      <c r="R4020" t="s">
        <v>8319</v>
      </c>
      <c r="S4020" s="12">
        <f t="shared" si="319"/>
        <v>42620.91097222222</v>
      </c>
      <c r="T4020" s="12">
        <f t="shared" si="315"/>
        <v>42650.91097222222</v>
      </c>
      <c r="U4020">
        <f t="shared" si="316"/>
        <v>1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8270</v>
      </c>
      <c r="O4021" s="21">
        <f t="shared" si="317"/>
        <v>0.82857142857142851</v>
      </c>
      <c r="P4021" s="5">
        <f t="shared" si="318"/>
        <v>0.13793103448275862</v>
      </c>
      <c r="Q4021" t="s">
        <v>8318</v>
      </c>
      <c r="R4021" t="s">
        <v>8319</v>
      </c>
      <c r="S4021" s="12">
        <f t="shared" si="319"/>
        <v>42417.675879629634</v>
      </c>
      <c r="T4021" s="12">
        <f t="shared" si="315"/>
        <v>42475.686111111107</v>
      </c>
      <c r="U4021">
        <f t="shared" si="316"/>
        <v>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8270</v>
      </c>
      <c r="O4022" s="21">
        <f t="shared" si="317"/>
        <v>16.666666666666664</v>
      </c>
      <c r="P4022" s="5">
        <f t="shared" si="318"/>
        <v>0.03</v>
      </c>
      <c r="Q4022" t="s">
        <v>8318</v>
      </c>
      <c r="R4022" t="s">
        <v>8319</v>
      </c>
      <c r="S4022" s="12">
        <f t="shared" si="319"/>
        <v>42057.190960648149</v>
      </c>
      <c r="T4022" s="12">
        <f t="shared" si="315"/>
        <v>42087.149293981478</v>
      </c>
      <c r="U4022">
        <f t="shared" si="316"/>
        <v>1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8270</v>
      </c>
      <c r="O4023" s="21">
        <f t="shared" si="317"/>
        <v>0.83333333333333337</v>
      </c>
      <c r="P4023" s="5">
        <f t="shared" si="318"/>
        <v>1.6E-2</v>
      </c>
      <c r="Q4023" t="s">
        <v>8318</v>
      </c>
      <c r="R4023" t="s">
        <v>8319</v>
      </c>
      <c r="S4023" s="12">
        <f t="shared" si="319"/>
        <v>41878.911550925928</v>
      </c>
      <c r="T4023" s="12">
        <f t="shared" si="315"/>
        <v>41938.911550925928</v>
      </c>
      <c r="U4023">
        <f t="shared" si="316"/>
        <v>1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8270</v>
      </c>
      <c r="O4024" s="21">
        <f t="shared" si="317"/>
        <v>69.561111111111103</v>
      </c>
      <c r="P4024" s="5">
        <f t="shared" si="318"/>
        <v>1.5733567606421212E-2</v>
      </c>
      <c r="Q4024" t="s">
        <v>8318</v>
      </c>
      <c r="R4024" t="s">
        <v>8319</v>
      </c>
      <c r="S4024" s="12">
        <f t="shared" si="319"/>
        <v>41990.584108796291</v>
      </c>
      <c r="T4024" s="12">
        <f t="shared" si="315"/>
        <v>42036.120833333334</v>
      </c>
      <c r="U4024">
        <f t="shared" si="316"/>
        <v>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8270</v>
      </c>
      <c r="O4025" s="21">
        <f t="shared" si="317"/>
        <v>0</v>
      </c>
      <c r="P4025" s="5">
        <f t="shared" si="318"/>
        <v>0</v>
      </c>
      <c r="Q4025" t="s">
        <v>8318</v>
      </c>
      <c r="R4025" t="s">
        <v>8319</v>
      </c>
      <c r="S4025" s="12">
        <f t="shared" si="319"/>
        <v>42408.999571759254</v>
      </c>
      <c r="T4025" s="12">
        <f t="shared" si="315"/>
        <v>42453.957905092597</v>
      </c>
      <c r="U4025">
        <f t="shared" si="316"/>
        <v>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8270</v>
      </c>
      <c r="O4026" s="21">
        <f t="shared" si="317"/>
        <v>1.25</v>
      </c>
      <c r="P4026" s="5">
        <f t="shared" si="318"/>
        <v>0.1</v>
      </c>
      <c r="Q4026" t="s">
        <v>8318</v>
      </c>
      <c r="R4026" t="s">
        <v>8319</v>
      </c>
      <c r="S4026" s="12">
        <f t="shared" si="319"/>
        <v>42217.670104166667</v>
      </c>
      <c r="T4026" s="12">
        <f t="shared" si="315"/>
        <v>42247.670104166667</v>
      </c>
      <c r="U4026">
        <f t="shared" si="316"/>
        <v>1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8270</v>
      </c>
      <c r="O4027" s="21">
        <f t="shared" si="317"/>
        <v>5</v>
      </c>
      <c r="P4027" s="5">
        <f t="shared" si="318"/>
        <v>1.6E-2</v>
      </c>
      <c r="Q4027" t="s">
        <v>8318</v>
      </c>
      <c r="R4027" t="s">
        <v>8319</v>
      </c>
      <c r="S4027" s="12">
        <f t="shared" si="319"/>
        <v>42151.237685185188</v>
      </c>
      <c r="T4027" s="12">
        <f t="shared" si="315"/>
        <v>42211.237685185188</v>
      </c>
      <c r="U4027">
        <f t="shared" si="316"/>
        <v>1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8270</v>
      </c>
      <c r="O4028" s="21">
        <f t="shared" si="317"/>
        <v>0</v>
      </c>
      <c r="P4028" s="5">
        <f t="shared" si="318"/>
        <v>0</v>
      </c>
      <c r="Q4028" t="s">
        <v>8318</v>
      </c>
      <c r="R4028" t="s">
        <v>8319</v>
      </c>
      <c r="S4028" s="12">
        <f t="shared" si="319"/>
        <v>42282.655543981484</v>
      </c>
      <c r="T4028" s="12">
        <f t="shared" ref="T4028:T4091" si="320">(((I4028/60)/60)/24)+DATE(1970,1,1)</f>
        <v>42342.697210648148</v>
      </c>
      <c r="U4028">
        <f t="shared" si="316"/>
        <v>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8270</v>
      </c>
      <c r="O4029" s="21">
        <f t="shared" si="317"/>
        <v>7.166666666666667</v>
      </c>
      <c r="P4029" s="5">
        <f t="shared" si="318"/>
        <v>3.255813953488372E-2</v>
      </c>
      <c r="Q4029" t="s">
        <v>8318</v>
      </c>
      <c r="R4029" t="s">
        <v>8319</v>
      </c>
      <c r="S4029" s="12">
        <f t="shared" si="319"/>
        <v>42768.97084490741</v>
      </c>
      <c r="T4029" s="12">
        <f t="shared" si="320"/>
        <v>42789.041666666672</v>
      </c>
      <c r="U4029">
        <f t="shared" si="316"/>
        <v>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8270</v>
      </c>
      <c r="O4030" s="21">
        <f t="shared" si="317"/>
        <v>28.050000000000004</v>
      </c>
      <c r="P4030" s="5">
        <f t="shared" si="318"/>
        <v>1.9607843137254902E-2</v>
      </c>
      <c r="Q4030" t="s">
        <v>8318</v>
      </c>
      <c r="R4030" t="s">
        <v>8319</v>
      </c>
      <c r="S4030" s="12">
        <f t="shared" si="319"/>
        <v>41765.938657407409</v>
      </c>
      <c r="T4030" s="12">
        <f t="shared" si="320"/>
        <v>41795.938657407409</v>
      </c>
      <c r="U4030">
        <f t="shared" si="316"/>
        <v>1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8270</v>
      </c>
      <c r="O4031" s="21">
        <f t="shared" si="317"/>
        <v>0</v>
      </c>
      <c r="P4031" s="5">
        <f t="shared" si="318"/>
        <v>0</v>
      </c>
      <c r="Q4031" t="s">
        <v>8318</v>
      </c>
      <c r="R4031" t="s">
        <v>8319</v>
      </c>
      <c r="S4031" s="12">
        <f t="shared" si="319"/>
        <v>42322.025115740747</v>
      </c>
      <c r="T4031" s="12">
        <f t="shared" si="320"/>
        <v>42352.025115740747</v>
      </c>
      <c r="U4031">
        <f t="shared" si="316"/>
        <v>1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8270</v>
      </c>
      <c r="O4032" s="21">
        <f t="shared" si="317"/>
        <v>16</v>
      </c>
      <c r="P4032" s="5">
        <f t="shared" si="318"/>
        <v>1.4999999999999999E-2</v>
      </c>
      <c r="Q4032" t="s">
        <v>8318</v>
      </c>
      <c r="R4032" t="s">
        <v>8319</v>
      </c>
      <c r="S4032" s="12">
        <f t="shared" si="319"/>
        <v>42374.655081018514</v>
      </c>
      <c r="T4032" s="12">
        <f t="shared" si="320"/>
        <v>42403.784027777772</v>
      </c>
      <c r="U4032">
        <f t="shared" si="316"/>
        <v>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8270</v>
      </c>
      <c r="O4033" s="21">
        <f t="shared" si="317"/>
        <v>0</v>
      </c>
      <c r="P4033" s="5">
        <f t="shared" si="318"/>
        <v>0</v>
      </c>
      <c r="Q4033" t="s">
        <v>8318</v>
      </c>
      <c r="R4033" t="s">
        <v>8319</v>
      </c>
      <c r="S4033" s="12">
        <f t="shared" si="319"/>
        <v>41941.585231481484</v>
      </c>
      <c r="T4033" s="12">
        <f t="shared" si="320"/>
        <v>41991.626898148148</v>
      </c>
      <c r="U4033">
        <f t="shared" si="316"/>
        <v>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8270</v>
      </c>
      <c r="O4034" s="21">
        <f t="shared" si="317"/>
        <v>6.8287037037037033</v>
      </c>
      <c r="P4034" s="5">
        <f t="shared" si="318"/>
        <v>1.6949152542372881E-2</v>
      </c>
      <c r="Q4034" t="s">
        <v>8318</v>
      </c>
      <c r="R4034" t="s">
        <v>8319</v>
      </c>
      <c r="S4034" s="12">
        <f t="shared" si="319"/>
        <v>42293.809212962966</v>
      </c>
      <c r="T4034" s="12">
        <f t="shared" si="320"/>
        <v>42353.85087962963</v>
      </c>
      <c r="U4034">
        <f t="shared" ref="U4034:U4097" si="321">COUNT(E4034="SUCCESSFUL","FAILED","cancelled","live")</f>
        <v>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8270</v>
      </c>
      <c r="O4035" s="21">
        <f t="shared" ref="O4035:O4098" si="322">IFERROR( E4035/D4035 * 100,0)</f>
        <v>25.698702928870294</v>
      </c>
      <c r="P4035" s="5">
        <f t="shared" ref="P4035:P4098" si="323">IFERROR(L4035/E4035,0)</f>
        <v>1.5304486005350058E-2</v>
      </c>
      <c r="Q4035" t="s">
        <v>8318</v>
      </c>
      <c r="R4035" t="s">
        <v>8319</v>
      </c>
      <c r="S4035" s="12">
        <f t="shared" si="319"/>
        <v>42614.268796296295</v>
      </c>
      <c r="T4035" s="12">
        <f t="shared" si="320"/>
        <v>42645.375</v>
      </c>
      <c r="U4035">
        <f t="shared" si="321"/>
        <v>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8270</v>
      </c>
      <c r="O4036" s="21">
        <f t="shared" si="322"/>
        <v>1.4814814814814816</v>
      </c>
      <c r="P4036" s="5">
        <f t="shared" si="323"/>
        <v>0.01</v>
      </c>
      <c r="Q4036" t="s">
        <v>8318</v>
      </c>
      <c r="R4036" t="s">
        <v>8319</v>
      </c>
      <c r="S4036" s="12">
        <f t="shared" si="319"/>
        <v>42067.947337962964</v>
      </c>
      <c r="T4036" s="12">
        <f t="shared" si="320"/>
        <v>42097.905671296292</v>
      </c>
      <c r="U4036">
        <f t="shared" si="321"/>
        <v>1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8270</v>
      </c>
      <c r="O4037" s="21">
        <f t="shared" si="322"/>
        <v>36.85</v>
      </c>
      <c r="P4037" s="5">
        <f t="shared" si="323"/>
        <v>6.7842605156037995E-3</v>
      </c>
      <c r="Q4037" t="s">
        <v>8318</v>
      </c>
      <c r="R4037" t="s">
        <v>8319</v>
      </c>
      <c r="S4037" s="12">
        <f t="shared" si="319"/>
        <v>41903.882951388885</v>
      </c>
      <c r="T4037" s="12">
        <f t="shared" si="320"/>
        <v>41933.882951388885</v>
      </c>
      <c r="U4037">
        <f t="shared" si="321"/>
        <v>1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8270</v>
      </c>
      <c r="O4038" s="21">
        <f t="shared" si="322"/>
        <v>47.05</v>
      </c>
      <c r="P4038" s="5">
        <f t="shared" si="323"/>
        <v>6.0219624512929506E-3</v>
      </c>
      <c r="Q4038" t="s">
        <v>8318</v>
      </c>
      <c r="R4038" t="s">
        <v>8319</v>
      </c>
      <c r="S4038" s="12">
        <f t="shared" si="319"/>
        <v>41804.937083333331</v>
      </c>
      <c r="T4038" s="12">
        <f t="shared" si="320"/>
        <v>41821.9375</v>
      </c>
      <c r="U4038">
        <f t="shared" si="321"/>
        <v>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8270</v>
      </c>
      <c r="O4039" s="21">
        <f t="shared" si="322"/>
        <v>11.428571428571429</v>
      </c>
      <c r="P4039" s="5">
        <f t="shared" si="323"/>
        <v>2.5000000000000001E-2</v>
      </c>
      <c r="Q4039" t="s">
        <v>8318</v>
      </c>
      <c r="R4039" t="s">
        <v>8319</v>
      </c>
      <c r="S4039" s="12">
        <f t="shared" si="319"/>
        <v>42497.070775462969</v>
      </c>
      <c r="T4039" s="12">
        <f t="shared" si="320"/>
        <v>42514.600694444445</v>
      </c>
      <c r="U4039">
        <f t="shared" si="321"/>
        <v>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8270</v>
      </c>
      <c r="O4040" s="21">
        <f t="shared" si="322"/>
        <v>12.04</v>
      </c>
      <c r="P4040" s="5">
        <f t="shared" si="323"/>
        <v>1.3289036544850499E-2</v>
      </c>
      <c r="Q4040" t="s">
        <v>8318</v>
      </c>
      <c r="R4040" t="s">
        <v>8319</v>
      </c>
      <c r="S4040" s="12">
        <f t="shared" si="319"/>
        <v>41869.798726851855</v>
      </c>
      <c r="T4040" s="12">
        <f t="shared" si="320"/>
        <v>41929.798726851855</v>
      </c>
      <c r="U4040">
        <f t="shared" si="321"/>
        <v>1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8270</v>
      </c>
      <c r="O4041" s="21">
        <f t="shared" si="322"/>
        <v>60</v>
      </c>
      <c r="P4041" s="5">
        <f t="shared" si="323"/>
        <v>1.6666666666666666E-2</v>
      </c>
      <c r="Q4041" t="s">
        <v>8318</v>
      </c>
      <c r="R4041" t="s">
        <v>8319</v>
      </c>
      <c r="S4041" s="12">
        <f t="shared" si="319"/>
        <v>42305.670914351853</v>
      </c>
      <c r="T4041" s="12">
        <f t="shared" si="320"/>
        <v>42339.249305555553</v>
      </c>
      <c r="U4041">
        <f t="shared" si="321"/>
        <v>1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8270</v>
      </c>
      <c r="O4042" s="21">
        <f t="shared" si="322"/>
        <v>31.25</v>
      </c>
      <c r="P4042" s="5">
        <f t="shared" si="323"/>
        <v>8.0000000000000004E-4</v>
      </c>
      <c r="Q4042" t="s">
        <v>8318</v>
      </c>
      <c r="R4042" t="s">
        <v>8319</v>
      </c>
      <c r="S4042" s="12">
        <f t="shared" si="319"/>
        <v>42144.231527777782</v>
      </c>
      <c r="T4042" s="12">
        <f t="shared" si="320"/>
        <v>42203.125</v>
      </c>
      <c r="U4042">
        <f t="shared" si="321"/>
        <v>1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8270</v>
      </c>
      <c r="O4043" s="21">
        <f t="shared" si="322"/>
        <v>0.42</v>
      </c>
      <c r="P4043" s="5">
        <f t="shared" si="323"/>
        <v>9.5238095238095233E-2</v>
      </c>
      <c r="Q4043" t="s">
        <v>8318</v>
      </c>
      <c r="R4043" t="s">
        <v>8319</v>
      </c>
      <c r="S4043" s="12">
        <f t="shared" si="319"/>
        <v>42559.474004629628</v>
      </c>
      <c r="T4043" s="12">
        <f t="shared" si="320"/>
        <v>42619.474004629628</v>
      </c>
      <c r="U4043">
        <f t="shared" si="321"/>
        <v>1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8270</v>
      </c>
      <c r="O4044" s="21">
        <f t="shared" si="322"/>
        <v>0.21</v>
      </c>
      <c r="P4044" s="5">
        <f t="shared" si="323"/>
        <v>0.14285714285714285</v>
      </c>
      <c r="Q4044" t="s">
        <v>8318</v>
      </c>
      <c r="R4044" t="s">
        <v>8319</v>
      </c>
      <c r="S4044" s="12">
        <f t="shared" si="319"/>
        <v>41995.084074074075</v>
      </c>
      <c r="T4044" s="12">
        <f t="shared" si="320"/>
        <v>42024.802777777775</v>
      </c>
      <c r="U4044">
        <f t="shared" si="321"/>
        <v>1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8270</v>
      </c>
      <c r="O4045" s="21">
        <f t="shared" si="322"/>
        <v>0</v>
      </c>
      <c r="P4045" s="5">
        <f t="shared" si="323"/>
        <v>0</v>
      </c>
      <c r="Q4045" t="s">
        <v>8318</v>
      </c>
      <c r="R4045" t="s">
        <v>8319</v>
      </c>
      <c r="S4045" s="12">
        <f t="shared" si="319"/>
        <v>41948.957465277781</v>
      </c>
      <c r="T4045" s="12">
        <f t="shared" si="320"/>
        <v>41963.957465277781</v>
      </c>
      <c r="U4045">
        <f t="shared" si="321"/>
        <v>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8270</v>
      </c>
      <c r="O4046" s="21">
        <f t="shared" si="322"/>
        <v>37.5</v>
      </c>
      <c r="P4046" s="5">
        <f t="shared" si="323"/>
        <v>1.7777777777777778E-2</v>
      </c>
      <c r="Q4046" t="s">
        <v>8318</v>
      </c>
      <c r="R4046" t="s">
        <v>8319</v>
      </c>
      <c r="S4046" s="12">
        <f t="shared" si="319"/>
        <v>42074.219699074078</v>
      </c>
      <c r="T4046" s="12">
        <f t="shared" si="320"/>
        <v>42104.208333333328</v>
      </c>
      <c r="U4046">
        <f t="shared" si="321"/>
        <v>1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8270</v>
      </c>
      <c r="O4047" s="21">
        <f t="shared" si="322"/>
        <v>0.02</v>
      </c>
      <c r="P4047" s="5">
        <f t="shared" si="323"/>
        <v>1</v>
      </c>
      <c r="Q4047" t="s">
        <v>8318</v>
      </c>
      <c r="R4047" t="s">
        <v>8319</v>
      </c>
      <c r="S4047" s="12">
        <f t="shared" si="319"/>
        <v>41842.201261574075</v>
      </c>
      <c r="T4047" s="12">
        <f t="shared" si="320"/>
        <v>41872.201261574075</v>
      </c>
      <c r="U4047">
        <f t="shared" si="321"/>
        <v>1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8270</v>
      </c>
      <c r="O4048" s="21">
        <f t="shared" si="322"/>
        <v>8.2142857142857135</v>
      </c>
      <c r="P4048" s="5">
        <f t="shared" si="323"/>
        <v>2.6086956521739129E-2</v>
      </c>
      <c r="Q4048" t="s">
        <v>8318</v>
      </c>
      <c r="R4048" t="s">
        <v>8319</v>
      </c>
      <c r="S4048" s="12">
        <f t="shared" si="319"/>
        <v>41904.650578703702</v>
      </c>
      <c r="T4048" s="12">
        <f t="shared" si="320"/>
        <v>41934.650578703702</v>
      </c>
      <c r="U4048">
        <f t="shared" si="321"/>
        <v>1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8270</v>
      </c>
      <c r="O4049" s="21">
        <f t="shared" si="322"/>
        <v>2.1999999999999997</v>
      </c>
      <c r="P4049" s="5">
        <f t="shared" si="323"/>
        <v>3.6363636363636362E-2</v>
      </c>
      <c r="Q4049" t="s">
        <v>8318</v>
      </c>
      <c r="R4049" t="s">
        <v>8319</v>
      </c>
      <c r="S4049" s="12">
        <f t="shared" si="319"/>
        <v>41991.022488425922</v>
      </c>
      <c r="T4049" s="12">
        <f t="shared" si="320"/>
        <v>42015.041666666672</v>
      </c>
      <c r="U4049">
        <f t="shared" si="321"/>
        <v>1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8270</v>
      </c>
      <c r="O4050" s="21">
        <f t="shared" si="322"/>
        <v>17.652941176470588</v>
      </c>
      <c r="P4050" s="5">
        <f t="shared" si="323"/>
        <v>3.0323225591469511E-2</v>
      </c>
      <c r="Q4050" t="s">
        <v>8318</v>
      </c>
      <c r="R4050" t="s">
        <v>8319</v>
      </c>
      <c r="S4050" s="12">
        <f t="shared" si="319"/>
        <v>42436.509108796294</v>
      </c>
      <c r="T4050" s="12">
        <f t="shared" si="320"/>
        <v>42471.467442129629</v>
      </c>
      <c r="U4050">
        <f t="shared" si="321"/>
        <v>1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8270</v>
      </c>
      <c r="O4051" s="21">
        <f t="shared" si="322"/>
        <v>0.08</v>
      </c>
      <c r="P4051" s="5">
        <f t="shared" si="323"/>
        <v>6.25E-2</v>
      </c>
      <c r="Q4051" t="s">
        <v>8318</v>
      </c>
      <c r="R4051" t="s">
        <v>8319</v>
      </c>
      <c r="S4051" s="12">
        <f t="shared" si="319"/>
        <v>42169.958506944444</v>
      </c>
      <c r="T4051" s="12">
        <f t="shared" si="320"/>
        <v>42199.958506944444</v>
      </c>
      <c r="U4051">
        <f t="shared" si="321"/>
        <v>1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8270</v>
      </c>
      <c r="O4052" s="21">
        <f t="shared" si="322"/>
        <v>6.6666666666666666E-2</v>
      </c>
      <c r="P4052" s="5">
        <f t="shared" si="323"/>
        <v>1</v>
      </c>
      <c r="Q4052" t="s">
        <v>8318</v>
      </c>
      <c r="R4052" t="s">
        <v>8319</v>
      </c>
      <c r="S4052" s="12">
        <f t="shared" si="319"/>
        <v>41905.636469907404</v>
      </c>
      <c r="T4052" s="12">
        <f t="shared" si="320"/>
        <v>41935.636469907404</v>
      </c>
      <c r="U4052">
        <f t="shared" si="321"/>
        <v>1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8270</v>
      </c>
      <c r="O4053" s="21">
        <f t="shared" si="322"/>
        <v>0</v>
      </c>
      <c r="P4053" s="5">
        <f t="shared" si="323"/>
        <v>0</v>
      </c>
      <c r="Q4053" t="s">
        <v>8318</v>
      </c>
      <c r="R4053" t="s">
        <v>8319</v>
      </c>
      <c r="S4053" s="12">
        <f t="shared" si="319"/>
        <v>41761.810150462967</v>
      </c>
      <c r="T4053" s="12">
        <f t="shared" si="320"/>
        <v>41768.286805555559</v>
      </c>
      <c r="U4053">
        <f t="shared" si="321"/>
        <v>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8270</v>
      </c>
      <c r="O4054" s="21">
        <f t="shared" si="322"/>
        <v>37.533333333333339</v>
      </c>
      <c r="P4054" s="5">
        <f t="shared" si="323"/>
        <v>1.1545293072824156E-2</v>
      </c>
      <c r="Q4054" t="s">
        <v>8318</v>
      </c>
      <c r="R4054" t="s">
        <v>8319</v>
      </c>
      <c r="S4054" s="12">
        <f t="shared" si="319"/>
        <v>41865.878657407404</v>
      </c>
      <c r="T4054" s="12">
        <f t="shared" si="320"/>
        <v>41925.878657407404</v>
      </c>
      <c r="U4054">
        <f t="shared" si="321"/>
        <v>1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8270</v>
      </c>
      <c r="O4055" s="21">
        <f t="shared" si="322"/>
        <v>22</v>
      </c>
      <c r="P4055" s="5">
        <f t="shared" si="323"/>
        <v>1.8181818181818181E-2</v>
      </c>
      <c r="Q4055" t="s">
        <v>8318</v>
      </c>
      <c r="R4055" t="s">
        <v>8319</v>
      </c>
      <c r="S4055" s="12">
        <f t="shared" si="319"/>
        <v>41928.690138888887</v>
      </c>
      <c r="T4055" s="12">
        <f t="shared" si="320"/>
        <v>41958.833333333328</v>
      </c>
      <c r="U4055">
        <f t="shared" si="321"/>
        <v>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8270</v>
      </c>
      <c r="O4056" s="21">
        <f t="shared" si="322"/>
        <v>0</v>
      </c>
      <c r="P4056" s="5">
        <f t="shared" si="323"/>
        <v>0</v>
      </c>
      <c r="Q4056" t="s">
        <v>8318</v>
      </c>
      <c r="R4056" t="s">
        <v>8319</v>
      </c>
      <c r="S4056" s="12">
        <f t="shared" si="319"/>
        <v>42613.841261574074</v>
      </c>
      <c r="T4056" s="12">
        <f t="shared" si="320"/>
        <v>42644.166666666672</v>
      </c>
      <c r="U4056">
        <f t="shared" si="321"/>
        <v>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8270</v>
      </c>
      <c r="O4057" s="21">
        <f t="shared" si="322"/>
        <v>17.62</v>
      </c>
      <c r="P4057" s="5">
        <f t="shared" si="323"/>
        <v>2.383654937570942E-2</v>
      </c>
      <c r="Q4057" t="s">
        <v>8318</v>
      </c>
      <c r="R4057" t="s">
        <v>8319</v>
      </c>
      <c r="S4057" s="12">
        <f t="shared" si="319"/>
        <v>41779.648506944446</v>
      </c>
      <c r="T4057" s="12">
        <f t="shared" si="320"/>
        <v>41809.648506944446</v>
      </c>
      <c r="U4057">
        <f t="shared" si="321"/>
        <v>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8270</v>
      </c>
      <c r="O4058" s="21">
        <f t="shared" si="322"/>
        <v>53</v>
      </c>
      <c r="P4058" s="5">
        <f t="shared" si="323"/>
        <v>1.1320754716981131E-2</v>
      </c>
      <c r="Q4058" t="s">
        <v>8318</v>
      </c>
      <c r="R4058" t="s">
        <v>8319</v>
      </c>
      <c r="S4058" s="12">
        <f t="shared" si="319"/>
        <v>42534.933321759265</v>
      </c>
      <c r="T4058" s="12">
        <f t="shared" si="320"/>
        <v>42554.832638888889</v>
      </c>
      <c r="U4058">
        <f t="shared" si="321"/>
        <v>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8270</v>
      </c>
      <c r="O4059" s="21">
        <f t="shared" si="322"/>
        <v>22.142857142857142</v>
      </c>
      <c r="P4059" s="5">
        <f t="shared" si="323"/>
        <v>7.7419354838709677E-3</v>
      </c>
      <c r="Q4059" t="s">
        <v>8318</v>
      </c>
      <c r="R4059" t="s">
        <v>8319</v>
      </c>
      <c r="S4059" s="12">
        <f t="shared" si="319"/>
        <v>42310.968518518523</v>
      </c>
      <c r="T4059" s="12">
        <f t="shared" si="320"/>
        <v>42333.958333333328</v>
      </c>
      <c r="U4059">
        <f t="shared" si="321"/>
        <v>1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8270</v>
      </c>
      <c r="O4060" s="21">
        <f t="shared" si="322"/>
        <v>2.5333333333333332</v>
      </c>
      <c r="P4060" s="5">
        <f t="shared" si="323"/>
        <v>4.2105263157894736E-2</v>
      </c>
      <c r="Q4060" t="s">
        <v>8318</v>
      </c>
      <c r="R4060" t="s">
        <v>8319</v>
      </c>
      <c r="S4060" s="12">
        <f t="shared" si="319"/>
        <v>42446.060694444444</v>
      </c>
      <c r="T4060" s="12">
        <f t="shared" si="320"/>
        <v>42461.165972222225</v>
      </c>
      <c r="U4060">
        <f t="shared" si="321"/>
        <v>1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8270</v>
      </c>
      <c r="O4061" s="21">
        <f t="shared" si="322"/>
        <v>2.5</v>
      </c>
      <c r="P4061" s="5">
        <f t="shared" si="323"/>
        <v>2.8000000000000001E-2</v>
      </c>
      <c r="Q4061" t="s">
        <v>8318</v>
      </c>
      <c r="R4061" t="s">
        <v>8319</v>
      </c>
      <c r="S4061" s="12">
        <f t="shared" si="319"/>
        <v>41866.640648148146</v>
      </c>
      <c r="T4061" s="12">
        <f t="shared" si="320"/>
        <v>41898.125</v>
      </c>
      <c r="U4061">
        <f t="shared" si="321"/>
        <v>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8270</v>
      </c>
      <c r="O4062" s="21">
        <f t="shared" si="322"/>
        <v>2.85</v>
      </c>
      <c r="P4062" s="5">
        <f t="shared" si="323"/>
        <v>1.7543859649122806E-2</v>
      </c>
      <c r="Q4062" t="s">
        <v>8318</v>
      </c>
      <c r="R4062" t="s">
        <v>8319</v>
      </c>
      <c r="S4062" s="12">
        <f t="shared" si="319"/>
        <v>41779.695092592592</v>
      </c>
      <c r="T4062" s="12">
        <f t="shared" si="320"/>
        <v>41813.666666666664</v>
      </c>
      <c r="U4062">
        <f t="shared" si="321"/>
        <v>1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8270</v>
      </c>
      <c r="O4063" s="21">
        <f t="shared" si="322"/>
        <v>0</v>
      </c>
      <c r="P4063" s="5">
        <f t="shared" si="323"/>
        <v>0</v>
      </c>
      <c r="Q4063" t="s">
        <v>8318</v>
      </c>
      <c r="R4063" t="s">
        <v>8319</v>
      </c>
      <c r="S4063" s="12">
        <f t="shared" si="319"/>
        <v>42421.141469907408</v>
      </c>
      <c r="T4063" s="12">
        <f t="shared" si="320"/>
        <v>42481.099803240737</v>
      </c>
      <c r="U4063">
        <f t="shared" si="321"/>
        <v>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8270</v>
      </c>
      <c r="O4064" s="21">
        <f t="shared" si="322"/>
        <v>2.4500000000000002</v>
      </c>
      <c r="P4064" s="5">
        <f t="shared" si="323"/>
        <v>6.1224489795918364E-3</v>
      </c>
      <c r="Q4064" t="s">
        <v>8318</v>
      </c>
      <c r="R4064" t="s">
        <v>8319</v>
      </c>
      <c r="S4064" s="12">
        <f t="shared" si="319"/>
        <v>42523.739212962959</v>
      </c>
      <c r="T4064" s="12">
        <f t="shared" si="320"/>
        <v>42553.739212962959</v>
      </c>
      <c r="U4064">
        <f t="shared" si="321"/>
        <v>1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8270</v>
      </c>
      <c r="O4065" s="21">
        <f t="shared" si="322"/>
        <v>1.4210526315789473</v>
      </c>
      <c r="P4065" s="5">
        <f t="shared" si="323"/>
        <v>6.6666666666666666E-2</v>
      </c>
      <c r="Q4065" t="s">
        <v>8318</v>
      </c>
      <c r="R4065" t="s">
        <v>8319</v>
      </c>
      <c r="S4065" s="12">
        <f t="shared" si="319"/>
        <v>41787.681527777779</v>
      </c>
      <c r="T4065" s="12">
        <f t="shared" si="320"/>
        <v>41817.681527777779</v>
      </c>
      <c r="U4065">
        <f t="shared" si="321"/>
        <v>1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8270</v>
      </c>
      <c r="O4066" s="21">
        <f t="shared" si="322"/>
        <v>19.25</v>
      </c>
      <c r="P4066" s="5">
        <f t="shared" si="323"/>
        <v>1.5584415584415584E-2</v>
      </c>
      <c r="Q4066" t="s">
        <v>8318</v>
      </c>
      <c r="R4066" t="s">
        <v>8319</v>
      </c>
      <c r="S4066" s="12">
        <f t="shared" si="319"/>
        <v>42093.588263888887</v>
      </c>
      <c r="T4066" s="12">
        <f t="shared" si="320"/>
        <v>42123.588263888887</v>
      </c>
      <c r="U4066">
        <f t="shared" si="321"/>
        <v>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8270</v>
      </c>
      <c r="O4067" s="21">
        <f t="shared" si="322"/>
        <v>0.67500000000000004</v>
      </c>
      <c r="P4067" s="5">
        <f t="shared" si="323"/>
        <v>0.14814814814814814</v>
      </c>
      <c r="Q4067" t="s">
        <v>8318</v>
      </c>
      <c r="R4067" t="s">
        <v>8319</v>
      </c>
      <c r="S4067" s="12">
        <f t="shared" si="319"/>
        <v>41833.951516203706</v>
      </c>
      <c r="T4067" s="12">
        <f t="shared" si="320"/>
        <v>41863.951516203706</v>
      </c>
      <c r="U4067">
        <f t="shared" si="321"/>
        <v>1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8270</v>
      </c>
      <c r="O4068" s="21">
        <f t="shared" si="322"/>
        <v>0.16666666666666669</v>
      </c>
      <c r="P4068" s="5">
        <f t="shared" si="323"/>
        <v>0.04</v>
      </c>
      <c r="Q4068" t="s">
        <v>8318</v>
      </c>
      <c r="R4068" t="s">
        <v>8319</v>
      </c>
      <c r="S4068" s="12">
        <f t="shared" si="319"/>
        <v>42479.039212962962</v>
      </c>
      <c r="T4068" s="12">
        <f t="shared" si="320"/>
        <v>42509.039212962962</v>
      </c>
      <c r="U4068">
        <f t="shared" si="321"/>
        <v>1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8270</v>
      </c>
      <c r="O4069" s="21">
        <f t="shared" si="322"/>
        <v>60.9</v>
      </c>
      <c r="P4069" s="5">
        <f t="shared" si="323"/>
        <v>5.5829228243021349E-3</v>
      </c>
      <c r="Q4069" t="s">
        <v>8318</v>
      </c>
      <c r="R4069" t="s">
        <v>8319</v>
      </c>
      <c r="S4069" s="12">
        <f t="shared" ref="S4069:S4115" si="324">(((J4069/60)/60)/24)+DATE(1970,1,1)</f>
        <v>42235.117476851854</v>
      </c>
      <c r="T4069" s="12">
        <f t="shared" si="320"/>
        <v>42275.117476851854</v>
      </c>
      <c r="U4069">
        <f t="shared" si="321"/>
        <v>1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8270</v>
      </c>
      <c r="O4070" s="21">
        <f t="shared" si="322"/>
        <v>1</v>
      </c>
      <c r="P4070" s="5">
        <f t="shared" si="323"/>
        <v>2.8612303290414875E-2</v>
      </c>
      <c r="Q4070" t="s">
        <v>8318</v>
      </c>
      <c r="R4070" t="s">
        <v>8319</v>
      </c>
      <c r="S4070" s="12">
        <f t="shared" si="324"/>
        <v>42718.963599537034</v>
      </c>
      <c r="T4070" s="12">
        <f t="shared" si="320"/>
        <v>42748.961805555555</v>
      </c>
      <c r="U4070">
        <f t="shared" si="321"/>
        <v>1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8270</v>
      </c>
      <c r="O4071" s="21">
        <f t="shared" si="322"/>
        <v>34.4</v>
      </c>
      <c r="P4071" s="5">
        <f t="shared" si="323"/>
        <v>3.0232558139534883E-2</v>
      </c>
      <c r="Q4071" t="s">
        <v>8318</v>
      </c>
      <c r="R4071" t="s">
        <v>8319</v>
      </c>
      <c r="S4071" s="12">
        <f t="shared" si="324"/>
        <v>42022.661527777775</v>
      </c>
      <c r="T4071" s="12">
        <f t="shared" si="320"/>
        <v>42063.5</v>
      </c>
      <c r="U4071">
        <f t="shared" si="321"/>
        <v>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8270</v>
      </c>
      <c r="O4072" s="21">
        <f t="shared" si="322"/>
        <v>16.5</v>
      </c>
      <c r="P4072" s="5">
        <f t="shared" si="323"/>
        <v>3.6363636363636362E-2</v>
      </c>
      <c r="Q4072" t="s">
        <v>8318</v>
      </c>
      <c r="R4072" t="s">
        <v>8319</v>
      </c>
      <c r="S4072" s="12">
        <f t="shared" si="324"/>
        <v>42031.666898148149</v>
      </c>
      <c r="T4072" s="12">
        <f t="shared" si="320"/>
        <v>42064.125</v>
      </c>
      <c r="U4072">
        <f t="shared" si="321"/>
        <v>1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8270</v>
      </c>
      <c r="O4073" s="21">
        <f t="shared" si="322"/>
        <v>0</v>
      </c>
      <c r="P4073" s="5">
        <f t="shared" si="323"/>
        <v>0</v>
      </c>
      <c r="Q4073" t="s">
        <v>8318</v>
      </c>
      <c r="R4073" t="s">
        <v>8319</v>
      </c>
      <c r="S4073" s="12">
        <f t="shared" si="324"/>
        <v>42700.804756944446</v>
      </c>
      <c r="T4073" s="12">
        <f t="shared" si="320"/>
        <v>42730.804756944446</v>
      </c>
      <c r="U4073">
        <f t="shared" si="321"/>
        <v>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8270</v>
      </c>
      <c r="O4074" s="21">
        <f t="shared" si="322"/>
        <v>0.4</v>
      </c>
      <c r="P4074" s="5">
        <f t="shared" si="323"/>
        <v>0.5</v>
      </c>
      <c r="Q4074" t="s">
        <v>8318</v>
      </c>
      <c r="R4074" t="s">
        <v>8319</v>
      </c>
      <c r="S4074" s="12">
        <f t="shared" si="324"/>
        <v>41812.77443287037</v>
      </c>
      <c r="T4074" s="12">
        <f t="shared" si="320"/>
        <v>41872.77443287037</v>
      </c>
      <c r="U4074">
        <f t="shared" si="321"/>
        <v>1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8270</v>
      </c>
      <c r="O4075" s="21">
        <f t="shared" si="322"/>
        <v>1.0571428571428572</v>
      </c>
      <c r="P4075" s="5">
        <f t="shared" si="323"/>
        <v>5.4054054054054057E-2</v>
      </c>
      <c r="Q4075" t="s">
        <v>8318</v>
      </c>
      <c r="R4075" t="s">
        <v>8319</v>
      </c>
      <c r="S4075" s="12">
        <f t="shared" si="324"/>
        <v>42078.34520833334</v>
      </c>
      <c r="T4075" s="12">
        <f t="shared" si="320"/>
        <v>42133.166666666672</v>
      </c>
      <c r="U4075">
        <f t="shared" si="321"/>
        <v>1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8270</v>
      </c>
      <c r="O4076" s="21">
        <f t="shared" si="322"/>
        <v>26.727272727272727</v>
      </c>
      <c r="P4076" s="5">
        <f t="shared" si="323"/>
        <v>2.8571428571428571E-2</v>
      </c>
      <c r="Q4076" t="s">
        <v>8318</v>
      </c>
      <c r="R4076" t="s">
        <v>8319</v>
      </c>
      <c r="S4076" s="12">
        <f t="shared" si="324"/>
        <v>42283.552951388891</v>
      </c>
      <c r="T4076" s="12">
        <f t="shared" si="320"/>
        <v>42313.594618055555</v>
      </c>
      <c r="U4076">
        <f t="shared" si="321"/>
        <v>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8270</v>
      </c>
      <c r="O4077" s="21">
        <f t="shared" si="322"/>
        <v>28.799999999999997</v>
      </c>
      <c r="P4077" s="5">
        <f t="shared" si="323"/>
        <v>2.2569444444444444E-2</v>
      </c>
      <c r="Q4077" t="s">
        <v>8318</v>
      </c>
      <c r="R4077" t="s">
        <v>8319</v>
      </c>
      <c r="S4077" s="12">
        <f t="shared" si="324"/>
        <v>41779.045937499999</v>
      </c>
      <c r="T4077" s="12">
        <f t="shared" si="320"/>
        <v>41820.727777777778</v>
      </c>
      <c r="U4077">
        <f t="shared" si="321"/>
        <v>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8270</v>
      </c>
      <c r="O4078" s="21">
        <f t="shared" si="322"/>
        <v>0</v>
      </c>
      <c r="P4078" s="5">
        <f t="shared" si="323"/>
        <v>0</v>
      </c>
      <c r="Q4078" t="s">
        <v>8318</v>
      </c>
      <c r="R4078" t="s">
        <v>8319</v>
      </c>
      <c r="S4078" s="12">
        <f t="shared" si="324"/>
        <v>41905.795706018522</v>
      </c>
      <c r="T4078" s="12">
        <f t="shared" si="320"/>
        <v>41933.82708333333</v>
      </c>
      <c r="U4078">
        <f t="shared" si="321"/>
        <v>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8270</v>
      </c>
      <c r="O4079" s="21">
        <f t="shared" si="322"/>
        <v>8.9</v>
      </c>
      <c r="P4079" s="5">
        <f t="shared" si="323"/>
        <v>4.4943820224719105E-3</v>
      </c>
      <c r="Q4079" t="s">
        <v>8318</v>
      </c>
      <c r="R4079" t="s">
        <v>8319</v>
      </c>
      <c r="S4079" s="12">
        <f t="shared" si="324"/>
        <v>42695.7105787037</v>
      </c>
      <c r="T4079" s="12">
        <f t="shared" si="320"/>
        <v>42725.7105787037</v>
      </c>
      <c r="U4079">
        <f t="shared" si="321"/>
        <v>1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8270</v>
      </c>
      <c r="O4080" s="21">
        <f t="shared" si="322"/>
        <v>0</v>
      </c>
      <c r="P4080" s="5">
        <f t="shared" si="323"/>
        <v>0</v>
      </c>
      <c r="Q4080" t="s">
        <v>8318</v>
      </c>
      <c r="R4080" t="s">
        <v>8319</v>
      </c>
      <c r="S4080" s="12">
        <f t="shared" si="324"/>
        <v>42732.787523148145</v>
      </c>
      <c r="T4080" s="12">
        <f t="shared" si="320"/>
        <v>42762.787523148145</v>
      </c>
      <c r="U4080">
        <f t="shared" si="321"/>
        <v>1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8270</v>
      </c>
      <c r="O4081" s="21">
        <f t="shared" si="322"/>
        <v>0.16666666666666669</v>
      </c>
      <c r="P4081" s="5">
        <f t="shared" si="323"/>
        <v>0.2</v>
      </c>
      <c r="Q4081" t="s">
        <v>8318</v>
      </c>
      <c r="R4081" t="s">
        <v>8319</v>
      </c>
      <c r="S4081" s="12">
        <f t="shared" si="324"/>
        <v>42510.938900462963</v>
      </c>
      <c r="T4081" s="12">
        <f t="shared" si="320"/>
        <v>42540.938900462963</v>
      </c>
      <c r="U4081">
        <f t="shared" si="321"/>
        <v>1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8270</v>
      </c>
      <c r="O4082" s="21">
        <f t="shared" si="322"/>
        <v>0</v>
      </c>
      <c r="P4082" s="5">
        <f t="shared" si="323"/>
        <v>0</v>
      </c>
      <c r="Q4082" t="s">
        <v>8318</v>
      </c>
      <c r="R4082" t="s">
        <v>8319</v>
      </c>
      <c r="S4082" s="12">
        <f t="shared" si="324"/>
        <v>42511.698101851856</v>
      </c>
      <c r="T4082" s="12">
        <f t="shared" si="320"/>
        <v>42535.787500000006</v>
      </c>
      <c r="U4082">
        <f t="shared" si="321"/>
        <v>1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8270</v>
      </c>
      <c r="O4083" s="21">
        <f t="shared" si="322"/>
        <v>15.737410071942445</v>
      </c>
      <c r="P4083" s="5">
        <f t="shared" si="323"/>
        <v>3.4285714285714287E-2</v>
      </c>
      <c r="Q4083" t="s">
        <v>8318</v>
      </c>
      <c r="R4083" t="s">
        <v>8319</v>
      </c>
      <c r="S4083" s="12">
        <f t="shared" si="324"/>
        <v>42041.581307870365</v>
      </c>
      <c r="T4083" s="12">
        <f t="shared" si="320"/>
        <v>42071.539641203708</v>
      </c>
      <c r="U4083">
        <f t="shared" si="321"/>
        <v>1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8270</v>
      </c>
      <c r="O4084" s="21">
        <f t="shared" si="322"/>
        <v>2</v>
      </c>
      <c r="P4084" s="5">
        <f t="shared" si="323"/>
        <v>0.66666666666666663</v>
      </c>
      <c r="Q4084" t="s">
        <v>8318</v>
      </c>
      <c r="R4084" t="s">
        <v>8319</v>
      </c>
      <c r="S4084" s="12">
        <f t="shared" si="324"/>
        <v>42307.189270833333</v>
      </c>
      <c r="T4084" s="12">
        <f t="shared" si="320"/>
        <v>42322.958333333328</v>
      </c>
      <c r="U4084">
        <f t="shared" si="321"/>
        <v>1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8270</v>
      </c>
      <c r="O4085" s="21">
        <f t="shared" si="322"/>
        <v>21.685714285714287</v>
      </c>
      <c r="P4085" s="5">
        <f t="shared" si="323"/>
        <v>7.9051383399209481E-3</v>
      </c>
      <c r="Q4085" t="s">
        <v>8318</v>
      </c>
      <c r="R4085" t="s">
        <v>8319</v>
      </c>
      <c r="S4085" s="12">
        <f t="shared" si="324"/>
        <v>42353.761759259258</v>
      </c>
      <c r="T4085" s="12">
        <f t="shared" si="320"/>
        <v>42383.761759259258</v>
      </c>
      <c r="U4085">
        <f t="shared" si="321"/>
        <v>1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8270</v>
      </c>
      <c r="O4086" s="21">
        <f t="shared" si="322"/>
        <v>0.33333333333333337</v>
      </c>
      <c r="P4086" s="5">
        <f t="shared" si="323"/>
        <v>0.1</v>
      </c>
      <c r="Q4086" t="s">
        <v>8318</v>
      </c>
      <c r="R4086" t="s">
        <v>8319</v>
      </c>
      <c r="S4086" s="12">
        <f t="shared" si="324"/>
        <v>42622.436412037037</v>
      </c>
      <c r="T4086" s="12">
        <f t="shared" si="320"/>
        <v>42652.436412037037</v>
      </c>
      <c r="U4086">
        <f t="shared" si="321"/>
        <v>1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8270</v>
      </c>
      <c r="O4087" s="21">
        <f t="shared" si="322"/>
        <v>0.2857142857142857</v>
      </c>
      <c r="P4087" s="5">
        <f t="shared" si="323"/>
        <v>0.1</v>
      </c>
      <c r="Q4087" t="s">
        <v>8318</v>
      </c>
      <c r="R4087" t="s">
        <v>8319</v>
      </c>
      <c r="S4087" s="12">
        <f t="shared" si="324"/>
        <v>42058.603877314818</v>
      </c>
      <c r="T4087" s="12">
        <f t="shared" si="320"/>
        <v>42087.165972222225</v>
      </c>
      <c r="U4087">
        <f t="shared" si="321"/>
        <v>1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8270</v>
      </c>
      <c r="O4088" s="21">
        <f t="shared" si="322"/>
        <v>4.7</v>
      </c>
      <c r="P4088" s="5">
        <f t="shared" si="323"/>
        <v>0.10638297872340426</v>
      </c>
      <c r="Q4088" t="s">
        <v>8318</v>
      </c>
      <c r="R4088" t="s">
        <v>8319</v>
      </c>
      <c r="S4088" s="12">
        <f t="shared" si="324"/>
        <v>42304.940960648149</v>
      </c>
      <c r="T4088" s="12">
        <f t="shared" si="320"/>
        <v>42329.166666666672</v>
      </c>
      <c r="U4088">
        <f t="shared" si="321"/>
        <v>1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8270</v>
      </c>
      <c r="O4089" s="21">
        <f t="shared" si="322"/>
        <v>0</v>
      </c>
      <c r="P4089" s="5">
        <f t="shared" si="323"/>
        <v>0</v>
      </c>
      <c r="Q4089" t="s">
        <v>8318</v>
      </c>
      <c r="R4089" t="s">
        <v>8319</v>
      </c>
      <c r="S4089" s="12">
        <f t="shared" si="324"/>
        <v>42538.742893518516</v>
      </c>
      <c r="T4089" s="12">
        <f t="shared" si="320"/>
        <v>42568.742893518516</v>
      </c>
      <c r="U4089">
        <f t="shared" si="321"/>
        <v>1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8270</v>
      </c>
      <c r="O4090" s="21">
        <f t="shared" si="322"/>
        <v>10.8</v>
      </c>
      <c r="P4090" s="5">
        <f t="shared" si="323"/>
        <v>1.3888888888888888E-2</v>
      </c>
      <c r="Q4090" t="s">
        <v>8318</v>
      </c>
      <c r="R4090" t="s">
        <v>8319</v>
      </c>
      <c r="S4090" s="12">
        <f t="shared" si="324"/>
        <v>41990.612546296295</v>
      </c>
      <c r="T4090" s="12">
        <f t="shared" si="320"/>
        <v>42020.434722222228</v>
      </c>
      <c r="U4090">
        <f t="shared" si="321"/>
        <v>1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8270</v>
      </c>
      <c r="O4091" s="21">
        <f t="shared" si="322"/>
        <v>4.8</v>
      </c>
      <c r="P4091" s="5">
        <f t="shared" si="323"/>
        <v>3.3333333333333333E-2</v>
      </c>
      <c r="Q4091" t="s">
        <v>8318</v>
      </c>
      <c r="R4091" t="s">
        <v>8319</v>
      </c>
      <c r="S4091" s="12">
        <f t="shared" si="324"/>
        <v>42122.732499999998</v>
      </c>
      <c r="T4091" s="12">
        <f t="shared" si="320"/>
        <v>42155.732638888891</v>
      </c>
      <c r="U4091">
        <f t="shared" si="321"/>
        <v>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8270</v>
      </c>
      <c r="O4092" s="21">
        <f t="shared" si="322"/>
        <v>3.2</v>
      </c>
      <c r="P4092" s="5">
        <f t="shared" si="323"/>
        <v>9.375E-2</v>
      </c>
      <c r="Q4092" t="s">
        <v>8318</v>
      </c>
      <c r="R4092" t="s">
        <v>8319</v>
      </c>
      <c r="S4092" s="12">
        <f t="shared" si="324"/>
        <v>42209.67288194444</v>
      </c>
      <c r="T4092" s="12">
        <f t="shared" ref="T4092:T4115" si="325">(((I4092/60)/60)/24)+DATE(1970,1,1)</f>
        <v>42223.625</v>
      </c>
      <c r="U4092">
        <f t="shared" si="321"/>
        <v>1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8270</v>
      </c>
      <c r="O4093" s="21">
        <f t="shared" si="322"/>
        <v>12.75</v>
      </c>
      <c r="P4093" s="5">
        <f t="shared" si="323"/>
        <v>3.9215686274509803E-2</v>
      </c>
      <c r="Q4093" t="s">
        <v>8318</v>
      </c>
      <c r="R4093" t="s">
        <v>8319</v>
      </c>
      <c r="S4093" s="12">
        <f t="shared" si="324"/>
        <v>41990.506377314814</v>
      </c>
      <c r="T4093" s="12">
        <f t="shared" si="325"/>
        <v>42020.506377314814</v>
      </c>
      <c r="U4093">
        <f t="shared" si="321"/>
        <v>1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8270</v>
      </c>
      <c r="O4094" s="21">
        <f t="shared" si="322"/>
        <v>1.8181818181818181E-2</v>
      </c>
      <c r="P4094" s="5">
        <f t="shared" si="323"/>
        <v>0.05</v>
      </c>
      <c r="Q4094" t="s">
        <v>8318</v>
      </c>
      <c r="R4094" t="s">
        <v>8319</v>
      </c>
      <c r="S4094" s="12">
        <f t="shared" si="324"/>
        <v>42039.194988425923</v>
      </c>
      <c r="T4094" s="12">
        <f t="shared" si="325"/>
        <v>42099.153321759266</v>
      </c>
      <c r="U4094">
        <f t="shared" si="321"/>
        <v>1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8270</v>
      </c>
      <c r="O4095" s="21">
        <f t="shared" si="322"/>
        <v>2.4</v>
      </c>
      <c r="P4095" s="5">
        <f t="shared" si="323"/>
        <v>6.6666666666666666E-2</v>
      </c>
      <c r="Q4095" t="s">
        <v>8318</v>
      </c>
      <c r="R4095" t="s">
        <v>8319</v>
      </c>
      <c r="S4095" s="12">
        <f t="shared" si="324"/>
        <v>42178.815891203703</v>
      </c>
      <c r="T4095" s="12">
        <f t="shared" si="325"/>
        <v>42238.815891203703</v>
      </c>
      <c r="U4095">
        <f t="shared" si="321"/>
        <v>1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8270</v>
      </c>
      <c r="O4096" s="21">
        <f t="shared" si="322"/>
        <v>36.5</v>
      </c>
      <c r="P4096" s="5">
        <f t="shared" si="323"/>
        <v>1.0958904109589041E-2</v>
      </c>
      <c r="Q4096" t="s">
        <v>8318</v>
      </c>
      <c r="R4096" t="s">
        <v>8319</v>
      </c>
      <c r="S4096" s="12">
        <f t="shared" si="324"/>
        <v>41890.086805555555</v>
      </c>
      <c r="T4096" s="12">
        <f t="shared" si="325"/>
        <v>41934.207638888889</v>
      </c>
      <c r="U4096">
        <f t="shared" si="321"/>
        <v>1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8270</v>
      </c>
      <c r="O4097" s="21">
        <f t="shared" si="322"/>
        <v>2.666666666666667</v>
      </c>
      <c r="P4097" s="5">
        <f t="shared" si="323"/>
        <v>1.25E-3</v>
      </c>
      <c r="Q4097" t="s">
        <v>8318</v>
      </c>
      <c r="R4097" t="s">
        <v>8319</v>
      </c>
      <c r="S4097" s="12">
        <f t="shared" si="324"/>
        <v>42693.031828703708</v>
      </c>
      <c r="T4097" s="12">
        <f t="shared" si="325"/>
        <v>42723.031828703708</v>
      </c>
      <c r="U4097">
        <f t="shared" si="321"/>
        <v>1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8270</v>
      </c>
      <c r="O4098" s="21">
        <f t="shared" si="322"/>
        <v>11.428571428571429</v>
      </c>
      <c r="P4098" s="5">
        <f t="shared" si="323"/>
        <v>1.2500000000000001E-2</v>
      </c>
      <c r="Q4098" t="s">
        <v>8318</v>
      </c>
      <c r="R4098" t="s">
        <v>8319</v>
      </c>
      <c r="S4098" s="12">
        <f t="shared" si="324"/>
        <v>42750.530312499999</v>
      </c>
      <c r="T4098" s="12">
        <f t="shared" si="325"/>
        <v>42794.368749999994</v>
      </c>
      <c r="U4098">
        <f t="shared" ref="U4098:U4115" si="326">COUNT(E4098="SUCCESSFUL","FAILED","cancelled","live")</f>
        <v>1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8270</v>
      </c>
      <c r="O4099" s="21">
        <f t="shared" ref="O4099:O4115" si="327">IFERROR( E4099/D4099 * 100,0)</f>
        <v>0</v>
      </c>
      <c r="P4099" s="5">
        <f t="shared" ref="P4099:P4115" si="328">IFERROR(L4099/E4099,0)</f>
        <v>0</v>
      </c>
      <c r="Q4099" t="s">
        <v>8318</v>
      </c>
      <c r="R4099" t="s">
        <v>8319</v>
      </c>
      <c r="S4099" s="12">
        <f t="shared" si="324"/>
        <v>42344.824502314819</v>
      </c>
      <c r="T4099" s="12">
        <f t="shared" si="325"/>
        <v>42400.996527777781</v>
      </c>
      <c r="U4099">
        <f t="shared" si="326"/>
        <v>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8270</v>
      </c>
      <c r="O4100" s="21">
        <f t="shared" si="327"/>
        <v>0</v>
      </c>
      <c r="P4100" s="5">
        <f t="shared" si="328"/>
        <v>0</v>
      </c>
      <c r="Q4100" t="s">
        <v>8318</v>
      </c>
      <c r="R4100" t="s">
        <v>8319</v>
      </c>
      <c r="S4100" s="12">
        <f t="shared" si="324"/>
        <v>42495.722187499996</v>
      </c>
      <c r="T4100" s="12">
        <f t="shared" si="325"/>
        <v>42525.722187499996</v>
      </c>
      <c r="U4100">
        <f t="shared" si="326"/>
        <v>1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8270</v>
      </c>
      <c r="O4101" s="21">
        <f t="shared" si="327"/>
        <v>1.1111111111111112</v>
      </c>
      <c r="P4101" s="5">
        <f t="shared" si="328"/>
        <v>0.02</v>
      </c>
      <c r="Q4101" t="s">
        <v>8318</v>
      </c>
      <c r="R4101" t="s">
        <v>8319</v>
      </c>
      <c r="S4101" s="12">
        <f t="shared" si="324"/>
        <v>42570.850381944445</v>
      </c>
      <c r="T4101" s="12">
        <f t="shared" si="325"/>
        <v>42615.850381944445</v>
      </c>
      <c r="U4101">
        <f t="shared" si="326"/>
        <v>1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8270</v>
      </c>
      <c r="O4102" s="21">
        <f t="shared" si="327"/>
        <v>0</v>
      </c>
      <c r="P4102" s="5">
        <f t="shared" si="328"/>
        <v>0</v>
      </c>
      <c r="Q4102" t="s">
        <v>8318</v>
      </c>
      <c r="R4102" t="s">
        <v>8319</v>
      </c>
      <c r="S4102" s="12">
        <f t="shared" si="324"/>
        <v>41927.124884259261</v>
      </c>
      <c r="T4102" s="12">
        <f t="shared" si="325"/>
        <v>41937.124884259261</v>
      </c>
      <c r="U4102">
        <f t="shared" si="326"/>
        <v>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8270</v>
      </c>
      <c r="O4103" s="21">
        <f t="shared" si="327"/>
        <v>0</v>
      </c>
      <c r="P4103" s="5">
        <f t="shared" si="328"/>
        <v>0</v>
      </c>
      <c r="Q4103" t="s">
        <v>8318</v>
      </c>
      <c r="R4103" t="s">
        <v>8319</v>
      </c>
      <c r="S4103" s="12">
        <f t="shared" si="324"/>
        <v>42730.903726851851</v>
      </c>
      <c r="T4103" s="12">
        <f t="shared" si="325"/>
        <v>42760.903726851851</v>
      </c>
      <c r="U4103">
        <f t="shared" si="326"/>
        <v>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8270</v>
      </c>
      <c r="O4104" s="21">
        <f t="shared" si="327"/>
        <v>27.400000000000002</v>
      </c>
      <c r="P4104" s="5">
        <f t="shared" si="328"/>
        <v>4.3795620437956206E-2</v>
      </c>
      <c r="Q4104" t="s">
        <v>8318</v>
      </c>
      <c r="R4104" t="s">
        <v>8319</v>
      </c>
      <c r="S4104" s="12">
        <f t="shared" si="324"/>
        <v>42475.848067129627</v>
      </c>
      <c r="T4104" s="12">
        <f t="shared" si="325"/>
        <v>42505.848067129627</v>
      </c>
      <c r="U4104">
        <f t="shared" si="326"/>
        <v>1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8270</v>
      </c>
      <c r="O4105" s="21">
        <f t="shared" si="327"/>
        <v>10</v>
      </c>
      <c r="P4105" s="5">
        <f t="shared" si="328"/>
        <v>0.06</v>
      </c>
      <c r="Q4105" t="s">
        <v>8318</v>
      </c>
      <c r="R4105" t="s">
        <v>8319</v>
      </c>
      <c r="S4105" s="12">
        <f t="shared" si="324"/>
        <v>42188.83293981482</v>
      </c>
      <c r="T4105" s="12">
        <f t="shared" si="325"/>
        <v>42242.772222222222</v>
      </c>
      <c r="U4105">
        <f t="shared" si="326"/>
        <v>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8270</v>
      </c>
      <c r="O4106" s="21">
        <f t="shared" si="327"/>
        <v>21.366666666666667</v>
      </c>
      <c r="P4106" s="5">
        <f t="shared" si="328"/>
        <v>2.1840873634945399E-2</v>
      </c>
      <c r="Q4106" t="s">
        <v>8318</v>
      </c>
      <c r="R4106" t="s">
        <v>8319</v>
      </c>
      <c r="S4106" s="12">
        <f t="shared" si="324"/>
        <v>42640.278171296297</v>
      </c>
      <c r="T4106" s="12">
        <f t="shared" si="325"/>
        <v>42670.278171296297</v>
      </c>
      <c r="U4106">
        <f t="shared" si="326"/>
        <v>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8270</v>
      </c>
      <c r="O4107" s="21">
        <f t="shared" si="327"/>
        <v>6.9696969696969706</v>
      </c>
      <c r="P4107" s="5">
        <f t="shared" si="328"/>
        <v>2.6086956521739132E-3</v>
      </c>
      <c r="Q4107" t="s">
        <v>8318</v>
      </c>
      <c r="R4107" t="s">
        <v>8319</v>
      </c>
      <c r="S4107" s="12">
        <f t="shared" si="324"/>
        <v>42697.010520833333</v>
      </c>
      <c r="T4107" s="12">
        <f t="shared" si="325"/>
        <v>42730.010520833333</v>
      </c>
      <c r="U4107">
        <f t="shared" si="326"/>
        <v>1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8270</v>
      </c>
      <c r="O4108" s="21">
        <f t="shared" si="327"/>
        <v>70.599999999999994</v>
      </c>
      <c r="P4108" s="5">
        <f t="shared" si="328"/>
        <v>9.3484419263456086E-3</v>
      </c>
      <c r="Q4108" t="s">
        <v>8318</v>
      </c>
      <c r="R4108" t="s">
        <v>8319</v>
      </c>
      <c r="S4108" s="12">
        <f t="shared" si="324"/>
        <v>42053.049375000002</v>
      </c>
      <c r="T4108" s="12">
        <f t="shared" si="325"/>
        <v>42096.041666666672</v>
      </c>
      <c r="U4108">
        <f t="shared" si="326"/>
        <v>1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8270</v>
      </c>
      <c r="O4109" s="21">
        <f t="shared" si="327"/>
        <v>2.0500000000000003</v>
      </c>
      <c r="P4109" s="5">
        <f t="shared" si="328"/>
        <v>9.7560975609756101E-2</v>
      </c>
      <c r="Q4109" t="s">
        <v>8318</v>
      </c>
      <c r="R4109" t="s">
        <v>8319</v>
      </c>
      <c r="S4109" s="12">
        <f t="shared" si="324"/>
        <v>41883.916678240741</v>
      </c>
      <c r="T4109" s="12">
        <f t="shared" si="325"/>
        <v>41906.916678240741</v>
      </c>
      <c r="U4109">
        <f t="shared" si="326"/>
        <v>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8270</v>
      </c>
      <c r="O4110" s="21">
        <f t="shared" si="327"/>
        <v>1.9666666666666666</v>
      </c>
      <c r="P4110" s="5">
        <f t="shared" si="328"/>
        <v>1.6949152542372881E-2</v>
      </c>
      <c r="Q4110" t="s">
        <v>8318</v>
      </c>
      <c r="R4110" t="s">
        <v>8319</v>
      </c>
      <c r="S4110" s="12">
        <f t="shared" si="324"/>
        <v>42767.031678240746</v>
      </c>
      <c r="T4110" s="12">
        <f t="shared" si="325"/>
        <v>42797.208333333328</v>
      </c>
      <c r="U4110">
        <f t="shared" si="326"/>
        <v>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8270</v>
      </c>
      <c r="O4111" s="21">
        <f t="shared" si="327"/>
        <v>0</v>
      </c>
      <c r="P4111" s="5">
        <f t="shared" si="328"/>
        <v>0</v>
      </c>
      <c r="Q4111" t="s">
        <v>8318</v>
      </c>
      <c r="R4111" t="s">
        <v>8319</v>
      </c>
      <c r="S4111" s="12">
        <f t="shared" si="324"/>
        <v>42307.539398148147</v>
      </c>
      <c r="T4111" s="12">
        <f t="shared" si="325"/>
        <v>42337.581064814818</v>
      </c>
      <c r="U4111">
        <f t="shared" si="326"/>
        <v>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8270</v>
      </c>
      <c r="O4112" s="21">
        <f t="shared" si="327"/>
        <v>28.666666666666668</v>
      </c>
      <c r="P4112" s="5">
        <f t="shared" si="328"/>
        <v>6.9767441860465115E-2</v>
      </c>
      <c r="Q4112" t="s">
        <v>8318</v>
      </c>
      <c r="R4112" t="s">
        <v>8319</v>
      </c>
      <c r="S4112" s="12">
        <f t="shared" si="324"/>
        <v>42512.626747685179</v>
      </c>
      <c r="T4112" s="12">
        <f t="shared" si="325"/>
        <v>42572.626747685179</v>
      </c>
      <c r="U4112">
        <f t="shared" si="326"/>
        <v>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8270</v>
      </c>
      <c r="O4113" s="21">
        <f t="shared" si="327"/>
        <v>3.1333333333333333</v>
      </c>
      <c r="P4113" s="5">
        <f t="shared" si="328"/>
        <v>6.3829787234042548E-2</v>
      </c>
      <c r="Q4113" t="s">
        <v>8318</v>
      </c>
      <c r="R4113" t="s">
        <v>8319</v>
      </c>
      <c r="S4113" s="12">
        <f t="shared" si="324"/>
        <v>42029.135879629626</v>
      </c>
      <c r="T4113" s="12">
        <f t="shared" si="325"/>
        <v>42059.135879629626</v>
      </c>
      <c r="U4113">
        <f t="shared" si="326"/>
        <v>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8270</v>
      </c>
      <c r="O4114" s="21">
        <f t="shared" si="327"/>
        <v>0.04</v>
      </c>
      <c r="P4114" s="5">
        <f t="shared" si="328"/>
        <v>1</v>
      </c>
      <c r="Q4114" t="s">
        <v>8318</v>
      </c>
      <c r="R4114" t="s">
        <v>8319</v>
      </c>
      <c r="S4114" s="12">
        <f t="shared" si="324"/>
        <v>42400.946597222224</v>
      </c>
      <c r="T4114" s="12">
        <f t="shared" si="325"/>
        <v>42428</v>
      </c>
      <c r="U4114">
        <f t="shared" si="326"/>
        <v>1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8270</v>
      </c>
      <c r="O4115" s="21">
        <f t="shared" si="327"/>
        <v>0.2</v>
      </c>
      <c r="P4115" s="5">
        <f t="shared" si="328"/>
        <v>1</v>
      </c>
      <c r="Q4115" t="s">
        <v>8318</v>
      </c>
      <c r="R4115" t="s">
        <v>8319</v>
      </c>
      <c r="S4115" s="12">
        <f t="shared" si="324"/>
        <v>42358.573182870372</v>
      </c>
      <c r="T4115" s="12">
        <f t="shared" si="325"/>
        <v>42377.273611111115</v>
      </c>
      <c r="U4115">
        <f t="shared" si="326"/>
        <v>1</v>
      </c>
    </row>
    <row r="4116" spans="1:21" ht="48.75" customHeight="1" x14ac:dyDescent="0.25">
      <c r="B4116" s="17"/>
    </row>
    <row r="4131" spans="1:5" x14ac:dyDescent="0.25">
      <c r="B4131"/>
      <c r="C4131"/>
      <c r="D4131"/>
      <c r="E4131"/>
    </row>
    <row r="4132" spans="1:5" x14ac:dyDescent="0.25">
      <c r="B4132"/>
      <c r="C4132"/>
      <c r="D4132"/>
      <c r="E4132"/>
    </row>
    <row r="4133" spans="1:5" x14ac:dyDescent="0.25">
      <c r="B4133"/>
      <c r="C4133"/>
      <c r="D4133"/>
      <c r="E4133"/>
    </row>
    <row r="4134" spans="1:5" x14ac:dyDescent="0.25">
      <c r="B4134"/>
      <c r="C4134"/>
      <c r="D4134"/>
      <c r="E4134"/>
    </row>
    <row r="4135" spans="1:5" x14ac:dyDescent="0.25">
      <c r="B4135"/>
      <c r="C4135"/>
      <c r="D4135"/>
      <c r="E4135"/>
    </row>
    <row r="4136" spans="1:5" x14ac:dyDescent="0.25">
      <c r="B4136"/>
      <c r="C4136"/>
      <c r="D4136"/>
      <c r="E4136"/>
    </row>
    <row r="4137" spans="1:5" x14ac:dyDescent="0.25">
      <c r="B4137"/>
      <c r="C4137"/>
      <c r="D4137"/>
      <c r="E4137"/>
    </row>
    <row r="4138" spans="1:5" x14ac:dyDescent="0.25">
      <c r="B4138"/>
      <c r="C4138"/>
      <c r="D4138"/>
      <c r="E4138"/>
    </row>
    <row r="4139" spans="1:5" x14ac:dyDescent="0.25">
      <c r="B4139"/>
      <c r="C4139"/>
      <c r="D4139"/>
      <c r="E4139"/>
    </row>
    <row r="4140" spans="1:5" x14ac:dyDescent="0.25">
      <c r="B4140"/>
      <c r="C4140"/>
      <c r="D4140"/>
      <c r="E4140"/>
    </row>
    <row r="4141" spans="1:5" x14ac:dyDescent="0.25">
      <c r="B4141"/>
      <c r="C4141"/>
      <c r="D4141"/>
      <c r="E4141"/>
    </row>
    <row r="4142" spans="1:5" x14ac:dyDescent="0.25">
      <c r="B4142"/>
      <c r="C4142"/>
      <c r="D4142"/>
      <c r="E4142"/>
    </row>
    <row r="4143" spans="1:5" x14ac:dyDescent="0.25">
      <c r="A4143" s="18"/>
      <c r="B4143"/>
      <c r="C4143"/>
      <c r="D4143"/>
      <c r="E4143"/>
    </row>
  </sheetData>
  <autoFilter ref="A1:U4115" xr:uid="{EBC4B955-9214-4AFC-B155-CB850D0DED07}"/>
  <phoneticPr fontId="4" type="noConversion"/>
  <conditionalFormatting sqref="F2:F4115">
    <cfRule type="containsText" dxfId="11" priority="5" operator="containsText" text="successful">
      <formula>NOT(ISERROR(SEARCH("successful",F2)))</formula>
    </cfRule>
  </conditionalFormatting>
  <conditionalFormatting sqref="F1:F1048576">
    <cfRule type="containsText" dxfId="10" priority="2" operator="containsText" text="live">
      <formula>NOT(ISERROR(SEARCH("live",F1)))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ADC9-A719-4E63-9B5D-2C5E2A1201ED}">
  <dimension ref="A1:F18"/>
  <sheetViews>
    <sheetView workbookViewId="0">
      <selection activeCell="B6" sqref="B6"/>
    </sheetView>
  </sheetViews>
  <sheetFormatPr defaultRowHeight="15" x14ac:dyDescent="0.25"/>
  <cols>
    <col min="1" max="1" width="21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8381</v>
      </c>
      <c r="B1" t="s">
        <v>8308</v>
      </c>
    </row>
    <row r="2" spans="1:6" x14ac:dyDescent="0.25">
      <c r="A2" s="6" t="s">
        <v>8382</v>
      </c>
      <c r="B2" t="s">
        <v>8308</v>
      </c>
    </row>
    <row r="4" spans="1:6" x14ac:dyDescent="0.25">
      <c r="A4" s="6" t="s">
        <v>8368</v>
      </c>
      <c r="B4" s="6" t="s">
        <v>8310</v>
      </c>
    </row>
    <row r="5" spans="1:6" x14ac:dyDescent="0.25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1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8378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8372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8373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8380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8375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69FA-F7FA-4D83-B5E6-1D360F304A44}">
  <dimension ref="A2:F15"/>
  <sheetViews>
    <sheetView zoomScale="75" zoomScaleNormal="75" workbookViewId="0">
      <selection activeCell="F14" sqref="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7109375" customWidth="1"/>
    <col min="4" max="4" width="10.7109375" customWidth="1"/>
    <col min="5" max="5" width="15.85546875" customWidth="1"/>
    <col min="6" max="6" width="14" customWidth="1"/>
    <col min="7" max="7" width="11.28515625" bestFit="1" customWidth="1"/>
    <col min="8" max="8" width="16.140625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ht="29.25" customHeight="1" x14ac:dyDescent="0.25">
      <c r="A2" s="6" t="s">
        <v>8223</v>
      </c>
      <c r="B2" t="s">
        <v>8308</v>
      </c>
    </row>
    <row r="4" spans="1:6" x14ac:dyDescent="0.25">
      <c r="A4" s="6" t="s">
        <v>8309</v>
      </c>
      <c r="B4" s="6" t="s">
        <v>8310</v>
      </c>
    </row>
    <row r="5" spans="1:6" x14ac:dyDescent="0.25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0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10" t="s">
        <v>8337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5">
      <c r="A8" s="10" t="s">
        <v>8334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5">
      <c r="A9" s="10" t="s">
        <v>8332</v>
      </c>
      <c r="B9" s="7">
        <v>24</v>
      </c>
      <c r="C9" s="7"/>
      <c r="D9" s="7"/>
      <c r="E9" s="7"/>
      <c r="F9" s="7">
        <v>24</v>
      </c>
    </row>
    <row r="10" spans="1:6" x14ac:dyDescent="0.25">
      <c r="A10" s="10" t="s">
        <v>8326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5">
      <c r="A11" s="10" t="s">
        <v>8339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5">
      <c r="A12" s="10" t="s">
        <v>8323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5">
      <c r="A13" s="10" t="s">
        <v>8320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10" t="s">
        <v>8318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10" t="s">
        <v>8307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D1D6-63AB-4623-A7D8-44C6B7834A38}">
  <dimension ref="A2:F48"/>
  <sheetViews>
    <sheetView workbookViewId="0">
      <selection activeCell="B9" sqref="B9"/>
    </sheetView>
  </sheetViews>
  <sheetFormatPr defaultRowHeight="15" x14ac:dyDescent="0.25"/>
  <cols>
    <col min="1" max="1" width="21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6" t="s">
        <v>8223</v>
      </c>
      <c r="B2" t="s">
        <v>8308</v>
      </c>
    </row>
    <row r="3" spans="1:6" x14ac:dyDescent="0.25">
      <c r="A3" s="6" t="s">
        <v>8382</v>
      </c>
      <c r="B3" t="s">
        <v>8308</v>
      </c>
    </row>
    <row r="5" spans="1:6" x14ac:dyDescent="0.25">
      <c r="A5" s="6" t="s">
        <v>8368</v>
      </c>
      <c r="B5" s="6" t="s">
        <v>8310</v>
      </c>
    </row>
    <row r="6" spans="1:6" x14ac:dyDescent="0.25">
      <c r="A6" s="6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8307</v>
      </c>
    </row>
    <row r="7" spans="1:6" x14ac:dyDescent="0.25">
      <c r="A7" s="10" t="s">
        <v>8317</v>
      </c>
      <c r="B7" s="7"/>
      <c r="C7" s="7">
        <v>100</v>
      </c>
      <c r="D7" s="7"/>
      <c r="E7" s="7"/>
      <c r="F7" s="7">
        <v>100</v>
      </c>
    </row>
    <row r="8" spans="1:6" x14ac:dyDescent="0.25">
      <c r="A8" s="10" t="s">
        <v>8345</v>
      </c>
      <c r="B8" s="7">
        <v>20</v>
      </c>
      <c r="C8" s="7"/>
      <c r="D8" s="7"/>
      <c r="E8" s="7"/>
      <c r="F8" s="7">
        <v>20</v>
      </c>
    </row>
    <row r="9" spans="1:6" x14ac:dyDescent="0.25">
      <c r="A9" s="10" t="s">
        <v>8333</v>
      </c>
      <c r="B9" s="7">
        <v>24</v>
      </c>
      <c r="C9" s="7"/>
      <c r="D9" s="7"/>
      <c r="E9" s="7"/>
      <c r="F9" s="7">
        <v>24</v>
      </c>
    </row>
    <row r="10" spans="1:6" x14ac:dyDescent="0.25">
      <c r="A10" s="10" t="s">
        <v>8359</v>
      </c>
      <c r="B10" s="7"/>
      <c r="C10" s="7">
        <v>40</v>
      </c>
      <c r="D10" s="7"/>
      <c r="E10" s="7"/>
      <c r="F10" s="7">
        <v>40</v>
      </c>
    </row>
    <row r="11" spans="1:6" x14ac:dyDescent="0.25">
      <c r="A11" s="10" t="s">
        <v>8355</v>
      </c>
      <c r="B11" s="7"/>
      <c r="C11" s="7"/>
      <c r="D11" s="7"/>
      <c r="E11" s="7">
        <v>40</v>
      </c>
      <c r="F11" s="7">
        <v>40</v>
      </c>
    </row>
    <row r="12" spans="1:6" x14ac:dyDescent="0.25">
      <c r="A12" s="10" t="s">
        <v>8316</v>
      </c>
      <c r="B12" s="7"/>
      <c r="C12" s="7"/>
      <c r="D12" s="7"/>
      <c r="E12" s="7">
        <v>180</v>
      </c>
      <c r="F12" s="7">
        <v>180</v>
      </c>
    </row>
    <row r="13" spans="1:6" x14ac:dyDescent="0.25">
      <c r="A13" s="10" t="s">
        <v>8315</v>
      </c>
      <c r="B13" s="7"/>
      <c r="C13" s="7">
        <v>80</v>
      </c>
      <c r="D13" s="7"/>
      <c r="E13" s="7"/>
      <c r="F13" s="7">
        <v>80</v>
      </c>
    </row>
    <row r="14" spans="1:6" x14ac:dyDescent="0.25">
      <c r="A14" s="10" t="s">
        <v>8331</v>
      </c>
      <c r="B14" s="7"/>
      <c r="C14" s="7"/>
      <c r="D14" s="7"/>
      <c r="E14" s="7">
        <v>40</v>
      </c>
      <c r="F14" s="7">
        <v>40</v>
      </c>
    </row>
    <row r="15" spans="1:6" x14ac:dyDescent="0.25">
      <c r="A15" s="10" t="s">
        <v>8348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5">
      <c r="A16" s="10" t="s">
        <v>8325</v>
      </c>
      <c r="B16" s="7"/>
      <c r="C16" s="7">
        <v>40</v>
      </c>
      <c r="D16" s="7"/>
      <c r="E16" s="7"/>
      <c r="F16" s="7">
        <v>40</v>
      </c>
    </row>
    <row r="17" spans="1:6" x14ac:dyDescent="0.25">
      <c r="A17" s="10" t="s">
        <v>8338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5">
      <c r="A18" s="10" t="s">
        <v>8349</v>
      </c>
      <c r="B18" s="7"/>
      <c r="C18" s="7">
        <v>20</v>
      </c>
      <c r="D18" s="7"/>
      <c r="E18" s="7"/>
      <c r="F18" s="7">
        <v>20</v>
      </c>
    </row>
    <row r="19" spans="1:6" x14ac:dyDescent="0.25">
      <c r="A19" s="10" t="s">
        <v>8350</v>
      </c>
      <c r="B19" s="7"/>
      <c r="C19" s="7"/>
      <c r="D19" s="7"/>
      <c r="E19" s="7">
        <v>140</v>
      </c>
      <c r="F19" s="7">
        <v>140</v>
      </c>
    </row>
    <row r="20" spans="1:6" x14ac:dyDescent="0.25">
      <c r="A20" s="10" t="s">
        <v>8330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5">
      <c r="A21" s="10" t="s">
        <v>8329</v>
      </c>
      <c r="B21" s="7"/>
      <c r="C21" s="7">
        <v>60</v>
      </c>
      <c r="D21" s="7"/>
      <c r="E21" s="7"/>
      <c r="F21" s="7">
        <v>60</v>
      </c>
    </row>
    <row r="22" spans="1:6" x14ac:dyDescent="0.25">
      <c r="A22" s="10" t="s">
        <v>8357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5">
      <c r="A23" s="10" t="s">
        <v>8328</v>
      </c>
      <c r="B23" s="7"/>
      <c r="C23" s="7"/>
      <c r="D23" s="7"/>
      <c r="E23" s="7">
        <v>20</v>
      </c>
      <c r="F23" s="7">
        <v>20</v>
      </c>
    </row>
    <row r="24" spans="1:6" x14ac:dyDescent="0.25">
      <c r="A24" s="10" t="s">
        <v>8336</v>
      </c>
      <c r="B24" s="7"/>
      <c r="C24" s="7">
        <v>40</v>
      </c>
      <c r="D24" s="7"/>
      <c r="E24" s="7"/>
      <c r="F24" s="7">
        <v>40</v>
      </c>
    </row>
    <row r="25" spans="1:6" x14ac:dyDescent="0.25">
      <c r="A25" s="10" t="s">
        <v>8360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5">
      <c r="A26" s="10" t="s">
        <v>8344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10" t="s">
        <v>8324</v>
      </c>
      <c r="B27" s="7"/>
      <c r="C27" s="7"/>
      <c r="D27" s="7"/>
      <c r="E27" s="7">
        <v>60</v>
      </c>
      <c r="F27" s="7">
        <v>60</v>
      </c>
    </row>
    <row r="28" spans="1:6" x14ac:dyDescent="0.25">
      <c r="A28" s="10" t="s">
        <v>8351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10" t="s">
        <v>8340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5">
      <c r="A30" s="10" t="s">
        <v>8346</v>
      </c>
      <c r="B30" s="7"/>
      <c r="C30" s="7">
        <v>20</v>
      </c>
      <c r="D30" s="7"/>
      <c r="E30" s="7"/>
      <c r="F30" s="7">
        <v>20</v>
      </c>
    </row>
    <row r="31" spans="1:6" x14ac:dyDescent="0.25">
      <c r="A31" s="10" t="s">
        <v>8319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5">
      <c r="A32" s="10" t="s">
        <v>8347</v>
      </c>
      <c r="B32" s="7"/>
      <c r="C32" s="7"/>
      <c r="D32" s="7"/>
      <c r="E32" s="7">
        <v>40</v>
      </c>
      <c r="F32" s="7">
        <v>40</v>
      </c>
    </row>
    <row r="33" spans="1:6" x14ac:dyDescent="0.25">
      <c r="A33" s="10" t="s">
        <v>8343</v>
      </c>
      <c r="B33" s="7"/>
      <c r="C33" s="7"/>
      <c r="D33" s="7"/>
      <c r="E33" s="7">
        <v>20</v>
      </c>
      <c r="F33" s="7">
        <v>20</v>
      </c>
    </row>
    <row r="34" spans="1:6" x14ac:dyDescent="0.25">
      <c r="A34" s="10" t="s">
        <v>8354</v>
      </c>
      <c r="B34" s="7"/>
      <c r="C34" s="7">
        <v>20</v>
      </c>
      <c r="D34" s="7"/>
      <c r="E34" s="7"/>
      <c r="F34" s="7">
        <v>20</v>
      </c>
    </row>
    <row r="35" spans="1:6" x14ac:dyDescent="0.25">
      <c r="A35" s="10" t="s">
        <v>8327</v>
      </c>
      <c r="B35" s="7"/>
      <c r="C35" s="7"/>
      <c r="D35" s="7"/>
      <c r="E35" s="7">
        <v>260</v>
      </c>
      <c r="F35" s="7">
        <v>260</v>
      </c>
    </row>
    <row r="36" spans="1:6" x14ac:dyDescent="0.25">
      <c r="A36" s="10" t="s">
        <v>8314</v>
      </c>
      <c r="B36" s="7">
        <v>40</v>
      </c>
      <c r="C36" s="7"/>
      <c r="D36" s="7"/>
      <c r="E36" s="7"/>
      <c r="F36" s="7">
        <v>40</v>
      </c>
    </row>
    <row r="37" spans="1:6" x14ac:dyDescent="0.25">
      <c r="A37" s="10" t="s">
        <v>8313</v>
      </c>
      <c r="B37" s="7"/>
      <c r="C37" s="7"/>
      <c r="D37" s="7"/>
      <c r="E37" s="7">
        <v>60</v>
      </c>
      <c r="F37" s="7">
        <v>60</v>
      </c>
    </row>
    <row r="38" spans="1:6" x14ac:dyDescent="0.25">
      <c r="A38" s="10" t="s">
        <v>8353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5">
      <c r="A39" s="10" t="s">
        <v>8356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5">
      <c r="A40" s="10" t="s">
        <v>8358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5">
      <c r="A41" s="10" t="s">
        <v>8352</v>
      </c>
      <c r="B41" s="7"/>
      <c r="C41" s="7"/>
      <c r="D41" s="7"/>
      <c r="E41" s="7">
        <v>80</v>
      </c>
      <c r="F41" s="7">
        <v>80</v>
      </c>
    </row>
    <row r="42" spans="1:6" x14ac:dyDescent="0.25">
      <c r="A42" s="10" t="s">
        <v>8312</v>
      </c>
      <c r="B42" s="7"/>
      <c r="C42" s="7"/>
      <c r="D42" s="7"/>
      <c r="E42" s="7">
        <v>60</v>
      </c>
      <c r="F42" s="7">
        <v>60</v>
      </c>
    </row>
    <row r="43" spans="1:6" x14ac:dyDescent="0.25">
      <c r="A43" s="10" t="s">
        <v>8342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5">
      <c r="A44" s="10" t="s">
        <v>8335</v>
      </c>
      <c r="B44" s="7"/>
      <c r="C44" s="7">
        <v>100</v>
      </c>
      <c r="D44" s="7"/>
      <c r="E44" s="7"/>
      <c r="F44" s="7">
        <v>100</v>
      </c>
    </row>
    <row r="45" spans="1:6" x14ac:dyDescent="0.25">
      <c r="A45" s="10" t="s">
        <v>8322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5">
      <c r="A46" s="10" t="s">
        <v>8321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5">
      <c r="A47" s="10" t="s">
        <v>8341</v>
      </c>
      <c r="B47" s="7">
        <v>20</v>
      </c>
      <c r="C47" s="7"/>
      <c r="D47" s="7"/>
      <c r="E47" s="7"/>
      <c r="F47" s="7">
        <v>20</v>
      </c>
    </row>
    <row r="48" spans="1:6" x14ac:dyDescent="0.25">
      <c r="A48" s="10" t="s">
        <v>8307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BA17C-DBF9-41B2-B276-7AE441D357C3}">
  <dimension ref="A1:I31"/>
  <sheetViews>
    <sheetView workbookViewId="0">
      <selection activeCell="H16" sqref="H16"/>
    </sheetView>
  </sheetViews>
  <sheetFormatPr defaultRowHeight="15" x14ac:dyDescent="0.25"/>
  <cols>
    <col min="1" max="1" width="26" customWidth="1"/>
    <col min="2" max="2" width="20.28515625" customWidth="1"/>
    <col min="3" max="3" width="19.140625" customWidth="1"/>
    <col min="4" max="4" width="19.28515625" customWidth="1"/>
    <col min="5" max="5" width="17.28515625" customWidth="1"/>
    <col min="6" max="6" width="23.7109375" style="18" customWidth="1"/>
    <col min="7" max="7" width="26.7109375" style="18" customWidth="1"/>
    <col min="8" max="8" width="24.42578125" style="18" customWidth="1"/>
    <col min="9" max="9" width="27.7109375" customWidth="1"/>
  </cols>
  <sheetData>
    <row r="1" spans="1:9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s="18" t="s">
        <v>8400</v>
      </c>
      <c r="G1" s="18" t="s">
        <v>8401</v>
      </c>
      <c r="H1" s="18" t="s">
        <v>8402</v>
      </c>
    </row>
    <row r="2" spans="1:9" x14ac:dyDescent="0.25">
      <c r="A2" s="19" t="s">
        <v>8383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 t="shared" ref="E2:E13" si="0">SUM(B2:D2)</f>
        <v>453</v>
      </c>
      <c r="F2" s="18">
        <f>B2/E2*100</f>
        <v>71.081677704194263</v>
      </c>
      <c r="G2" s="18">
        <f>C2/E2*100</f>
        <v>24.944812362030905</v>
      </c>
      <c r="H2" s="18">
        <f>D2/E2*100</f>
        <v>3.9735099337748347</v>
      </c>
      <c r="I2" s="19"/>
    </row>
    <row r="3" spans="1:9" x14ac:dyDescent="0.25">
      <c r="A3" s="19" t="s">
        <v>8384</v>
      </c>
      <c r="B3">
        <f>COUNTIFS(Sheet1!F:F,"=successful",Sheet1!D:D,"&gt;=1000",Sheet1!D:D,"&lt;5000")</f>
        <v>932</v>
      </c>
      <c r="C3">
        <f>COUNTIFS(Sheet1!F:F,"=FAILED",Sheet1!D:D,"&gt;=1000",Sheet1!D:D,"&lt;5000")</f>
        <v>420</v>
      </c>
      <c r="D3">
        <f>COUNTIFS(Sheet1!F:F,"=CANCELED",Sheet1!D:D,"&gt;=1000",Sheet1!D:D,"&lt;5000")</f>
        <v>60</v>
      </c>
      <c r="E3">
        <f t="shared" si="0"/>
        <v>1412</v>
      </c>
      <c r="F3" s="18">
        <f t="shared" ref="F3:F13" si="1">B3/E3*100</f>
        <v>66.005665722379604</v>
      </c>
      <c r="G3" s="18">
        <f t="shared" ref="G3:G13" si="2">C3/E3*100</f>
        <v>29.745042492917843</v>
      </c>
      <c r="H3" s="18">
        <f t="shared" ref="H3:H13" si="3">D3/E3*100</f>
        <v>4.2492917847025495</v>
      </c>
      <c r="I3" s="19"/>
    </row>
    <row r="4" spans="1:9" x14ac:dyDescent="0.25">
      <c r="A4" s="19" t="s">
        <v>8385</v>
      </c>
      <c r="B4">
        <f>COUNTIFS(Sheet1!F:F,"=successful",Sheet1!D:D,"&gt;=5000",Sheet1!D:D,"&lt;10000")</f>
        <v>381</v>
      </c>
      <c r="C4">
        <f>COUNTIFS(Sheet1!F:F,"=FAILED",Sheet1!D:D,"&gt;=5000",Sheet1!D:D,"&lt;10000")</f>
        <v>283</v>
      </c>
      <c r="D4">
        <f>COUNTIFS(Sheet1!F:F,"=CANCELED",Sheet1!D:D,"&gt;=5000",Sheet1!D:D,"&lt;10000")</f>
        <v>52</v>
      </c>
      <c r="E4">
        <f t="shared" si="0"/>
        <v>716</v>
      </c>
      <c r="F4" s="18">
        <f>B4/E4*100</f>
        <v>53.212290502793294</v>
      </c>
      <c r="G4" s="18">
        <f t="shared" si="2"/>
        <v>39.52513966480447</v>
      </c>
      <c r="H4" s="18">
        <f t="shared" si="3"/>
        <v>7.2625698324022352</v>
      </c>
      <c r="I4" s="19"/>
    </row>
    <row r="5" spans="1:9" x14ac:dyDescent="0.25">
      <c r="A5" s="19" t="s">
        <v>8386</v>
      </c>
      <c r="B5">
        <f>COUNTIFS(Sheet1!F:F,"=successful",Sheet1!D:D,"&gt;=10000",Sheet1!D:D,"&lt;15000")</f>
        <v>168</v>
      </c>
      <c r="C5">
        <f>COUNTIFS(Sheet1!F:F,"=FAILED",Sheet1!D:D,"&gt;=10000",Sheet1!D:D,"&lt;15000")</f>
        <v>144</v>
      </c>
      <c r="D5">
        <f>COUNTIFS(Sheet1!H:H,"=successful",Sheet1!F:F,"&gt;=10000",Sheet1!F:F,"&lt;15000")</f>
        <v>0</v>
      </c>
      <c r="E5">
        <f t="shared" si="0"/>
        <v>312</v>
      </c>
      <c r="F5" s="18">
        <f t="shared" si="1"/>
        <v>53.846153846153847</v>
      </c>
      <c r="G5" s="18">
        <f t="shared" si="2"/>
        <v>46.153846153846153</v>
      </c>
      <c r="H5" s="18">
        <f t="shared" si="3"/>
        <v>0</v>
      </c>
      <c r="I5" s="19"/>
    </row>
    <row r="6" spans="1:9" x14ac:dyDescent="0.25">
      <c r="A6" s="19" t="s">
        <v>8387</v>
      </c>
      <c r="B6">
        <f>COUNTIFS(Sheet1!F:F,"=successful",Sheet1!D:D,"&gt;=15000",Sheet1!D:D,"&lt;20000")</f>
        <v>94</v>
      </c>
      <c r="C6">
        <f>COUNTIFS(Sheet1!F:F,"=FAILED",Sheet1!D:D,"&gt;=15000",Sheet1!D:D,"&lt;20000")</f>
        <v>90</v>
      </c>
      <c r="D6">
        <f>COUNTIFS(Sheet1!F:F,"=CANCELED",Sheet1!D:D,"&gt;=15000",Sheet1!D:D,"&lt;20000")</f>
        <v>17</v>
      </c>
      <c r="E6">
        <f t="shared" si="0"/>
        <v>201</v>
      </c>
      <c r="F6" s="18">
        <f t="shared" si="1"/>
        <v>46.766169154228855</v>
      </c>
      <c r="G6" s="18">
        <f t="shared" si="2"/>
        <v>44.776119402985074</v>
      </c>
      <c r="H6" s="18">
        <f t="shared" si="3"/>
        <v>8.4577114427860707</v>
      </c>
      <c r="I6" s="19"/>
    </row>
    <row r="7" spans="1:9" x14ac:dyDescent="0.25">
      <c r="A7" s="19" t="s">
        <v>8388</v>
      </c>
      <c r="B7">
        <f>COUNTIFS(Sheet1!F:F,"=successful",Sheet1!D:D,"&gt;=20000",Sheet1!D:D,"&lt;25000")</f>
        <v>62</v>
      </c>
      <c r="C7">
        <f>COUNTIFS(Sheet1!F:F,"=FAILED",Sheet1!D:D,"&gt;=20000",Sheet1!D:D,"&lt;25000")</f>
        <v>72</v>
      </c>
      <c r="D7">
        <f>COUNTIFS(Sheet1!F:F,"=CANCELED",Sheet1!D:D,"&gt;=20000",Sheet1!D:D,"&lt;25000")</f>
        <v>14</v>
      </c>
      <c r="E7">
        <f t="shared" si="0"/>
        <v>148</v>
      </c>
      <c r="F7" s="18">
        <f t="shared" si="1"/>
        <v>41.891891891891895</v>
      </c>
      <c r="G7" s="18">
        <f t="shared" si="2"/>
        <v>48.648648648648653</v>
      </c>
      <c r="H7" s="18">
        <f t="shared" si="3"/>
        <v>9.4594594594594597</v>
      </c>
      <c r="I7" s="19"/>
    </row>
    <row r="8" spans="1:9" x14ac:dyDescent="0.25">
      <c r="A8" s="19" t="s">
        <v>8389</v>
      </c>
      <c r="B8">
        <f>COUNTIFS(Sheet1!F:F,"=successful",Sheet1!D:D,"&gt;=25000",Sheet1!D:D,"&lt;30000")</f>
        <v>55</v>
      </c>
      <c r="C8">
        <f>COUNTIFS(Sheet1!F:F,"=FAILED",Sheet1!D:D,"&gt;=25000",Sheet1!D:D,"&lt;30000")</f>
        <v>64</v>
      </c>
      <c r="D8">
        <f>COUNTIFS(Sheet1!F:F,"=CANCELED",Sheet1!D:D,"&gt;=25000",Sheet1!D:D,"&lt;30000")</f>
        <v>18</v>
      </c>
      <c r="E8">
        <f t="shared" si="0"/>
        <v>137</v>
      </c>
      <c r="F8" s="18">
        <f t="shared" si="1"/>
        <v>40.145985401459853</v>
      </c>
      <c r="G8" s="18">
        <f t="shared" si="2"/>
        <v>46.715328467153284</v>
      </c>
      <c r="H8" s="18">
        <f t="shared" si="3"/>
        <v>13.138686131386862</v>
      </c>
      <c r="I8" s="19"/>
    </row>
    <row r="9" spans="1:9" x14ac:dyDescent="0.25">
      <c r="A9" s="19" t="s">
        <v>8390</v>
      </c>
      <c r="B9">
        <f>COUNTIFS(Sheet1!F:F,"=successful",Sheet1!D:D,"&gt;=30000",Sheet1!D:D,"&lt;34999")</f>
        <v>32</v>
      </c>
      <c r="C9">
        <f>COUNTIFS(Sheet1!F:F,"=FAILED",Sheet1!D:D,"&gt;=30000",Sheet1!D:D,"&lt;34999")</f>
        <v>37</v>
      </c>
      <c r="D9">
        <f>COUNTIFS(Sheet1!F:F,"=CANCELED",Sheet1!D:D,"&gt;=30000",Sheet1!D:D,"&lt;35000")</f>
        <v>13</v>
      </c>
      <c r="E9">
        <f t="shared" si="0"/>
        <v>82</v>
      </c>
      <c r="F9" s="18">
        <f t="shared" si="1"/>
        <v>39.024390243902438</v>
      </c>
      <c r="G9" s="18">
        <f t="shared" si="2"/>
        <v>45.121951219512198</v>
      </c>
      <c r="H9" s="18">
        <f t="shared" si="3"/>
        <v>15.853658536585366</v>
      </c>
      <c r="I9" s="19"/>
    </row>
    <row r="10" spans="1:9" x14ac:dyDescent="0.25">
      <c r="A10" s="19" t="s">
        <v>8391</v>
      </c>
      <c r="B10">
        <f>COUNTIFS(Sheet1!F:F,"=successful",Sheet1!D:D,"&gt;=35000",Sheet1!D:D,"&lt;40000")</f>
        <v>26</v>
      </c>
      <c r="C10">
        <f>COUNTIFS(Sheet1!F:F,"=FAILED",Sheet1!D:D,"&gt;=35000",Sheet1!D:D,"&lt;40000")</f>
        <v>22</v>
      </c>
      <c r="D10">
        <f>COUNTIFS(Sheet1!F:F,"=CANCELED",Sheet1!D:D,"&gt;=35000",Sheet1!D:D,"&lt;40000")</f>
        <v>7</v>
      </c>
      <c r="E10">
        <f t="shared" si="0"/>
        <v>55</v>
      </c>
      <c r="F10" s="18">
        <f t="shared" si="1"/>
        <v>47.272727272727273</v>
      </c>
      <c r="G10" s="18">
        <f t="shared" si="2"/>
        <v>40</v>
      </c>
      <c r="H10" s="18">
        <f>D10/E10*100</f>
        <v>12.727272727272727</v>
      </c>
      <c r="I10" s="19"/>
    </row>
    <row r="11" spans="1:9" x14ac:dyDescent="0.25">
      <c r="A11" s="19" t="s">
        <v>8392</v>
      </c>
      <c r="B11">
        <f>COUNTIFS(Sheet1!F:F,"=successful",Sheet1!D:D,"&gt;=40000",Sheet1!D:D,"&lt;45000")</f>
        <v>21</v>
      </c>
      <c r="C11">
        <f>COUNTIFS(Sheet1!F:F,"=FAILED",Sheet1!D:D,"&gt;=40000",Sheet1!D:D,"&lt;45000")</f>
        <v>16</v>
      </c>
      <c r="D11">
        <f>COUNTIFS(Sheet1!F:F,"=CANCELED",Sheet1!D:D,"&gt;=40000",Sheet1!D:D,"&lt;45000")</f>
        <v>6</v>
      </c>
      <c r="E11">
        <f t="shared" si="0"/>
        <v>43</v>
      </c>
      <c r="F11" s="18">
        <f t="shared" si="1"/>
        <v>48.837209302325576</v>
      </c>
      <c r="G11" s="18">
        <f t="shared" si="2"/>
        <v>37.209302325581397</v>
      </c>
      <c r="H11" s="18">
        <f t="shared" si="3"/>
        <v>13.953488372093023</v>
      </c>
      <c r="I11" s="19"/>
    </row>
    <row r="12" spans="1:9" x14ac:dyDescent="0.25">
      <c r="A12" s="19" t="s">
        <v>8393</v>
      </c>
      <c r="B12">
        <f>COUNTIFS(Sheet1!F:F,"=successful",Sheet1!D:D,"&gt;=45000",Sheet1!D:D,"&lt;50000")</f>
        <v>6</v>
      </c>
      <c r="C12">
        <f>COUNTIFS(Sheet1!F:F,"=FAILED",Sheet1!D:D,"&gt;=45000",Sheet1!D:D,"&lt;50000")</f>
        <v>11</v>
      </c>
      <c r="D12">
        <f>COUNTIFS(Sheet1!F:F,"=CANCELED",Sheet1!D:D,"&gt;=45000",Sheet1!D:D,"&lt;50000")</f>
        <v>4</v>
      </c>
      <c r="E12">
        <f t="shared" si="0"/>
        <v>21</v>
      </c>
      <c r="F12" s="18">
        <f t="shared" si="1"/>
        <v>28.571428571428569</v>
      </c>
      <c r="G12" s="18">
        <f t="shared" si="2"/>
        <v>52.380952380952387</v>
      </c>
      <c r="H12" s="18">
        <f t="shared" si="3"/>
        <v>19.047619047619047</v>
      </c>
      <c r="I12" s="19"/>
    </row>
    <row r="13" spans="1:9" x14ac:dyDescent="0.25">
      <c r="A13" s="19" t="s">
        <v>8394</v>
      </c>
      <c r="B13">
        <f>COUNTIFS(Sheet1!F:F,"=successful",Sheet1!D:D,"&gt;=50000")</f>
        <v>86</v>
      </c>
      <c r="C13">
        <f>COUNTIFS(Sheet1!F:F,"=FAILED",Sheet1!D:D,"&gt;=50000")</f>
        <v>258</v>
      </c>
      <c r="D13">
        <f>COUNTIFS(Sheet1!F:F,"=CANCELED",Sheet1!D:D,"&gt;=50000")</f>
        <v>100</v>
      </c>
      <c r="E13">
        <f t="shared" si="0"/>
        <v>444</v>
      </c>
      <c r="F13" s="18">
        <f t="shared" si="1"/>
        <v>19.36936936936937</v>
      </c>
      <c r="G13" s="18">
        <f t="shared" si="2"/>
        <v>58.108108108108105</v>
      </c>
      <c r="H13" s="18">
        <f t="shared" si="3"/>
        <v>22.522522522522522</v>
      </c>
      <c r="I13" s="19"/>
    </row>
    <row r="20" spans="1:4" x14ac:dyDescent="0.25">
      <c r="A20" s="19"/>
      <c r="B20" s="22"/>
      <c r="C20" s="22"/>
      <c r="D20" s="22"/>
    </row>
    <row r="21" spans="1:4" x14ac:dyDescent="0.25">
      <c r="A21" s="19"/>
      <c r="B21" s="22"/>
      <c r="C21" s="22"/>
      <c r="D21" s="22"/>
    </row>
    <row r="22" spans="1:4" x14ac:dyDescent="0.25">
      <c r="A22" s="19"/>
      <c r="B22" s="22"/>
      <c r="C22" s="22"/>
      <c r="D22" s="22"/>
    </row>
    <row r="23" spans="1:4" x14ac:dyDescent="0.25">
      <c r="A23" s="19"/>
      <c r="B23" s="22"/>
      <c r="C23" s="22"/>
      <c r="D23" s="22"/>
    </row>
    <row r="24" spans="1:4" x14ac:dyDescent="0.25">
      <c r="A24" s="19"/>
      <c r="B24" s="22"/>
      <c r="C24" s="22"/>
      <c r="D24" s="22"/>
    </row>
    <row r="25" spans="1:4" x14ac:dyDescent="0.25">
      <c r="A25" s="19"/>
      <c r="B25" s="22"/>
      <c r="C25" s="22"/>
      <c r="D25" s="22"/>
    </row>
    <row r="26" spans="1:4" x14ac:dyDescent="0.25">
      <c r="A26" s="19"/>
      <c r="B26" s="22"/>
      <c r="C26" s="22"/>
      <c r="D26" s="22"/>
    </row>
    <row r="27" spans="1:4" x14ac:dyDescent="0.25">
      <c r="A27" s="19"/>
      <c r="B27" s="22"/>
      <c r="C27" s="22"/>
      <c r="D27" s="22"/>
    </row>
    <row r="28" spans="1:4" x14ac:dyDescent="0.25">
      <c r="A28" s="19"/>
      <c r="B28" s="22"/>
      <c r="C28" s="22"/>
      <c r="D28" s="22"/>
    </row>
    <row r="29" spans="1:4" x14ac:dyDescent="0.25">
      <c r="A29" s="19"/>
      <c r="B29" s="22"/>
      <c r="C29" s="22"/>
      <c r="D29" s="22"/>
    </row>
    <row r="30" spans="1:4" x14ac:dyDescent="0.25">
      <c r="A30" s="19"/>
      <c r="B30" s="22"/>
      <c r="C30" s="22"/>
      <c r="D30" s="22"/>
    </row>
    <row r="31" spans="1:4" x14ac:dyDescent="0.25">
      <c r="A31" s="19"/>
      <c r="B31" s="22"/>
      <c r="C31" s="22"/>
      <c r="D31" s="22"/>
    </row>
  </sheetData>
  <dataConsolidate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48DA-7F6B-4349-BEFA-8FF060603D90}">
  <dimension ref="A1:H2186"/>
  <sheetViews>
    <sheetView tabSelected="1" workbookViewId="0">
      <selection activeCell="K12" sqref="K12"/>
    </sheetView>
  </sheetViews>
  <sheetFormatPr defaultRowHeight="15" x14ac:dyDescent="0.25"/>
  <cols>
    <col min="1" max="1" width="17" customWidth="1"/>
    <col min="2" max="2" width="18.7109375" customWidth="1"/>
    <col min="3" max="3" width="16.85546875" customWidth="1"/>
    <col min="4" max="4" width="17.5703125" customWidth="1"/>
    <col min="7" max="7" width="25.42578125" customWidth="1"/>
    <col min="8" max="8" width="20.42578125" customWidth="1"/>
  </cols>
  <sheetData>
    <row r="1" spans="1:8" x14ac:dyDescent="0.25">
      <c r="A1" s="1" t="s">
        <v>8218</v>
      </c>
      <c r="B1" s="1" t="s">
        <v>8262</v>
      </c>
      <c r="C1" s="1" t="s">
        <v>8218</v>
      </c>
      <c r="D1" s="1" t="s">
        <v>8262</v>
      </c>
    </row>
    <row r="2" spans="1:8" x14ac:dyDescent="0.25">
      <c r="A2" t="s">
        <v>8219</v>
      </c>
      <c r="B2" s="5">
        <v>182</v>
      </c>
      <c r="C2" t="s">
        <v>8221</v>
      </c>
      <c r="D2">
        <v>0</v>
      </c>
    </row>
    <row r="3" spans="1:8" x14ac:dyDescent="0.25">
      <c r="A3" t="s">
        <v>8219</v>
      </c>
      <c r="B3">
        <v>79</v>
      </c>
      <c r="C3" t="s">
        <v>8221</v>
      </c>
      <c r="D3">
        <v>1</v>
      </c>
    </row>
    <row r="4" spans="1:8" x14ac:dyDescent="0.25">
      <c r="A4" t="s">
        <v>8219</v>
      </c>
      <c r="B4">
        <v>35</v>
      </c>
      <c r="C4" t="s">
        <v>8221</v>
      </c>
      <c r="D4">
        <v>10</v>
      </c>
    </row>
    <row r="5" spans="1:8" x14ac:dyDescent="0.25">
      <c r="A5" t="s">
        <v>8219</v>
      </c>
      <c r="B5">
        <v>150</v>
      </c>
      <c r="C5" t="s">
        <v>8221</v>
      </c>
      <c r="D5">
        <v>0</v>
      </c>
    </row>
    <row r="6" spans="1:8" x14ac:dyDescent="0.25">
      <c r="A6" t="s">
        <v>8219</v>
      </c>
      <c r="B6">
        <v>284</v>
      </c>
      <c r="C6" t="s">
        <v>8221</v>
      </c>
      <c r="D6">
        <v>7</v>
      </c>
    </row>
    <row r="7" spans="1:8" ht="15.75" x14ac:dyDescent="0.25">
      <c r="A7" t="s">
        <v>8219</v>
      </c>
      <c r="B7">
        <v>47</v>
      </c>
      <c r="C7" t="s">
        <v>8221</v>
      </c>
      <c r="D7">
        <v>0</v>
      </c>
      <c r="G7" s="25" t="s">
        <v>8410</v>
      </c>
      <c r="H7" s="24" t="s">
        <v>8409</v>
      </c>
    </row>
    <row r="8" spans="1:8" ht="18.75" x14ac:dyDescent="0.3">
      <c r="A8" t="s">
        <v>8219</v>
      </c>
      <c r="B8">
        <v>58</v>
      </c>
      <c r="C8" t="s">
        <v>8221</v>
      </c>
      <c r="D8">
        <v>1</v>
      </c>
      <c r="G8" s="26" t="s">
        <v>8405</v>
      </c>
      <c r="H8" s="26" t="s">
        <v>8405</v>
      </c>
    </row>
    <row r="9" spans="1:8" x14ac:dyDescent="0.25">
      <c r="A9" t="s">
        <v>8219</v>
      </c>
      <c r="B9">
        <v>57</v>
      </c>
      <c r="C9" t="s">
        <v>8221</v>
      </c>
      <c r="D9">
        <v>2</v>
      </c>
      <c r="G9" s="5">
        <f>AVERAGE(B2:B2186)</f>
        <v>194.42517162471395</v>
      </c>
      <c r="H9" s="5">
        <f>AVERAGE(D:D)</f>
        <v>17.709803921568628</v>
      </c>
    </row>
    <row r="10" spans="1:8" ht="18.75" x14ac:dyDescent="0.3">
      <c r="A10" t="s">
        <v>8219</v>
      </c>
      <c r="B10">
        <v>12</v>
      </c>
      <c r="C10" t="s">
        <v>8221</v>
      </c>
      <c r="D10">
        <v>3</v>
      </c>
      <c r="G10" s="26" t="s">
        <v>8406</v>
      </c>
      <c r="H10" s="26" t="s">
        <v>8406</v>
      </c>
    </row>
    <row r="11" spans="1:8" x14ac:dyDescent="0.25">
      <c r="A11" t="s">
        <v>8219</v>
      </c>
      <c r="B11">
        <v>20</v>
      </c>
      <c r="C11" t="s">
        <v>8221</v>
      </c>
      <c r="D11">
        <v>10</v>
      </c>
      <c r="G11">
        <f>MEDIAN(B:B)</f>
        <v>62</v>
      </c>
      <c r="H11">
        <f>MEDIAN(D:D)</f>
        <v>4</v>
      </c>
    </row>
    <row r="12" spans="1:8" ht="18.75" x14ac:dyDescent="0.3">
      <c r="A12" t="s">
        <v>8219</v>
      </c>
      <c r="B12">
        <v>19</v>
      </c>
      <c r="C12" t="s">
        <v>8221</v>
      </c>
      <c r="D12">
        <v>10</v>
      </c>
      <c r="G12" s="26" t="s">
        <v>8407</v>
      </c>
      <c r="H12" s="26" t="s">
        <v>8407</v>
      </c>
    </row>
    <row r="13" spans="1:8" x14ac:dyDescent="0.25">
      <c r="A13" t="s">
        <v>8219</v>
      </c>
      <c r="B13">
        <v>75</v>
      </c>
      <c r="C13" t="s">
        <v>8221</v>
      </c>
      <c r="D13">
        <v>1</v>
      </c>
      <c r="G13">
        <f>MAX(B:B)</f>
        <v>26457</v>
      </c>
      <c r="H13">
        <f>MAX(D:D)</f>
        <v>1293</v>
      </c>
    </row>
    <row r="14" spans="1:8" ht="18.75" x14ac:dyDescent="0.3">
      <c r="A14" t="s">
        <v>8219</v>
      </c>
      <c r="B14">
        <v>827</v>
      </c>
      <c r="C14" t="s">
        <v>8221</v>
      </c>
      <c r="D14">
        <v>0</v>
      </c>
      <c r="G14" s="26" t="s">
        <v>8408</v>
      </c>
      <c r="H14" s="26" t="s">
        <v>8408</v>
      </c>
    </row>
    <row r="15" spans="1:8" x14ac:dyDescent="0.25">
      <c r="A15" t="s">
        <v>8219</v>
      </c>
      <c r="B15">
        <v>51</v>
      </c>
      <c r="C15" t="s">
        <v>8221</v>
      </c>
      <c r="D15">
        <v>0</v>
      </c>
      <c r="G15">
        <f>MIN(B:B)</f>
        <v>1</v>
      </c>
      <c r="H15">
        <f>MIN(D:D)</f>
        <v>0</v>
      </c>
    </row>
    <row r="16" spans="1:8" ht="15.75" x14ac:dyDescent="0.25">
      <c r="A16" t="s">
        <v>8219</v>
      </c>
      <c r="B16">
        <v>41</v>
      </c>
      <c r="C16" t="s">
        <v>8221</v>
      </c>
      <c r="D16">
        <v>0</v>
      </c>
      <c r="G16" s="27" t="s">
        <v>8403</v>
      </c>
      <c r="H16" s="27" t="s">
        <v>8403</v>
      </c>
    </row>
    <row r="17" spans="1:8" x14ac:dyDescent="0.25">
      <c r="A17" t="s">
        <v>8219</v>
      </c>
      <c r="B17">
        <v>98</v>
      </c>
      <c r="C17" t="s">
        <v>8221</v>
      </c>
      <c r="D17">
        <v>26</v>
      </c>
      <c r="G17" s="23">
        <f>_xlfn.VAR.S(B:B)</f>
        <v>713167.37912800396</v>
      </c>
      <c r="H17" s="23">
        <f>_xlfn.VAR.S(D:D)</f>
        <v>3775.6894394644714</v>
      </c>
    </row>
    <row r="18" spans="1:8" x14ac:dyDescent="0.25">
      <c r="A18" t="s">
        <v>8219</v>
      </c>
      <c r="B18">
        <v>70</v>
      </c>
      <c r="C18" t="s">
        <v>8221</v>
      </c>
      <c r="D18">
        <v>0</v>
      </c>
      <c r="G18" s="28" t="s">
        <v>8404</v>
      </c>
      <c r="H18" s="28" t="s">
        <v>8404</v>
      </c>
    </row>
    <row r="19" spans="1:8" x14ac:dyDescent="0.25">
      <c r="A19" t="s">
        <v>8219</v>
      </c>
      <c r="B19">
        <v>36</v>
      </c>
      <c r="C19" t="s">
        <v>8221</v>
      </c>
      <c r="D19">
        <v>7</v>
      </c>
      <c r="G19" s="23">
        <f>_xlfn.STDEV.P(B:B)</f>
        <v>844.29910975602149</v>
      </c>
      <c r="H19" s="23">
        <f>_xlfn.STDEV.P(D:D)</f>
        <v>61.426555076684906</v>
      </c>
    </row>
    <row r="20" spans="1:8" x14ac:dyDescent="0.25">
      <c r="A20" t="s">
        <v>8219</v>
      </c>
      <c r="B20">
        <v>342</v>
      </c>
      <c r="C20" t="s">
        <v>8221</v>
      </c>
      <c r="D20">
        <v>0</v>
      </c>
    </row>
    <row r="21" spans="1:8" x14ac:dyDescent="0.25">
      <c r="A21" t="s">
        <v>8219</v>
      </c>
      <c r="B21">
        <v>22</v>
      </c>
      <c r="C21" t="s">
        <v>8221</v>
      </c>
      <c r="D21">
        <v>2</v>
      </c>
    </row>
    <row r="22" spans="1:8" x14ac:dyDescent="0.25">
      <c r="A22" t="s">
        <v>8219</v>
      </c>
      <c r="B22">
        <v>25</v>
      </c>
      <c r="C22" t="s">
        <v>8221</v>
      </c>
      <c r="D22">
        <v>13</v>
      </c>
    </row>
    <row r="23" spans="1:8" x14ac:dyDescent="0.25">
      <c r="A23" t="s">
        <v>8219</v>
      </c>
      <c r="B23">
        <v>101</v>
      </c>
      <c r="C23" t="s">
        <v>8221</v>
      </c>
      <c r="D23">
        <v>4</v>
      </c>
    </row>
    <row r="24" spans="1:8" x14ac:dyDescent="0.25">
      <c r="A24" t="s">
        <v>8219</v>
      </c>
      <c r="B24">
        <v>8</v>
      </c>
      <c r="C24" t="s">
        <v>8221</v>
      </c>
      <c r="D24">
        <v>0</v>
      </c>
    </row>
    <row r="25" spans="1:8" x14ac:dyDescent="0.25">
      <c r="A25" t="s">
        <v>8219</v>
      </c>
      <c r="B25">
        <v>23</v>
      </c>
      <c r="C25" t="s">
        <v>8221</v>
      </c>
      <c r="D25">
        <v>12</v>
      </c>
    </row>
    <row r="26" spans="1:8" x14ac:dyDescent="0.25">
      <c r="A26" t="s">
        <v>8219</v>
      </c>
      <c r="B26">
        <v>574</v>
      </c>
      <c r="C26" t="s">
        <v>8221</v>
      </c>
      <c r="D26">
        <v>2</v>
      </c>
    </row>
    <row r="27" spans="1:8" x14ac:dyDescent="0.25">
      <c r="A27" t="s">
        <v>8219</v>
      </c>
      <c r="B27">
        <v>14</v>
      </c>
      <c r="C27" t="s">
        <v>8221</v>
      </c>
      <c r="D27">
        <v>10</v>
      </c>
    </row>
    <row r="28" spans="1:8" x14ac:dyDescent="0.25">
      <c r="A28" t="s">
        <v>8219</v>
      </c>
      <c r="B28">
        <v>19</v>
      </c>
      <c r="C28" t="s">
        <v>8221</v>
      </c>
      <c r="D28">
        <v>0</v>
      </c>
    </row>
    <row r="29" spans="1:8" x14ac:dyDescent="0.25">
      <c r="A29" t="s">
        <v>8219</v>
      </c>
      <c r="B29">
        <v>150</v>
      </c>
      <c r="C29" t="s">
        <v>8221</v>
      </c>
      <c r="D29">
        <v>5</v>
      </c>
    </row>
    <row r="30" spans="1:8" x14ac:dyDescent="0.25">
      <c r="A30" t="s">
        <v>8219</v>
      </c>
      <c r="B30">
        <v>71</v>
      </c>
      <c r="C30" t="s">
        <v>8221</v>
      </c>
      <c r="D30">
        <v>0</v>
      </c>
    </row>
    <row r="31" spans="1:8" x14ac:dyDescent="0.25">
      <c r="A31" t="s">
        <v>8219</v>
      </c>
      <c r="B31">
        <v>117</v>
      </c>
      <c r="C31" t="s">
        <v>8221</v>
      </c>
      <c r="D31">
        <v>5</v>
      </c>
    </row>
    <row r="32" spans="1:8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8" operator="containsText" text="successful">
      <formula>NOT(ISERROR(SEARCH("successful",A2)))</formula>
    </cfRule>
  </conditionalFormatting>
  <conditionalFormatting sqref="A1:A1046647">
    <cfRule type="containsText" dxfId="6" priority="5" operator="containsText" text="live">
      <formula>NOT(ISERROR(SEARCH("live",A1)))</formula>
    </cfRule>
    <cfRule type="containsText" dxfId="5" priority="6" operator="containsText" text="canceled">
      <formula>NOT(ISERROR(SEARCH("canceled",A1)))</formula>
    </cfRule>
    <cfRule type="containsText" dxfId="4" priority="7" operator="containsText" text="failed">
      <formula>NOT(ISERROR(SEARCH("failed",A1)))</formula>
    </cfRule>
  </conditionalFormatting>
  <conditionalFormatting sqref="C1:C1045992">
    <cfRule type="containsText" dxfId="3" priority="2" operator="containsText" text="live">
      <formula>NOT(ISERROR(SEARCH("live",C1)))</formula>
    </cfRule>
    <cfRule type="containsText" dxfId="2" priority="3" operator="containsText" text="canceled">
      <formula>NOT(ISERROR(SEARCH("canceled",C1)))</formula>
    </cfRule>
    <cfRule type="containsText" dxfId="1" priority="4" operator="containsText" text="failed">
      <formula>NOT(ISERROR(SEARCH("failed",C1)))</formula>
    </cfRule>
  </conditionalFormatting>
  <conditionalFormatting sqref="C2:C1531">
    <cfRule type="containsText" dxfId="0" priority="1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category</vt:lpstr>
      <vt:lpstr>sub-category</vt:lpstr>
      <vt:lpstr>Sheet3</vt:lpstr>
      <vt:lpstr>summury statistic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areej humaidan</cp:lastModifiedBy>
  <dcterms:created xsi:type="dcterms:W3CDTF">2017-04-20T15:17:24Z</dcterms:created>
  <dcterms:modified xsi:type="dcterms:W3CDTF">2020-04-27T15:56:27Z</dcterms:modified>
</cp:coreProperties>
</file>