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on/Desktop/Personal Project/"/>
    </mc:Choice>
  </mc:AlternateContent>
  <xr:revisionPtr revIDLastSave="0" documentId="8_{FD415A2B-0D76-0A45-B21E-E29013265406}" xr6:coauthVersionLast="47" xr6:coauthVersionMax="47" xr10:uidLastSave="{00000000-0000-0000-0000-000000000000}"/>
  <bookViews>
    <workbookView xWindow="0" yWindow="500" windowWidth="28800" windowHeight="16320" activeTab="1" xr2:uid="{00D0BBFC-4A03-514F-BA57-0DE9FEDACAE3}"/>
  </bookViews>
  <sheets>
    <sheet name="Sephora" sheetId="1" r:id="rId1"/>
    <sheet name="Ulta2" sheetId="7" r:id="rId2"/>
    <sheet name="Ulta_Full" sheetId="8" r:id="rId3"/>
    <sheet name="Ulta" sheetId="2" r:id="rId4"/>
    <sheet name="Overlap" sheetId="4" r:id="rId5"/>
    <sheet name="clean brands Sephora" sheetId="5" r:id="rId6"/>
    <sheet name="clean brands Ulta" sheetId="6" r:id="rId7"/>
    <sheet name="Clean_ulta" sheetId="9" r:id="rId8"/>
  </sheets>
  <definedNames>
    <definedName name="_xlnm._FilterDatabase" localSheetId="5" hidden="1">'clean brands Sephora'!$AA$1:$AD$106</definedName>
    <definedName name="_xlnm._FilterDatabase" localSheetId="6" hidden="1">'clean brands Ulta'!$A$1:$H$175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7" l="1"/>
  <c r="R3" i="7"/>
  <c r="S3" i="7"/>
  <c r="O355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82" i="7"/>
  <c r="M181" i="7"/>
  <c r="M180" i="7"/>
  <c r="M179" i="7"/>
  <c r="M178" i="7"/>
  <c r="M177" i="7"/>
  <c r="M557" i="7"/>
  <c r="M556" i="7"/>
  <c r="M555" i="7"/>
  <c r="M554" i="7"/>
  <c r="M553" i="7"/>
  <c r="M552" i="7"/>
  <c r="M551" i="7"/>
  <c r="M550" i="7"/>
  <c r="M549" i="7"/>
  <c r="M548" i="7"/>
  <c r="M547" i="7"/>
  <c r="M546" i="7"/>
  <c r="M545" i="7"/>
  <c r="M544" i="7"/>
  <c r="M543" i="7"/>
  <c r="M542" i="7"/>
  <c r="M541" i="7"/>
  <c r="M540" i="7"/>
  <c r="M539" i="7"/>
  <c r="M538" i="7"/>
  <c r="M537" i="7"/>
  <c r="M536" i="7"/>
  <c r="M535" i="7"/>
  <c r="M534" i="7"/>
  <c r="M533" i="7"/>
  <c r="M532" i="7"/>
  <c r="M531" i="7"/>
  <c r="M530" i="7"/>
  <c r="M529" i="7"/>
  <c r="M528" i="7"/>
  <c r="M527" i="7"/>
  <c r="M526" i="7"/>
  <c r="M525" i="7"/>
  <c r="M524" i="7"/>
  <c r="M523" i="7"/>
  <c r="M522" i="7"/>
  <c r="M521" i="7"/>
  <c r="M520" i="7"/>
  <c r="M519" i="7"/>
  <c r="M518" i="7"/>
  <c r="M517" i="7"/>
  <c r="M516" i="7"/>
  <c r="M515" i="7"/>
  <c r="M514" i="7"/>
  <c r="M513" i="7"/>
  <c r="M512" i="7"/>
  <c r="M511" i="7"/>
  <c r="M510" i="7"/>
  <c r="M509" i="7"/>
  <c r="M508" i="7"/>
  <c r="M507" i="7"/>
  <c r="M506" i="7"/>
  <c r="M505" i="7"/>
  <c r="M504" i="7"/>
  <c r="M503" i="7"/>
  <c r="M502" i="7"/>
  <c r="M501" i="7"/>
  <c r="M500" i="7"/>
  <c r="M499" i="7"/>
  <c r="M498" i="7"/>
  <c r="M497" i="7"/>
  <c r="M496" i="7"/>
  <c r="M495" i="7"/>
  <c r="M494" i="7"/>
  <c r="M493" i="7"/>
  <c r="M492" i="7"/>
  <c r="M491" i="7"/>
  <c r="M490" i="7"/>
  <c r="M489" i="7"/>
  <c r="M488" i="7"/>
  <c r="M487" i="7"/>
  <c r="M486" i="7"/>
  <c r="M485" i="7"/>
  <c r="M484" i="7"/>
  <c r="M483" i="7"/>
  <c r="M482" i="7"/>
  <c r="M481" i="7"/>
  <c r="M480" i="7"/>
  <c r="M479" i="7"/>
  <c r="M478" i="7"/>
  <c r="M477" i="7"/>
  <c r="M476" i="7"/>
  <c r="M475" i="7"/>
  <c r="M474" i="7"/>
  <c r="M473" i="7"/>
  <c r="M472" i="7"/>
  <c r="M471" i="7"/>
  <c r="M470" i="7"/>
  <c r="M469" i="7"/>
  <c r="M468" i="7"/>
  <c r="M467" i="7"/>
  <c r="M466" i="7"/>
  <c r="M465" i="7"/>
  <c r="M464" i="7"/>
  <c r="M463" i="7"/>
  <c r="M462" i="7"/>
  <c r="M461" i="7"/>
  <c r="M460" i="7"/>
  <c r="M459" i="7"/>
  <c r="M458" i="7"/>
  <c r="M457" i="7"/>
  <c r="M456" i="7"/>
  <c r="M455" i="7"/>
  <c r="M454" i="7"/>
  <c r="M453" i="7"/>
  <c r="M452" i="7"/>
  <c r="M451" i="7"/>
  <c r="M450" i="7"/>
  <c r="M449" i="7"/>
  <c r="M448" i="7"/>
  <c r="M447" i="7"/>
  <c r="M446" i="7"/>
  <c r="M445" i="7"/>
  <c r="M444" i="7"/>
  <c r="M443" i="7"/>
  <c r="M442" i="7"/>
  <c r="M441" i="7"/>
  <c r="M440" i="7"/>
  <c r="M439" i="7"/>
  <c r="M438" i="7"/>
  <c r="M437" i="7"/>
  <c r="M436" i="7"/>
  <c r="M435" i="7"/>
  <c r="M434" i="7"/>
  <c r="M433" i="7"/>
  <c r="M432" i="7"/>
  <c r="M431" i="7"/>
  <c r="M430" i="7"/>
  <c r="M429" i="7"/>
  <c r="M428" i="7"/>
  <c r="M427" i="7"/>
  <c r="M426" i="7"/>
  <c r="M425" i="7"/>
  <c r="M424" i="7"/>
  <c r="M423" i="7"/>
  <c r="M422" i="7"/>
  <c r="M421" i="7"/>
  <c r="M420" i="7"/>
  <c r="M419" i="7"/>
  <c r="M418" i="7"/>
  <c r="M417" i="7"/>
  <c r="M416" i="7"/>
  <c r="M415" i="7"/>
  <c r="M414" i="7"/>
  <c r="M413" i="7"/>
  <c r="M412" i="7"/>
  <c r="M411" i="7"/>
  <c r="M410" i="7"/>
  <c r="M409" i="7"/>
  <c r="M408" i="7"/>
  <c r="M407" i="7"/>
  <c r="M406" i="7"/>
  <c r="M405" i="7"/>
  <c r="M404" i="7"/>
  <c r="M403" i="7"/>
  <c r="M402" i="7"/>
  <c r="M401" i="7"/>
  <c r="M400" i="7"/>
  <c r="M399" i="7"/>
  <c r="M398" i="7"/>
  <c r="M397" i="7"/>
  <c r="M396" i="7"/>
  <c r="M395" i="7"/>
  <c r="M394" i="7"/>
  <c r="M393" i="7"/>
  <c r="M392" i="7"/>
  <c r="M391" i="7"/>
  <c r="M390" i="7"/>
  <c r="M389" i="7"/>
  <c r="M388" i="7"/>
  <c r="M387" i="7"/>
  <c r="M386" i="7"/>
  <c r="M385" i="7"/>
  <c r="M384" i="7"/>
  <c r="M383" i="7"/>
  <c r="M382" i="7"/>
  <c r="M381" i="7"/>
  <c r="M380" i="7"/>
  <c r="M379" i="7"/>
  <c r="M378" i="7"/>
  <c r="M377" i="7"/>
  <c r="M376" i="7"/>
  <c r="M375" i="7"/>
  <c r="M374" i="7"/>
  <c r="M373" i="7"/>
  <c r="M372" i="7"/>
  <c r="M371" i="7"/>
  <c r="M370" i="7"/>
  <c r="M369" i="7"/>
  <c r="M368" i="7"/>
  <c r="M367" i="7"/>
  <c r="M366" i="7"/>
  <c r="M365" i="7"/>
  <c r="M364" i="7"/>
  <c r="M363" i="7"/>
  <c r="M362" i="7"/>
  <c r="M361" i="7"/>
  <c r="M360" i="7"/>
  <c r="M359" i="7"/>
  <c r="M358" i="7"/>
  <c r="M357" i="7"/>
  <c r="M356" i="7"/>
  <c r="M355" i="7"/>
  <c r="M354" i="7"/>
  <c r="M353" i="7"/>
  <c r="M352" i="7"/>
  <c r="M351" i="7"/>
  <c r="M350" i="7"/>
  <c r="M349" i="7"/>
  <c r="M348" i="7"/>
  <c r="M347" i="7"/>
  <c r="M346" i="7"/>
  <c r="M345" i="7"/>
  <c r="M344" i="7"/>
  <c r="M343" i="7"/>
  <c r="M342" i="7"/>
  <c r="M341" i="7"/>
  <c r="M340" i="7"/>
  <c r="M339" i="7"/>
  <c r="M338" i="7"/>
  <c r="M337" i="7"/>
  <c r="M336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M316" i="7"/>
  <c r="M315" i="7"/>
  <c r="M314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291" i="7"/>
  <c r="M290" i="7"/>
  <c r="M289" i="7"/>
  <c r="M288" i="7"/>
  <c r="M287" i="7"/>
  <c r="M286" i="7"/>
  <c r="M285" i="7"/>
  <c r="M284" i="7"/>
  <c r="M283" i="7"/>
  <c r="M282" i="7"/>
  <c r="M281" i="7"/>
  <c r="M280" i="7"/>
  <c r="M279" i="7"/>
  <c r="M278" i="7"/>
  <c r="M277" i="7"/>
  <c r="M276" i="7"/>
  <c r="M275" i="7"/>
  <c r="M274" i="7"/>
  <c r="M273" i="7"/>
  <c r="M272" i="7"/>
  <c r="M271" i="7"/>
  <c r="M270" i="7"/>
  <c r="M269" i="7"/>
  <c r="M268" i="7"/>
  <c r="M267" i="7"/>
  <c r="M266" i="7"/>
  <c r="M265" i="7"/>
  <c r="M264" i="7"/>
  <c r="M263" i="7"/>
  <c r="M262" i="7"/>
  <c r="M261" i="7"/>
  <c r="M260" i="7"/>
  <c r="M259" i="7"/>
  <c r="M258" i="7"/>
  <c r="M257" i="7"/>
  <c r="M256" i="7"/>
  <c r="M255" i="7"/>
  <c r="M254" i="7"/>
  <c r="M253" i="7"/>
  <c r="M252" i="7"/>
  <c r="M251" i="7"/>
  <c r="M250" i="7"/>
  <c r="M249" i="7"/>
  <c r="M248" i="7"/>
  <c r="M247" i="7"/>
  <c r="M246" i="7"/>
  <c r="M245" i="7"/>
  <c r="M244" i="7"/>
  <c r="M243" i="7"/>
  <c r="M242" i="7"/>
  <c r="M241" i="7"/>
  <c r="M240" i="7"/>
  <c r="M239" i="7"/>
  <c r="M238" i="7"/>
  <c r="M237" i="7"/>
  <c r="M236" i="7"/>
  <c r="M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2" i="7"/>
  <c r="K2" i="7"/>
  <c r="L45" i="7"/>
  <c r="K3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2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4" i="7"/>
  <c r="K5" i="7"/>
  <c r="K6" i="7"/>
  <c r="K7" i="7"/>
  <c r="K8" i="7"/>
  <c r="K9" i="7"/>
  <c r="K10" i="7"/>
  <c r="K11" i="7"/>
  <c r="K12" i="7"/>
  <c r="K13" i="7"/>
  <c r="I6" i="7"/>
  <c r="I5" i="7"/>
  <c r="I3" i="7"/>
  <c r="I4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2" i="7"/>
  <c r="L14" i="1"/>
  <c r="L1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2" i="1"/>
  <c r="R12" i="7" l="1"/>
  <c r="S6" i="7" s="1"/>
  <c r="S9" i="7"/>
  <c r="R9" i="7"/>
  <c r="G53" i="2"/>
  <c r="G47" i="2"/>
  <c r="G46" i="2"/>
  <c r="G40" i="2"/>
  <c r="G33" i="2"/>
  <c r="G28" i="2"/>
  <c r="G26" i="2"/>
  <c r="G14" i="2"/>
  <c r="G12" i="2"/>
  <c r="G11" i="2"/>
  <c r="G5" i="2"/>
  <c r="G3" i="2"/>
  <c r="J11" i="2"/>
  <c r="J5" i="2"/>
  <c r="K5" i="2" s="1"/>
  <c r="K2" i="2"/>
  <c r="J2" i="2"/>
  <c r="G626" i="2"/>
  <c r="G601" i="2"/>
  <c r="G586" i="2"/>
  <c r="G573" i="2"/>
  <c r="G272" i="1"/>
  <c r="G553" i="2"/>
  <c r="G545" i="2"/>
  <c r="G543" i="2"/>
  <c r="G535" i="2"/>
  <c r="G521" i="2"/>
  <c r="G512" i="2"/>
  <c r="G238" i="1"/>
  <c r="G454" i="2"/>
  <c r="G452" i="2"/>
  <c r="G440" i="2"/>
  <c r="G437" i="2"/>
  <c r="G420" i="2"/>
  <c r="G421" i="2"/>
  <c r="G405" i="2"/>
  <c r="G396" i="2"/>
  <c r="G339" i="2"/>
  <c r="G336" i="2"/>
  <c r="G324" i="2"/>
  <c r="G311" i="2"/>
  <c r="G298" i="2"/>
  <c r="G287" i="2"/>
  <c r="G283" i="2"/>
  <c r="G260" i="2"/>
  <c r="G240" i="2"/>
  <c r="G239" i="2"/>
  <c r="G235" i="2"/>
  <c r="G227" i="2"/>
  <c r="G226" i="2"/>
  <c r="G222" i="2"/>
  <c r="G217" i="2"/>
  <c r="G202" i="2"/>
  <c r="G187" i="2"/>
  <c r="G167" i="2"/>
  <c r="G180" i="2"/>
  <c r="N11" i="1"/>
  <c r="G165" i="2"/>
  <c r="G164" i="2"/>
  <c r="G156" i="2"/>
  <c r="G154" i="2"/>
  <c r="G149" i="2"/>
  <c r="G147" i="2"/>
  <c r="G126" i="2"/>
  <c r="G115" i="2"/>
  <c r="G113" i="2"/>
  <c r="G107" i="2"/>
  <c r="G99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2" i="5"/>
  <c r="C2" i="5"/>
  <c r="C3" i="5"/>
  <c r="C5" i="5"/>
  <c r="C6" i="5"/>
  <c r="C8" i="5"/>
  <c r="C10" i="5"/>
  <c r="C11" i="5"/>
  <c r="C12" i="5"/>
  <c r="C14" i="5"/>
  <c r="C15" i="5"/>
  <c r="C17" i="5"/>
  <c r="C19" i="5"/>
  <c r="C20" i="5"/>
  <c r="C22" i="5"/>
  <c r="C24" i="5"/>
  <c r="C26" i="5"/>
  <c r="C28" i="5"/>
  <c r="C30" i="5"/>
  <c r="C31" i="5"/>
  <c r="C32" i="5"/>
  <c r="C34" i="5"/>
  <c r="C35" i="5"/>
  <c r="C36" i="5"/>
  <c r="C37" i="5"/>
  <c r="C39" i="5"/>
  <c r="D2" i="5"/>
  <c r="E3" i="5"/>
  <c r="E5" i="5"/>
  <c r="E6" i="5"/>
  <c r="E8" i="5"/>
  <c r="E10" i="5"/>
  <c r="E12" i="5"/>
  <c r="E13" i="5"/>
  <c r="E15" i="5"/>
  <c r="E17" i="5"/>
  <c r="E19" i="5"/>
  <c r="E20" i="5"/>
  <c r="E21" i="5"/>
  <c r="E22" i="5"/>
  <c r="E24" i="5"/>
  <c r="E25" i="5"/>
  <c r="E27" i="5"/>
  <c r="E29" i="5"/>
  <c r="E30" i="5"/>
  <c r="E32" i="5"/>
  <c r="E33" i="5"/>
  <c r="E34" i="5"/>
  <c r="E36" i="5"/>
  <c r="E37" i="5"/>
  <c r="E38" i="5"/>
  <c r="E40" i="5"/>
  <c r="E41" i="5"/>
  <c r="E43" i="5"/>
  <c r="E2" i="5"/>
  <c r="D13" i="5"/>
  <c r="D14" i="5"/>
  <c r="D15" i="5"/>
  <c r="D16" i="5"/>
  <c r="D17" i="5"/>
  <c r="D19" i="5"/>
  <c r="D20" i="5"/>
  <c r="D21" i="5"/>
  <c r="D23" i="5"/>
  <c r="D24" i="5"/>
  <c r="D25" i="5"/>
  <c r="D26" i="5"/>
  <c r="D27" i="5"/>
  <c r="D28" i="5"/>
  <c r="D29" i="5"/>
  <c r="D31" i="5"/>
  <c r="D32" i="5"/>
  <c r="D33" i="5"/>
  <c r="D34" i="5"/>
  <c r="D36" i="5"/>
  <c r="D37" i="5"/>
  <c r="D39" i="5"/>
  <c r="D40" i="5"/>
  <c r="D41" i="5"/>
  <c r="D42" i="5"/>
  <c r="D44" i="5"/>
  <c r="D46" i="5"/>
  <c r="D47" i="5"/>
  <c r="D48" i="5"/>
  <c r="D49" i="5"/>
  <c r="D50" i="5"/>
  <c r="D51" i="5"/>
  <c r="D53" i="5"/>
  <c r="D54" i="5"/>
  <c r="D55" i="5"/>
  <c r="D56" i="5"/>
  <c r="D57" i="5"/>
  <c r="D59" i="5"/>
  <c r="D60" i="5"/>
  <c r="D61" i="5"/>
  <c r="D63" i="5"/>
  <c r="D64" i="5"/>
  <c r="D66" i="5"/>
  <c r="D67" i="5"/>
  <c r="D68" i="5"/>
  <c r="D69" i="5"/>
  <c r="D71" i="5"/>
  <c r="D73" i="5"/>
  <c r="D74" i="5"/>
  <c r="D75" i="5"/>
  <c r="D76" i="5"/>
  <c r="D77" i="5"/>
  <c r="D79" i="5"/>
  <c r="D80" i="5"/>
  <c r="D81" i="5"/>
  <c r="D82" i="5"/>
  <c r="D83" i="5"/>
  <c r="D84" i="5"/>
  <c r="D85" i="5"/>
  <c r="D86" i="5"/>
  <c r="D87" i="5"/>
  <c r="D89" i="5"/>
  <c r="D90" i="5"/>
  <c r="D91" i="5"/>
  <c r="D92" i="5"/>
  <c r="D93" i="5"/>
  <c r="D94" i="5"/>
  <c r="D95" i="5"/>
  <c r="D96" i="5"/>
  <c r="D98" i="5"/>
  <c r="D99" i="5"/>
  <c r="D101" i="5"/>
  <c r="D102" i="5"/>
  <c r="D104" i="5"/>
  <c r="D106" i="5"/>
  <c r="D3" i="5"/>
  <c r="D5" i="5"/>
  <c r="D6" i="5"/>
  <c r="D7" i="5"/>
  <c r="D8" i="5"/>
  <c r="D10" i="5"/>
  <c r="D11" i="5"/>
  <c r="L5" i="1"/>
  <c r="M5" i="1" s="1"/>
  <c r="G85" i="2"/>
  <c r="G77" i="2"/>
  <c r="G63" i="2"/>
  <c r="M2" i="1"/>
  <c r="L2" i="1"/>
  <c r="J8" i="2" l="1"/>
  <c r="K8" i="2"/>
  <c r="L8" i="1"/>
  <c r="M8" i="1"/>
  <c r="H36" i="7"/>
  <c r="H37" i="7"/>
  <c r="H39" i="7"/>
  <c r="H40" i="7"/>
  <c r="H41" i="7"/>
  <c r="H42" i="7"/>
  <c r="H531" i="7"/>
  <c r="H492" i="7"/>
  <c r="H469" i="7"/>
  <c r="H421" i="7"/>
  <c r="H413" i="7"/>
  <c r="H405" i="7"/>
  <c r="H397" i="7"/>
  <c r="H389" i="7"/>
  <c r="H381" i="7"/>
  <c r="H373" i="7"/>
  <c r="H365" i="7"/>
  <c r="H357" i="7"/>
  <c r="H349" i="7"/>
  <c r="H341" i="7"/>
  <c r="H333" i="7"/>
  <c r="H325" i="7"/>
  <c r="H317" i="7"/>
  <c r="H309" i="7"/>
  <c r="H301" i="7"/>
  <c r="H293" i="7"/>
  <c r="H285" i="7"/>
  <c r="H277" i="7"/>
  <c r="H269" i="7"/>
  <c r="H261" i="7"/>
  <c r="H253" i="7"/>
  <c r="H245" i="7"/>
  <c r="H237" i="7"/>
  <c r="H229" i="7"/>
  <c r="H221" i="7"/>
  <c r="H213" i="7"/>
  <c r="H205" i="7"/>
  <c r="H197" i="7"/>
  <c r="H189" i="7"/>
  <c r="H181" i="7"/>
  <c r="H173" i="7"/>
  <c r="H165" i="7"/>
  <c r="H157" i="7"/>
  <c r="H149" i="7"/>
  <c r="H141" i="7"/>
  <c r="H133" i="7"/>
  <c r="H125" i="7"/>
  <c r="H117" i="7"/>
  <c r="H109" i="7"/>
  <c r="H101" i="7"/>
  <c r="H93" i="7"/>
  <c r="H85" i="7"/>
  <c r="H77" i="7"/>
  <c r="H69" i="7"/>
  <c r="H61" i="7"/>
  <c r="H53" i="7"/>
  <c r="H45" i="7"/>
  <c r="H547" i="7"/>
  <c r="H445" i="7"/>
  <c r="H22" i="7"/>
  <c r="H14" i="7"/>
  <c r="H6" i="7"/>
  <c r="H554" i="7"/>
  <c r="H546" i="7"/>
  <c r="H538" i="7"/>
  <c r="H530" i="7"/>
  <c r="H523" i="7"/>
  <c r="H515" i="7"/>
  <c r="H507" i="7"/>
  <c r="H499" i="7"/>
  <c r="H491" i="7"/>
  <c r="H483" i="7"/>
  <c r="H468" i="7"/>
  <c r="H460" i="7"/>
  <c r="H452" i="7"/>
  <c r="H444" i="7"/>
  <c r="H436" i="7"/>
  <c r="H428" i="7"/>
  <c r="H420" i="7"/>
  <c r="H412" i="7"/>
  <c r="H404" i="7"/>
  <c r="H396" i="7"/>
  <c r="H388" i="7"/>
  <c r="H380" i="7"/>
  <c r="H372" i="7"/>
  <c r="H364" i="7"/>
  <c r="H356" i="7"/>
  <c r="H348" i="7"/>
  <c r="H340" i="7"/>
  <c r="H332" i="7"/>
  <c r="H324" i="7"/>
  <c r="H316" i="7"/>
  <c r="H308" i="7"/>
  <c r="H300" i="7"/>
  <c r="H292" i="7"/>
  <c r="H284" i="7"/>
  <c r="H276" i="7"/>
  <c r="H268" i="7"/>
  <c r="H260" i="7"/>
  <c r="H252" i="7"/>
  <c r="H244" i="7"/>
  <c r="H236" i="7"/>
  <c r="H228" i="7"/>
  <c r="H220" i="7"/>
  <c r="H212" i="7"/>
  <c r="H204" i="7"/>
  <c r="H196" i="7"/>
  <c r="H188" i="7"/>
  <c r="H180" i="7"/>
  <c r="H172" i="7"/>
  <c r="H164" i="7"/>
  <c r="H156" i="7"/>
  <c r="H148" i="7"/>
  <c r="H140" i="7"/>
  <c r="H132" i="7"/>
  <c r="H124" i="7"/>
  <c r="H116" i="7"/>
  <c r="H108" i="7"/>
  <c r="H100" i="7"/>
  <c r="H92" i="7"/>
  <c r="H84" i="7"/>
  <c r="H76" i="7"/>
  <c r="H68" i="7"/>
  <c r="H60" i="7"/>
  <c r="H52" i="7"/>
  <c r="H44" i="7"/>
  <c r="H31" i="7"/>
  <c r="H524" i="7"/>
  <c r="H453" i="7"/>
  <c r="H29" i="7"/>
  <c r="H5" i="7"/>
  <c r="H545" i="7"/>
  <c r="H529" i="7"/>
  <c r="H522" i="7"/>
  <c r="H514" i="7"/>
  <c r="H506" i="7"/>
  <c r="H498" i="7"/>
  <c r="H490" i="7"/>
  <c r="H482" i="7"/>
  <c r="H475" i="7"/>
  <c r="H467" i="7"/>
  <c r="H459" i="7"/>
  <c r="H451" i="7"/>
  <c r="H443" i="7"/>
  <c r="H435" i="7"/>
  <c r="H427" i="7"/>
  <c r="H419" i="7"/>
  <c r="H411" i="7"/>
  <c r="H403" i="7"/>
  <c r="H395" i="7"/>
  <c r="H387" i="7"/>
  <c r="H379" i="7"/>
  <c r="H371" i="7"/>
  <c r="H363" i="7"/>
  <c r="H355" i="7"/>
  <c r="H347" i="7"/>
  <c r="H339" i="7"/>
  <c r="H331" i="7"/>
  <c r="H323" i="7"/>
  <c r="H315" i="7"/>
  <c r="H307" i="7"/>
  <c r="H299" i="7"/>
  <c r="H291" i="7"/>
  <c r="H283" i="7"/>
  <c r="H275" i="7"/>
  <c r="H267" i="7"/>
  <c r="H259" i="7"/>
  <c r="H251" i="7"/>
  <c r="H243" i="7"/>
  <c r="H235" i="7"/>
  <c r="H227" i="7"/>
  <c r="H219" i="7"/>
  <c r="H211" i="7"/>
  <c r="H203" i="7"/>
  <c r="H195" i="7"/>
  <c r="H187" i="7"/>
  <c r="H179" i="7"/>
  <c r="H171" i="7"/>
  <c r="H163" i="7"/>
  <c r="H155" i="7"/>
  <c r="H147" i="7"/>
  <c r="H139" i="7"/>
  <c r="H131" i="7"/>
  <c r="H123" i="7"/>
  <c r="H115" i="7"/>
  <c r="H107" i="7"/>
  <c r="H99" i="7"/>
  <c r="H91" i="7"/>
  <c r="H83" i="7"/>
  <c r="H75" i="7"/>
  <c r="H67" i="7"/>
  <c r="H59" i="7"/>
  <c r="H51" i="7"/>
  <c r="H43" i="7"/>
  <c r="H7" i="7"/>
  <c r="H500" i="7"/>
  <c r="H484" i="7"/>
  <c r="H30" i="7"/>
  <c r="H13" i="7"/>
  <c r="H537" i="7"/>
  <c r="H28" i="7"/>
  <c r="H20" i="7"/>
  <c r="H12" i="7"/>
  <c r="H4" i="7"/>
  <c r="H552" i="7"/>
  <c r="H544" i="7"/>
  <c r="H536" i="7"/>
  <c r="H528" i="7"/>
  <c r="H521" i="7"/>
  <c r="H513" i="7"/>
  <c r="H505" i="7"/>
  <c r="H497" i="7"/>
  <c r="H489" i="7"/>
  <c r="H481" i="7"/>
  <c r="H474" i="7"/>
  <c r="H466" i="7"/>
  <c r="H458" i="7"/>
  <c r="H450" i="7"/>
  <c r="H442" i="7"/>
  <c r="H434" i="7"/>
  <c r="H426" i="7"/>
  <c r="H418" i="7"/>
  <c r="H410" i="7"/>
  <c r="H402" i="7"/>
  <c r="H394" i="7"/>
  <c r="H386" i="7"/>
  <c r="H378" i="7"/>
  <c r="H370" i="7"/>
  <c r="H362" i="7"/>
  <c r="H354" i="7"/>
  <c r="H346" i="7"/>
  <c r="H338" i="7"/>
  <c r="H330" i="7"/>
  <c r="H322" i="7"/>
  <c r="H314" i="7"/>
  <c r="H306" i="7"/>
  <c r="H298" i="7"/>
  <c r="H290" i="7"/>
  <c r="H282" i="7"/>
  <c r="H274" i="7"/>
  <c r="H266" i="7"/>
  <c r="H258" i="7"/>
  <c r="H250" i="7"/>
  <c r="H242" i="7"/>
  <c r="H234" i="7"/>
  <c r="H226" i="7"/>
  <c r="H218" i="7"/>
  <c r="H210" i="7"/>
  <c r="H202" i="7"/>
  <c r="H194" i="7"/>
  <c r="H186" i="7"/>
  <c r="H178" i="7"/>
  <c r="H170" i="7"/>
  <c r="H162" i="7"/>
  <c r="H154" i="7"/>
  <c r="H146" i="7"/>
  <c r="H138" i="7"/>
  <c r="H130" i="7"/>
  <c r="H122" i="7"/>
  <c r="H114" i="7"/>
  <c r="H106" i="7"/>
  <c r="H98" i="7"/>
  <c r="H90" i="7"/>
  <c r="H82" i="7"/>
  <c r="H74" i="7"/>
  <c r="H66" i="7"/>
  <c r="H58" i="7"/>
  <c r="H50" i="7"/>
  <c r="H38" i="7"/>
  <c r="H555" i="7"/>
  <c r="H429" i="7"/>
  <c r="H21" i="7"/>
  <c r="H553" i="7"/>
  <c r="H27" i="7"/>
  <c r="H19" i="7"/>
  <c r="H11" i="7"/>
  <c r="H3" i="7"/>
  <c r="H551" i="7"/>
  <c r="H543" i="7"/>
  <c r="H535" i="7"/>
  <c r="H520" i="7"/>
  <c r="H512" i="7"/>
  <c r="H504" i="7"/>
  <c r="H496" i="7"/>
  <c r="H488" i="7"/>
  <c r="H480" i="7"/>
  <c r="H473" i="7"/>
  <c r="H465" i="7"/>
  <c r="H457" i="7"/>
  <c r="H449" i="7"/>
  <c r="H441" i="7"/>
  <c r="H433" i="7"/>
  <c r="H425" i="7"/>
  <c r="H417" i="7"/>
  <c r="H409" i="7"/>
  <c r="H401" i="7"/>
  <c r="H393" i="7"/>
  <c r="H385" i="7"/>
  <c r="H377" i="7"/>
  <c r="H369" i="7"/>
  <c r="H361" i="7"/>
  <c r="H353" i="7"/>
  <c r="H345" i="7"/>
  <c r="H337" i="7"/>
  <c r="H329" i="7"/>
  <c r="H321" i="7"/>
  <c r="H313" i="7"/>
  <c r="H305" i="7"/>
  <c r="H297" i="7"/>
  <c r="H289" i="7"/>
  <c r="H281" i="7"/>
  <c r="H273" i="7"/>
  <c r="H265" i="7"/>
  <c r="H257" i="7"/>
  <c r="H249" i="7"/>
  <c r="H241" i="7"/>
  <c r="H233" i="7"/>
  <c r="H225" i="7"/>
  <c r="H217" i="7"/>
  <c r="H209" i="7"/>
  <c r="H201" i="7"/>
  <c r="H193" i="7"/>
  <c r="H185" i="7"/>
  <c r="H177" i="7"/>
  <c r="H169" i="7"/>
  <c r="H161" i="7"/>
  <c r="H153" i="7"/>
  <c r="H145" i="7"/>
  <c r="H137" i="7"/>
  <c r="H129" i="7"/>
  <c r="H121" i="7"/>
  <c r="H113" i="7"/>
  <c r="H105" i="7"/>
  <c r="H97" i="7"/>
  <c r="H89" i="7"/>
  <c r="H81" i="7"/>
  <c r="H73" i="7"/>
  <c r="H65" i="7"/>
  <c r="H57" i="7"/>
  <c r="H49" i="7"/>
  <c r="H15" i="7"/>
  <c r="H508" i="7"/>
  <c r="H476" i="7"/>
  <c r="H34" i="7"/>
  <c r="H10" i="7"/>
  <c r="H542" i="7"/>
  <c r="H534" i="7"/>
  <c r="H511" i="7"/>
  <c r="H503" i="7"/>
  <c r="H495" i="7"/>
  <c r="H487" i="7"/>
  <c r="H479" i="7"/>
  <c r="H472" i="7"/>
  <c r="H464" i="7"/>
  <c r="H456" i="7"/>
  <c r="H448" i="7"/>
  <c r="H440" i="7"/>
  <c r="H432" i="7"/>
  <c r="H424" i="7"/>
  <c r="H416" i="7"/>
  <c r="H408" i="7"/>
  <c r="H400" i="7"/>
  <c r="H392" i="7"/>
  <c r="H384" i="7"/>
  <c r="H376" i="7"/>
  <c r="H368" i="7"/>
  <c r="H360" i="7"/>
  <c r="H352" i="7"/>
  <c r="H344" i="7"/>
  <c r="H336" i="7"/>
  <c r="H328" i="7"/>
  <c r="H320" i="7"/>
  <c r="H312" i="7"/>
  <c r="H304" i="7"/>
  <c r="H296" i="7"/>
  <c r="H288" i="7"/>
  <c r="H280" i="7"/>
  <c r="H272" i="7"/>
  <c r="H264" i="7"/>
  <c r="H256" i="7"/>
  <c r="H248" i="7"/>
  <c r="H240" i="7"/>
  <c r="H232" i="7"/>
  <c r="H224" i="7"/>
  <c r="H216" i="7"/>
  <c r="H208" i="7"/>
  <c r="H200" i="7"/>
  <c r="H192" i="7"/>
  <c r="H184" i="7"/>
  <c r="H176" i="7"/>
  <c r="H168" i="7"/>
  <c r="H160" i="7"/>
  <c r="H152" i="7"/>
  <c r="H144" i="7"/>
  <c r="H136" i="7"/>
  <c r="H128" i="7"/>
  <c r="H120" i="7"/>
  <c r="H112" i="7"/>
  <c r="H104" i="7"/>
  <c r="H96" i="7"/>
  <c r="H88" i="7"/>
  <c r="H80" i="7"/>
  <c r="H72" i="7"/>
  <c r="H64" i="7"/>
  <c r="H56" i="7"/>
  <c r="H48" i="7"/>
  <c r="H23" i="7"/>
  <c r="H516" i="7"/>
  <c r="H461" i="7"/>
  <c r="H25" i="7"/>
  <c r="H2" i="7"/>
  <c r="H519" i="7"/>
  <c r="H33" i="7"/>
  <c r="H24" i="7"/>
  <c r="H17" i="7"/>
  <c r="H9" i="7"/>
  <c r="H557" i="7"/>
  <c r="H549" i="7"/>
  <c r="H541" i="7"/>
  <c r="H533" i="7"/>
  <c r="H526" i="7"/>
  <c r="H518" i="7"/>
  <c r="H510" i="7"/>
  <c r="H502" i="7"/>
  <c r="H494" i="7"/>
  <c r="H486" i="7"/>
  <c r="H478" i="7"/>
  <c r="H471" i="7"/>
  <c r="H463" i="7"/>
  <c r="H455" i="7"/>
  <c r="H447" i="7"/>
  <c r="H439" i="7"/>
  <c r="H431" i="7"/>
  <c r="H423" i="7"/>
  <c r="H415" i="7"/>
  <c r="H407" i="7"/>
  <c r="H399" i="7"/>
  <c r="H391" i="7"/>
  <c r="H383" i="7"/>
  <c r="H375" i="7"/>
  <c r="H367" i="7"/>
  <c r="H359" i="7"/>
  <c r="H351" i="7"/>
  <c r="H343" i="7"/>
  <c r="H335" i="7"/>
  <c r="H327" i="7"/>
  <c r="H319" i="7"/>
  <c r="H311" i="7"/>
  <c r="H303" i="7"/>
  <c r="H295" i="7"/>
  <c r="H287" i="7"/>
  <c r="H279" i="7"/>
  <c r="H271" i="7"/>
  <c r="H263" i="7"/>
  <c r="H255" i="7"/>
  <c r="H247" i="7"/>
  <c r="H239" i="7"/>
  <c r="H231" i="7"/>
  <c r="H223" i="7"/>
  <c r="H215" i="7"/>
  <c r="H207" i="7"/>
  <c r="H199" i="7"/>
  <c r="H191" i="7"/>
  <c r="H183" i="7"/>
  <c r="H175" i="7"/>
  <c r="H167" i="7"/>
  <c r="H159" i="7"/>
  <c r="H151" i="7"/>
  <c r="H143" i="7"/>
  <c r="H135" i="7"/>
  <c r="H127" i="7"/>
  <c r="H119" i="7"/>
  <c r="H111" i="7"/>
  <c r="H103" i="7"/>
  <c r="H95" i="7"/>
  <c r="H87" i="7"/>
  <c r="H79" i="7"/>
  <c r="H71" i="7"/>
  <c r="H63" i="7"/>
  <c r="H55" i="7"/>
  <c r="H47" i="7"/>
  <c r="H35" i="7"/>
  <c r="H539" i="7"/>
  <c r="H437" i="7"/>
  <c r="H18" i="7"/>
  <c r="H550" i="7"/>
  <c r="H527" i="7"/>
  <c r="H32" i="7"/>
  <c r="H26" i="7"/>
  <c r="H16" i="7"/>
  <c r="H8" i="7"/>
  <c r="H556" i="7"/>
  <c r="H548" i="7"/>
  <c r="H540" i="7"/>
  <c r="H532" i="7"/>
  <c r="H525" i="7"/>
  <c r="H517" i="7"/>
  <c r="H509" i="7"/>
  <c r="H501" i="7"/>
  <c r="H493" i="7"/>
  <c r="H485" i="7"/>
  <c r="H477" i="7"/>
  <c r="H470" i="7"/>
  <c r="H462" i="7"/>
  <c r="H454" i="7"/>
  <c r="H446" i="7"/>
  <c r="H438" i="7"/>
  <c r="H430" i="7"/>
  <c r="H422" i="7"/>
  <c r="H414" i="7"/>
  <c r="H406" i="7"/>
  <c r="H398" i="7"/>
  <c r="H390" i="7"/>
  <c r="H382" i="7"/>
  <c r="H374" i="7"/>
  <c r="H366" i="7"/>
  <c r="H358" i="7"/>
  <c r="H350" i="7"/>
  <c r="H342" i="7"/>
  <c r="H334" i="7"/>
  <c r="H326" i="7"/>
  <c r="H318" i="7"/>
  <c r="H310" i="7"/>
  <c r="H302" i="7"/>
  <c r="H294" i="7"/>
  <c r="H286" i="7"/>
  <c r="H278" i="7"/>
  <c r="H270" i="7"/>
  <c r="H262" i="7"/>
  <c r="H254" i="7"/>
  <c r="H246" i="7"/>
  <c r="H238" i="7"/>
  <c r="H230" i="7"/>
  <c r="H222" i="7"/>
  <c r="H214" i="7"/>
  <c r="H206" i="7"/>
  <c r="H198" i="7"/>
  <c r="H190" i="7"/>
  <c r="H182" i="7"/>
  <c r="H174" i="7"/>
  <c r="H166" i="7"/>
  <c r="H158" i="7"/>
  <c r="H150" i="7"/>
  <c r="H142" i="7"/>
  <c r="H134" i="7"/>
  <c r="H126" i="7"/>
  <c r="H118" i="7"/>
  <c r="H110" i="7"/>
  <c r="H102" i="7"/>
  <c r="H94" i="7"/>
  <c r="H86" i="7"/>
  <c r="H78" i="7"/>
  <c r="H70" i="7"/>
  <c r="H62" i="7"/>
  <c r="H54" i="7"/>
  <c r="H46" i="7"/>
</calcChain>
</file>

<file path=xl/sharedStrings.xml><?xml version="1.0" encoding="utf-8"?>
<sst xmlns="http://schemas.openxmlformats.org/spreadsheetml/2006/main" count="7261" uniqueCount="2813">
  <si>
    <t>Brand Name</t>
  </si>
  <si>
    <t>Acqua di Parma</t>
  </si>
  <si>
    <t>adwoa beauty</t>
  </si>
  <si>
    <t>AERIN</t>
  </si>
  <si>
    <t>Algenist</t>
  </si>
  <si>
    <t>Alpha-H</t>
  </si>
  <si>
    <t>alpyn beauty</t>
  </si>
  <si>
    <t>ALTERNA Haircare</t>
  </si>
  <si>
    <t>amika</t>
  </si>
  <si>
    <t>AMOREPACIFIC</t>
  </si>
  <si>
    <t>Anastasia Beverly Hills</t>
  </si>
  <si>
    <t>Aquis</t>
  </si>
  <si>
    <t>Armani Beauty</t>
  </si>
  <si>
    <t>Artist Couture</t>
  </si>
  <si>
    <t>Atelier Cologne</t>
  </si>
  <si>
    <t>Athr Beauty</t>
  </si>
  <si>
    <t>Augustinus Bader</t>
  </si>
  <si>
    <t>bareMinerals</t>
  </si>
  <si>
    <t>The Beauty Chef</t>
  </si>
  <si>
    <t>BeautyBio</t>
  </si>
  <si>
    <t>beautyblender</t>
  </si>
  <si>
    <t>belif</t>
  </si>
  <si>
    <t>Benefit Cosmetics</t>
  </si>
  <si>
    <t>BERDOUES</t>
  </si>
  <si>
    <t>Better Not Younger</t>
  </si>
  <si>
    <t>Bio Ionic</t>
  </si>
  <si>
    <t>Biossance</t>
  </si>
  <si>
    <t>Bite Beauty</t>
  </si>
  <si>
    <t>Blinc</t>
  </si>
  <si>
    <t>Bobbi Brown</t>
  </si>
  <si>
    <t>BREAD BEAUTY SUPPLY</t>
  </si>
  <si>
    <t>Briogeo</t>
  </si>
  <si>
    <t>Bumble and bumble</t>
  </si>
  <si>
    <t>BURBERRY</t>
  </si>
  <si>
    <t>Buxom</t>
  </si>
  <si>
    <t>By Rosie Jane</t>
  </si>
  <si>
    <t>caliray﻿NEW</t>
  </si>
  <si>
    <t>Calvin Klein</t>
  </si>
  <si>
    <t>Capri Blue</t>
  </si>
  <si>
    <t>Carolina Herrera</t>
  </si>
  <si>
    <t>Caudalie</t>
  </si>
  <si>
    <t>CHANEL</t>
  </si>
  <si>
    <t>Charlotte Tilbury</t>
  </si>
  <si>
    <t>Chloé</t>
  </si>
  <si>
    <t>Christian Louboutin</t>
  </si>
  <si>
    <t>Christophe Robin</t>
  </si>
  <si>
    <t>Ciaté London</t>
  </si>
  <si>
    <t>Cinema Secrets</t>
  </si>
  <si>
    <t>Clarins</t>
  </si>
  <si>
    <t>CLEAN RESERVE</t>
  </si>
  <si>
    <t>CLINIQUE</t>
  </si>
  <si>
    <t>COACH</t>
  </si>
  <si>
    <t>COLOR WOW</t>
  </si>
  <si>
    <t>COOLA</t>
  </si>
  <si>
    <t>dae</t>
  </si>
  <si>
    <t>DAMDAM</t>
  </si>
  <si>
    <t>Danessa Myricks Beauty</t>
  </si>
  <si>
    <t>Deborah Lippmann</t>
  </si>
  <si>
    <t>DEREK LAM 10 CROSBY</t>
  </si>
  <si>
    <t>DERMAFLASH</t>
  </si>
  <si>
    <t>Dermalogica</t>
  </si>
  <si>
    <t>DevaCurl</t>
  </si>
  <si>
    <t>Dior</t>
  </si>
  <si>
    <t>DOLCE&amp;GABBANA</t>
  </si>
  <si>
    <t>DOMINIQUE COSMETICS</t>
  </si>
  <si>
    <t>Donna Karan</t>
  </si>
  <si>
    <t>dpHUE</t>
  </si>
  <si>
    <t>EADEM</t>
  </si>
  <si>
    <t>Edible Beauty</t>
  </si>
  <si>
    <t>Eight &amp; Bob</t>
  </si>
  <si>
    <t>Ellis Brooklyn</t>
  </si>
  <si>
    <t>Erno Laszlo</t>
  </si>
  <si>
    <t>Estée Lauder</t>
  </si>
  <si>
    <t>Evian</t>
  </si>
  <si>
    <t>Fable &amp; Mane</t>
  </si>
  <si>
    <t>FaceGym</t>
  </si>
  <si>
    <t>Farmacy</t>
  </si>
  <si>
    <t>Fashion Fair</t>
  </si>
  <si>
    <t>Fenty Beauty by Rihanna</t>
  </si>
  <si>
    <t>Fenty Skin</t>
  </si>
  <si>
    <t>First Aid Beauty</t>
  </si>
  <si>
    <t>Flora + Bast</t>
  </si>
  <si>
    <t>Floral Street</t>
  </si>
  <si>
    <t>ghd</t>
  </si>
  <si>
    <t>Gisou</t>
  </si>
  <si>
    <t>Givenchy</t>
  </si>
  <si>
    <t>GLAMGLOW</t>
  </si>
  <si>
    <t>Glamnetic</t>
  </si>
  <si>
    <t>GLO Science</t>
  </si>
  <si>
    <t>Glow Recipe</t>
  </si>
  <si>
    <t>Good Dye Young</t>
  </si>
  <si>
    <t>Google</t>
  </si>
  <si>
    <t>goop</t>
  </si>
  <si>
    <t>Grace Eleyae</t>
  </si>
  <si>
    <t>Herbivore</t>
  </si>
  <si>
    <t>HERETIC</t>
  </si>
  <si>
    <t>HERMÈS</t>
  </si>
  <si>
    <t>Hourglass</t>
  </si>
  <si>
    <t>HUDA BEAUTY</t>
  </si>
  <si>
    <t>HUM Nutrition</t>
  </si>
  <si>
    <t>Hyper Skin</t>
  </si>
  <si>
    <t>Iconic London</t>
  </si>
  <si>
    <t>IGK</t>
  </si>
  <si>
    <t>ILIA</t>
  </si>
  <si>
    <t>INC.redible</t>
  </si>
  <si>
    <t>Indie Lee</t>
  </si>
  <si>
    <t>The INKEY List</t>
  </si>
  <si>
    <t>iNNBEAUTY PROJECT</t>
  </si>
  <si>
    <t>innisfree</t>
  </si>
  <si>
    <t>invisibobble</t>
  </si>
  <si>
    <t>Isle of Paradise</t>
  </si>
  <si>
    <t>IT Cosmetics</t>
  </si>
  <si>
    <t>ITEM Beauty By Addison Rae</t>
  </si>
  <si>
    <t>Jack Black</t>
  </si>
  <si>
    <t>Jillian Dempsey﻿NEW</t>
  </si>
  <si>
    <t>JIMMY CHOO</t>
  </si>
  <si>
    <t>JLo Beauty</t>
  </si>
  <si>
    <t>Jo Malone London</t>
  </si>
  <si>
    <t>John Varvatos</t>
  </si>
  <si>
    <t>Josie Maran</t>
  </si>
  <si>
    <t>Jouer Cosmetics</t>
  </si>
  <si>
    <t>Juicy Couture</t>
  </si>
  <si>
    <t>Juliette Has a Gun</t>
  </si>
  <si>
    <t>JVN</t>
  </si>
  <si>
    <t>K18 Biomimetic Hairscience﻿NEW</t>
  </si>
  <si>
    <t>Kaja</t>
  </si>
  <si>
    <t>Kate Somerville</t>
  </si>
  <si>
    <t>KAYALI﻿NEW</t>
  </si>
  <si>
    <t>Kérastase</t>
  </si>
  <si>
    <t>Kiehl's Since 1851</t>
  </si>
  <si>
    <t>KILIAN Paris</t>
  </si>
  <si>
    <t>Kitsch﻿NEW</t>
  </si>
  <si>
    <t>KNC Beauty</t>
  </si>
  <si>
    <t>Koh Gen Do</t>
  </si>
  <si>
    <t>Kopari</t>
  </si>
  <si>
    <t>KORA Organics</t>
  </si>
  <si>
    <t>L'Occitane</t>
  </si>
  <si>
    <t>L'Oreal Professionnel</t>
  </si>
  <si>
    <t>La Mer</t>
  </si>
  <si>
    <t>Lancôme</t>
  </si>
  <si>
    <t>LANEIGE</t>
  </si>
  <si>
    <t>LASHFOOD</t>
  </si>
  <si>
    <t>Laura Mercier</t>
  </si>
  <si>
    <t>LAWLESS</t>
  </si>
  <si>
    <t>LightStim</t>
  </si>
  <si>
    <t>lilah b.</t>
  </si>
  <si>
    <t>Lilly Lashes</t>
  </si>
  <si>
    <t>Living Proof</t>
  </si>
  <si>
    <t>Lord Jones</t>
  </si>
  <si>
    <t>LXMI</t>
  </si>
  <si>
    <t>LYS Beauty</t>
  </si>
  <si>
    <t>Maison Louis Marie</t>
  </si>
  <si>
    <t>Maison Margiela</t>
  </si>
  <si>
    <t>MAKE UP FOR EVER</t>
  </si>
  <si>
    <t>MAKEUP BY MARIO</t>
  </si>
  <si>
    <t>Marc Jacobs Beauty</t>
  </si>
  <si>
    <t>Marc Jacobs Fragrances</t>
  </si>
  <si>
    <t>Mario Badescu</t>
  </si>
  <si>
    <t>Melanin Haircare</t>
  </si>
  <si>
    <t>Melt Cosmetics</t>
  </si>
  <si>
    <t>MERIT</t>
  </si>
  <si>
    <t>Michael Kors</t>
  </si>
  <si>
    <t>Milk Makeup</t>
  </si>
  <si>
    <t>Mizani</t>
  </si>
  <si>
    <t>Montblanc</t>
  </si>
  <si>
    <t>Moon Juice</t>
  </si>
  <si>
    <t>Moroccanoil</t>
  </si>
  <si>
    <t>NAILS INC.</t>
  </si>
  <si>
    <t>Narciso Rodriguez</t>
  </si>
  <si>
    <t>NARS</t>
  </si>
  <si>
    <t>Natasha Denona</t>
  </si>
  <si>
    <t>Naturally Serious</t>
  </si>
  <si>
    <t>Nécessaire</t>
  </si>
  <si>
    <t>NEST New York</t>
  </si>
  <si>
    <t>NUDESTIX</t>
  </si>
  <si>
    <t>The Nue Co.</t>
  </si>
  <si>
    <t>NuFACE</t>
  </si>
  <si>
    <t>Nurse Jamie</t>
  </si>
  <si>
    <t>Olaplex</t>
  </si>
  <si>
    <t>OLEHENRIKSEN</t>
  </si>
  <si>
    <t>Omorovicza</t>
  </si>
  <si>
    <t>ONE/SIZE by Patrick Starrr</t>
  </si>
  <si>
    <t>The Ordinary</t>
  </si>
  <si>
    <t>Oribe</t>
  </si>
  <si>
    <t>The Original MakeUp Eraser</t>
  </si>
  <si>
    <t>Origins</t>
  </si>
  <si>
    <t>OTHERLAND</t>
  </si>
  <si>
    <t>Paco Rabanne</t>
  </si>
  <si>
    <t>PAT McGRATH LABS</t>
  </si>
  <si>
    <t>PATRICK TA</t>
  </si>
  <si>
    <t>PATTERN by Tracee Ellis Ross</t>
  </si>
  <si>
    <t>Paula's Choice</t>
  </si>
  <si>
    <t>Peace Out</t>
  </si>
  <si>
    <t>Perricone MD</t>
  </si>
  <si>
    <t>Peter Thomas Roth</t>
  </si>
  <si>
    <t>philosophy</t>
  </si>
  <si>
    <t>The Phluid Project</t>
  </si>
  <si>
    <t>PHLUR</t>
  </si>
  <si>
    <t>Playa</t>
  </si>
  <si>
    <t>PMD</t>
  </si>
  <si>
    <t>Prada</t>
  </si>
  <si>
    <t>Qhemet Biologics</t>
  </si>
  <si>
    <t>Rahua</t>
  </si>
  <si>
    <t>Ralph Lauren</t>
  </si>
  <si>
    <t>Rare Beauty by Selena Gomez</t>
  </si>
  <si>
    <t>REFY</t>
  </si>
  <si>
    <t>REN Clean Skincare</t>
  </si>
  <si>
    <t>Reverie</t>
  </si>
  <si>
    <t>rms beauty</t>
  </si>
  <si>
    <t>ROSE INC</t>
  </si>
  <si>
    <t>ROSE Ingleton MD</t>
  </si>
  <si>
    <t>Saie</t>
  </si>
  <si>
    <t>Saint Jane</t>
  </si>
  <si>
    <t>Sakara Life</t>
  </si>
  <si>
    <t>Selfless by Hyram</t>
  </si>
  <si>
    <t>SEPHORA COLLECTION</t>
  </si>
  <si>
    <t>Shani Darden Skin Care</t>
  </si>
  <si>
    <t>Shiseido</t>
  </si>
  <si>
    <t>shu uemura</t>
  </si>
  <si>
    <t>SK-II</t>
  </si>
  <si>
    <t>Skin Laundry</t>
  </si>
  <si>
    <t>Skinfix</t>
  </si>
  <si>
    <t>T3</t>
  </si>
  <si>
    <t>TAN-LUXE</t>
  </si>
  <si>
    <t>tarte</t>
  </si>
  <si>
    <t>Tata Harper</t>
  </si>
  <si>
    <t>Tatcha</t>
  </si>
  <si>
    <t>TOCCA</t>
  </si>
  <si>
    <t>Together Beauty</t>
  </si>
  <si>
    <t>TOM FORD</t>
  </si>
  <si>
    <t>Too Faced</t>
  </si>
  <si>
    <t>Urban Decay</t>
  </si>
  <si>
    <t>Valentino</t>
  </si>
  <si>
    <t>Vegamour</t>
  </si>
  <si>
    <t>Velour Lashes</t>
  </si>
  <si>
    <t>Verb</t>
  </si>
  <si>
    <t>Versace</t>
  </si>
  <si>
    <t>Viktor&amp;Rolf</t>
  </si>
  <si>
    <t>Violet Voss</t>
  </si>
  <si>
    <t>Virtue</t>
  </si>
  <si>
    <t>Viseart</t>
  </si>
  <si>
    <t>Vital Proteins</t>
  </si>
  <si>
    <t>Vitruvi</t>
  </si>
  <si>
    <t>Volition Beauty</t>
  </si>
  <si>
    <t>Wander Beauty</t>
  </si>
  <si>
    <t>Westman Atelier</t>
  </si>
  <si>
    <t>Wishful</t>
  </si>
  <si>
    <t>World of Chris Collins﻿NEW</t>
  </si>
  <si>
    <t>Youth To The People</t>
  </si>
  <si>
    <t>Yves Saint Laurent</t>
  </si>
  <si>
    <t>19-69﻿NEW</t>
  </si>
  <si>
    <t>54 Thrones</t>
  </si>
  <si>
    <t>The 7 Virtues</t>
  </si>
  <si>
    <t>8Greens</t>
  </si>
  <si>
    <t>Dr. Barbara Sturm</t>
  </si>
  <si>
    <t>Dr. Brandt Skincare</t>
  </si>
  <si>
    <t>Dr. Dennis Gross Skincare</t>
  </si>
  <si>
    <t>Dr. Jart+</t>
  </si>
  <si>
    <t>Dr. Lara Devgan Scientific Beauty</t>
  </si>
  <si>
    <t>Dr. Zenovia Skincare</t>
  </si>
  <si>
    <t>Drunk Elephant</t>
  </si>
  <si>
    <t>Drybar</t>
  </si>
  <si>
    <t>DUO</t>
  </si>
  <si>
    <t>Dyson</t>
  </si>
  <si>
    <t>FOREO</t>
  </si>
  <si>
    <t>FORVR Mood</t>
  </si>
  <si>
    <t>Freck Beauty</t>
  </si>
  <si>
    <t>fresh</t>
  </si>
  <si>
    <t>Grande Cosmetics</t>
  </si>
  <si>
    <t>Gucci</t>
  </si>
  <si>
    <t>GUERLAIN</t>
  </si>
  <si>
    <t>KORRES</t>
  </si>
  <si>
    <t>Kosas</t>
  </si>
  <si>
    <t>KVD Beauty</t>
  </si>
  <si>
    <t>Mount Lai</t>
  </si>
  <si>
    <t>Mugler</t>
  </si>
  <si>
    <t>Murad</t>
  </si>
  <si>
    <t>OTZI</t>
  </si>
  <si>
    <t>OUAI</t>
  </si>
  <si>
    <t>Overose</t>
  </si>
  <si>
    <t>Prima</t>
  </si>
  <si>
    <t>Pureology</t>
  </si>
  <si>
    <t>Rosebud Perfume Co.</t>
  </si>
  <si>
    <t>Rossano Ferretti Parma</t>
  </si>
  <si>
    <t>Skylar﻿NEW</t>
  </si>
  <si>
    <t>Slip</t>
  </si>
  <si>
    <t>Smashbox</t>
  </si>
  <si>
    <t>SOBEL SKIN Rx</t>
  </si>
  <si>
    <t>Sol de Janeiro</t>
  </si>
  <si>
    <t>St. Tropez</t>
  </si>
  <si>
    <t>stackedskincare</t>
  </si>
  <si>
    <t>stila</t>
  </si>
  <si>
    <t>StriVectin</t>
  </si>
  <si>
    <t>Sulwhasoo</t>
  </si>
  <si>
    <t>Summer Fridays</t>
  </si>
  <si>
    <t>SUNDAY II SUNDAY</t>
  </si>
  <si>
    <t>Sunday Riley</t>
  </si>
  <si>
    <t>Supergoop!</t>
  </si>
  <si>
    <t>Susteau</t>
  </si>
  <si>
    <t>Topicals</t>
  </si>
  <si>
    <t>Tory Burch</t>
  </si>
  <si>
    <t>Touch In Sol</t>
  </si>
  <si>
    <t>Touchland﻿NEW</t>
  </si>
  <si>
    <t>Tower 28 Beauty</t>
  </si>
  <si>
    <t>Tweezerman</t>
  </si>
  <si>
    <t>Voluspa</t>
  </si>
  <si>
    <t>Brands</t>
  </si>
  <si>
    <t>Ace Beauté</t>
  </si>
  <si>
    <t>ACURE</t>
  </si>
  <si>
    <t>AG Hair</t>
  </si>
  <si>
    <t>Ahava</t>
  </si>
  <si>
    <t>Alleyoop</t>
  </si>
  <si>
    <t>AllSaints</t>
  </si>
  <si>
    <t>Almay</t>
  </si>
  <si>
    <t>Alpha Skin Care</t>
  </si>
  <si>
    <t>Alterna</t>
  </si>
  <si>
    <t>American Crew</t>
  </si>
  <si>
    <t>Andalou Naturals</t>
  </si>
  <si>
    <t>Aquage</t>
  </si>
  <si>
    <t>Aquaphor</t>
  </si>
  <si>
    <t>ARCONA</t>
  </si>
  <si>
    <t>Arctic Fox</t>
  </si>
  <si>
    <t>Ardell</t>
  </si>
  <si>
    <t>Ariana Grande</t>
  </si>
  <si>
    <t>ARMANI</t>
  </si>
  <si>
    <t>ArtNaturals LUXE</t>
  </si>
  <si>
    <t>Au Naturale</t>
  </si>
  <si>
    <t>Australian Glow</t>
  </si>
  <si>
    <t>Australian Gold</t>
  </si>
  <si>
    <t>Aveeno</t>
  </si>
  <si>
    <t>Avène</t>
  </si>
  <si>
    <t>Awake Beauty</t>
  </si>
  <si>
    <t>AXIOLOGY</t>
  </si>
  <si>
    <t>Azzaro</t>
  </si>
  <si>
    <t>B.Bungalow by Beachwaver Co.</t>
  </si>
  <si>
    <t>b.tan</t>
  </si>
  <si>
    <t>Babo Botanicals</t>
  </si>
  <si>
    <t>Baby Foot</t>
  </si>
  <si>
    <t>BaBylissPRO</t>
  </si>
  <si>
    <t>BAD HABIT</t>
  </si>
  <si>
    <t>Bali Body</t>
  </si>
  <si>
    <t>Banila Co</t>
  </si>
  <si>
    <t>Barefoot Scientist</t>
  </si>
  <si>
    <t>basd</t>
  </si>
  <si>
    <t>Batiste</t>
  </si>
  <si>
    <t>BAUBLEBAR</t>
  </si>
  <si>
    <t>Baxter of California</t>
  </si>
  <si>
    <t>Beachwaver Co.</t>
  </si>
  <si>
    <t>Beast</t>
  </si>
  <si>
    <t>Beauty Bakerie</t>
  </si>
  <si>
    <t>BeautyGARDE</t>
  </si>
  <si>
    <t>BeautyStat Cosmetics</t>
  </si>
  <si>
    <t>Bed Head</t>
  </si>
  <si>
    <t>Beekman 1802</t>
  </si>
  <si>
    <t>Belli</t>
  </si>
  <si>
    <t>BH Cosmetics</t>
  </si>
  <si>
    <t>Bic</t>
  </si>
  <si>
    <t>Bikini Zone</t>
  </si>
  <si>
    <t>Billie Eilish</t>
  </si>
  <si>
    <t>Billy Jealousy</t>
  </si>
  <si>
    <t>Bio-Oil</t>
  </si>
  <si>
    <t>Biobelle</t>
  </si>
  <si>
    <t>bioClarity</t>
  </si>
  <si>
    <t>Biolage</t>
  </si>
  <si>
    <t>Bioré</t>
  </si>
  <si>
    <t>Biosilk</t>
  </si>
  <si>
    <t>Black Girl Sunscreen</t>
  </si>
  <si>
    <t>Blind Barber</t>
  </si>
  <si>
    <t>BLINKING BEAUTÉ</t>
  </si>
  <si>
    <t>Bliss</t>
  </si>
  <si>
    <t>BLK/OPL</t>
  </si>
  <si>
    <t>BLONDME</t>
  </si>
  <si>
    <t>BLUME</t>
  </si>
  <si>
    <t>Bondi Boost</t>
  </si>
  <si>
    <t>Bondi Sands</t>
  </si>
  <si>
    <t>boscia</t>
  </si>
  <si>
    <t>Bosley</t>
  </si>
  <si>
    <t>Botanics</t>
  </si>
  <si>
    <t>Braun</t>
  </si>
  <si>
    <t>Bravo Sierra</t>
  </si>
  <si>
    <t>Brite</t>
  </si>
  <si>
    <t>Brush Lab</t>
  </si>
  <si>
    <t>Burt's Bees</t>
  </si>
  <si>
    <t>Buttah Skin</t>
  </si>
  <si>
    <t>Caboodles</t>
  </si>
  <si>
    <t>Cake</t>
  </si>
  <si>
    <t>CAMILLE ROSE</t>
  </si>
  <si>
    <t>CANNUKA</t>
  </si>
  <si>
    <t>Capelli New York</t>
  </si>
  <si>
    <t>Captain Blankenship</t>
  </si>
  <si>
    <t>Carbon Theory.</t>
  </si>
  <si>
    <t>Carol's Daughter</t>
  </si>
  <si>
    <t>Catrice</t>
  </si>
  <si>
    <t>CeraVe</t>
  </si>
  <si>
    <t>Cetaphil</t>
  </si>
  <si>
    <t>ChapStick</t>
  </si>
  <si>
    <t>Chi</t>
  </si>
  <si>
    <t>China Glaze</t>
  </si>
  <si>
    <t>Clairol</t>
  </si>
  <si>
    <t>Clean</t>
  </si>
  <si>
    <t>CND</t>
  </si>
  <si>
    <t>CO. by Colgate</t>
  </si>
  <si>
    <t>Coco &amp; Eve</t>
  </si>
  <si>
    <t>cocokind</t>
  </si>
  <si>
    <t>Color Oops</t>
  </si>
  <si>
    <t>ColourPop</t>
  </si>
  <si>
    <t>Completely Bare</t>
  </si>
  <si>
    <t>Conair</t>
  </si>
  <si>
    <t>COSRX</t>
  </si>
  <si>
    <t>CoTz</t>
  </si>
  <si>
    <t>COVER FX</t>
  </si>
  <si>
    <t>Cover Your Gray</t>
  </si>
  <si>
    <t>CoverGirl</t>
  </si>
  <si>
    <t>Crepe Erase</t>
  </si>
  <si>
    <t>Crest</t>
  </si>
  <si>
    <t>Cricket</t>
  </si>
  <si>
    <t>Croc</t>
  </si>
  <si>
    <t>CURLS</t>
  </si>
  <si>
    <t>Curlsmith</t>
  </si>
  <si>
    <t>Curél</t>
  </si>
  <si>
    <t>Céla</t>
  </si>
  <si>
    <t>da Bomb</t>
  </si>
  <si>
    <t>Daily Concepts</t>
  </si>
  <si>
    <t>Dashing Diva</t>
  </si>
  <si>
    <t>DefineMe Fragrance</t>
  </si>
  <si>
    <t>Derma E</t>
  </si>
  <si>
    <t>Dermablend</t>
  </si>
  <si>
    <t>Design Essentials</t>
  </si>
  <si>
    <t>DHC</t>
  </si>
  <si>
    <t>Diane</t>
  </si>
  <si>
    <t>Differin</t>
  </si>
  <si>
    <t>Dionis</t>
  </si>
  <si>
    <t>DKNY</t>
  </si>
  <si>
    <t>Dotted Zebra</t>
  </si>
  <si>
    <t>Dr Roebuck's</t>
  </si>
  <si>
    <t>Dr Teal's</t>
  </si>
  <si>
    <t>Dr. Brandt</t>
  </si>
  <si>
    <t>Dr. PAWPAW</t>
  </si>
  <si>
    <t>Duke Cannon Supply Co</t>
  </si>
  <si>
    <t>e.l.f. Cosmetics</t>
  </si>
  <si>
    <t>Earth Therapeutics</t>
  </si>
  <si>
    <t>Eau de Juice</t>
  </si>
  <si>
    <t>EcoTools</t>
  </si>
  <si>
    <t>Eczema Honey</t>
  </si>
  <si>
    <t>Elaluz by Camila Coelho</t>
  </si>
  <si>
    <t>Elcie Cosmetics</t>
  </si>
  <si>
    <t>ELEMIS</t>
  </si>
  <si>
    <t>EleVen by Venus Williams</t>
  </si>
  <si>
    <t>Elizabeth Arden</t>
  </si>
  <si>
    <t>Elizabeth Taylor</t>
  </si>
  <si>
    <t>ella+mila</t>
  </si>
  <si>
    <t>Eos</t>
  </si>
  <si>
    <t>Erborian</t>
  </si>
  <si>
    <t>Ere Perez</t>
  </si>
  <si>
    <t>Escada</t>
  </si>
  <si>
    <t>Essence</t>
  </si>
  <si>
    <t>Essie</t>
  </si>
  <si>
    <t>Eva Nyc</t>
  </si>
  <si>
    <t>Everpro</t>
  </si>
  <si>
    <t>Every Man Jack</t>
  </si>
  <si>
    <t>Everyday Humans</t>
  </si>
  <si>
    <t>Evian Mineral Spray</t>
  </si>
  <si>
    <t>Exa</t>
  </si>
  <si>
    <t>Exuviance</t>
  </si>
  <si>
    <t>Eyeko</t>
  </si>
  <si>
    <t>Eylure</t>
  </si>
  <si>
    <t>FACE HALO</t>
  </si>
  <si>
    <t>Fairy Tales</t>
  </si>
  <si>
    <t>Fake Bake</t>
  </si>
  <si>
    <t>FEKKAI</t>
  </si>
  <si>
    <t>Fifth &amp; Root</t>
  </si>
  <si>
    <t>Flawless by Finishing Touch</t>
  </si>
  <si>
    <t>Flora &amp; Curl</t>
  </si>
  <si>
    <t>florence by mills</t>
  </si>
  <si>
    <t>FLOWER Beauty</t>
  </si>
  <si>
    <t>Flowery</t>
  </si>
  <si>
    <t>Follain</t>
  </si>
  <si>
    <t>Foreo</t>
  </si>
  <si>
    <t>Formula 10.0.6</t>
  </si>
  <si>
    <t>Four Reasons Color Mask</t>
  </si>
  <si>
    <t>FOUR SIGMATIC</t>
  </si>
  <si>
    <t>Fourth Ray Beauty</t>
  </si>
  <si>
    <t>frank body</t>
  </si>
  <si>
    <t>Frederick Benjamin</t>
  </si>
  <si>
    <t>Freeman</t>
  </si>
  <si>
    <t>Fromm</t>
  </si>
  <si>
    <t>Fur</t>
  </si>
  <si>
    <t>Ga.Ma Italy Professional</t>
  </si>
  <si>
    <t>Garnier</t>
  </si>
  <si>
    <t>Gigi</t>
  </si>
  <si>
    <t>Gillette</t>
  </si>
  <si>
    <t>GIMME beauty</t>
  </si>
  <si>
    <t>Go Smile</t>
  </si>
  <si>
    <t>Gold 'N Hot</t>
  </si>
  <si>
    <t>Goli Nutrition</t>
  </si>
  <si>
    <t>Good Molecules</t>
  </si>
  <si>
    <t>Got 2b</t>
  </si>
  <si>
    <t>Groovi Beauty</t>
  </si>
  <si>
    <t>Grow Gorgeous</t>
  </si>
  <si>
    <t>Grown Alchemist</t>
  </si>
  <si>
    <t>HAIRtamin</t>
  </si>
  <si>
    <t>HALLY</t>
  </si>
  <si>
    <t>HAN Skincare Cosmetics</t>
  </si>
  <si>
    <t>Hanskin</t>
  </si>
  <si>
    <t>Happy Dance</t>
  </si>
  <si>
    <t>Hask</t>
  </si>
  <si>
    <t>Head &amp; Shoulders</t>
  </si>
  <si>
    <t>Hello</t>
  </si>
  <si>
    <t>Hempz</t>
  </si>
  <si>
    <t>Heritage Store</t>
  </si>
  <si>
    <t>Hero Cosmetics</t>
  </si>
  <si>
    <t>Hey Honey</t>
  </si>
  <si>
    <t>HipDot</t>
  </si>
  <si>
    <t>Holika Holika</t>
  </si>
  <si>
    <t>Hollywood Fashion Secrets</t>
  </si>
  <si>
    <t>Homebody</t>
  </si>
  <si>
    <t>HomeWorx</t>
  </si>
  <si>
    <t>Honest Beauty</t>
  </si>
  <si>
    <t>Hot Tools</t>
  </si>
  <si>
    <t>House of Lashes</t>
  </si>
  <si>
    <t>Hugo Boss</t>
  </si>
  <si>
    <t>Hustle Butter</t>
  </si>
  <si>
    <t>Hynt Beauty</t>
  </si>
  <si>
    <t>I Dew Care</t>
  </si>
  <si>
    <t>I Heart Revolution</t>
  </si>
  <si>
    <t>iDesign</t>
  </si>
  <si>
    <t>iHome</t>
  </si>
  <si>
    <t>ILLUME</t>
  </si>
  <si>
    <t>Impressions Vanity</t>
  </si>
  <si>
    <t>Indeed Labs</t>
  </si>
  <si>
    <t>INDIE LEE</t>
  </si>
  <si>
    <t>Inked by Dani</t>
  </si>
  <si>
    <t>Innersense Organic Beauty</t>
  </si>
  <si>
    <t>INSERT NAME HERE</t>
  </si>
  <si>
    <t>InStyler</t>
  </si>
  <si>
    <t>Inuwet</t>
  </si>
  <si>
    <t>IROHA</t>
  </si>
  <si>
    <t>IT Brushes For ULTA</t>
  </si>
  <si>
    <t>It's A 10</t>
  </si>
  <si>
    <t>J.Cat Beauty</t>
  </si>
  <si>
    <t>J.R. Watkins</t>
  </si>
  <si>
    <t>Jaclyn Cosmetics</t>
  </si>
  <si>
    <t>jane iredale</t>
  </si>
  <si>
    <t>Jean Paul Gaultier</t>
  </si>
  <si>
    <t>Jergens</t>
  </si>
  <si>
    <t>Jessica Simpson</t>
  </si>
  <si>
    <t>John Frieda</t>
  </si>
  <si>
    <t>Joico</t>
  </si>
  <si>
    <t>Josh Rosebrook</t>
  </si>
  <si>
    <t>Juice Beauty</t>
  </si>
  <si>
    <t>Juvia's Place</t>
  </si>
  <si>
    <t>Kate Spade New York</t>
  </si>
  <si>
    <t>Kenneth Cole New York</t>
  </si>
  <si>
    <t>Kenra Professional</t>
  </si>
  <si>
    <t>Keracolor</t>
  </si>
  <si>
    <t>Keranique</t>
  </si>
  <si>
    <t>Keratin Complex</t>
  </si>
  <si>
    <t>Kestrel</t>
  </si>
  <si>
    <t>Keys Soulcare</t>
  </si>
  <si>
    <t>KIKO Milano</t>
  </si>
  <si>
    <t>Kinship</t>
  </si>
  <si>
    <t>Kiss</t>
  </si>
  <si>
    <t>Kitsch</t>
  </si>
  <si>
    <t>KKW FRAGRANCE</t>
  </si>
  <si>
    <t>Klairs</t>
  </si>
  <si>
    <t>Klorane</t>
  </si>
  <si>
    <t>Kneipp</t>
  </si>
  <si>
    <t>Kopari Beauty</t>
  </si>
  <si>
    <t>Kreyòl Essence</t>
  </si>
  <si>
    <t>KRISTIN ESS HAIR</t>
  </si>
  <si>
    <t>KYLIE COSMETICS</t>
  </si>
  <si>
    <t>KYLIE SKIN</t>
  </si>
  <si>
    <t>L'ange</t>
  </si>
  <si>
    <t>L'anza</t>
  </si>
  <si>
    <t>L'Oréal</t>
  </si>
  <si>
    <t>L'Oréal Professionnel</t>
  </si>
  <si>
    <t>L.A. Girl</t>
  </si>
  <si>
    <t>La Roche-Posay</t>
  </si>
  <si>
    <t>Lake &amp; Skye</t>
  </si>
  <si>
    <t>LAMIK Beauty</t>
  </si>
  <si>
    <t>Lano</t>
  </si>
  <si>
    <t>LAVANILA</t>
  </si>
  <si>
    <t>Le Mini Macaron</t>
  </si>
  <si>
    <t>Leaders</t>
  </si>
  <si>
    <t>Leandro Limited</t>
  </si>
  <si>
    <t>Lime Crime</t>
  </si>
  <si>
    <t>Lip Smacker</t>
  </si>
  <si>
    <t>Live Tinted</t>
  </si>
  <si>
    <t>Locks &amp; Mane</t>
  </si>
  <si>
    <t>LOLI Beauty</t>
  </si>
  <si>
    <t>Londontown</t>
  </si>
  <si>
    <t>LOOPS</t>
  </si>
  <si>
    <t>LORAC</t>
  </si>
  <si>
    <t>Lottie London</t>
  </si>
  <si>
    <t>Love Wellness</t>
  </si>
  <si>
    <t>Loving Tan</t>
  </si>
  <si>
    <t>LUV SCRUB</t>
  </si>
  <si>
    <t>M. Skin Care</t>
  </si>
  <si>
    <t>MAC</t>
  </si>
  <si>
    <t>Mad Hippie</t>
  </si>
  <si>
    <t>Madison Reed</t>
  </si>
  <si>
    <t>Maelys Cosmetics</t>
  </si>
  <si>
    <t>MAHLI</t>
  </si>
  <si>
    <t>Makeup Revolution</t>
  </si>
  <si>
    <t>Manic Panic</t>
  </si>
  <si>
    <t>MANNA KADAR BEAUTY</t>
  </si>
  <si>
    <t>Marc Anthony</t>
  </si>
  <si>
    <t>Marc Jacobs</t>
  </si>
  <si>
    <t>MASON MAN</t>
  </si>
  <si>
    <t>Matrix</t>
  </si>
  <si>
    <t>Maui Babe</t>
  </si>
  <si>
    <t>Maui Moisture</t>
  </si>
  <si>
    <t>Maybelline</t>
  </si>
  <si>
    <t>Meaningful Beauty</t>
  </si>
  <si>
    <t>megababe</t>
  </si>
  <si>
    <t>MegRhythm</t>
  </si>
  <si>
    <t>MELÉ</t>
  </si>
  <si>
    <t>mented cosmetics</t>
  </si>
  <si>
    <t>Merci Handy</t>
  </si>
  <si>
    <t>Miamica</t>
  </si>
  <si>
    <t>Michael Todd Beauty</t>
  </si>
  <si>
    <t>Milani</t>
  </si>
  <si>
    <t>Milk + Honey</t>
  </si>
  <si>
    <t>Miss Spa</t>
  </si>
  <si>
    <t>Mixed Chicks</t>
  </si>
  <si>
    <t>MONDAY Haircare</t>
  </si>
  <si>
    <t>Moon</t>
  </si>
  <si>
    <t>Morgan Taylor</t>
  </si>
  <si>
    <t>Morphe</t>
  </si>
  <si>
    <t>Moschino</t>
  </si>
  <si>
    <t>My Clarins</t>
  </si>
  <si>
    <t>MyChelle</t>
  </si>
  <si>
    <t>Mydentity</t>
  </si>
  <si>
    <t>NABLA</t>
  </si>
  <si>
    <t>Nads Natural</t>
  </si>
  <si>
    <t>Nail Tek</t>
  </si>
  <si>
    <t>Nailtopia</t>
  </si>
  <si>
    <t>Nair</t>
  </si>
  <si>
    <t>Naturalicious</t>
  </si>
  <si>
    <t>NatureLab. Tokyo</t>
  </si>
  <si>
    <t>Nemat</t>
  </si>
  <si>
    <t>NEST Fragrances</t>
  </si>
  <si>
    <t>Neutrogena</t>
  </si>
  <si>
    <t>Nexxus</t>
  </si>
  <si>
    <t>Nioxin</t>
  </si>
  <si>
    <t>Nivea</t>
  </si>
  <si>
    <t>No Mo</t>
  </si>
  <si>
    <t>No7</t>
  </si>
  <si>
    <t>Not Your Mother's</t>
  </si>
  <si>
    <t>Noughty</t>
  </si>
  <si>
    <t>noyah</t>
  </si>
  <si>
    <t>Nude Sugar</t>
  </si>
  <si>
    <t>NYX Professional Makeup</t>
  </si>
  <si>
    <t>N°1 DE CHANEL</t>
  </si>
  <si>
    <t>Ofra Cosmetics</t>
  </si>
  <si>
    <t>OGX</t>
  </si>
  <si>
    <t>Oh K!</t>
  </si>
  <si>
    <t>Olay</t>
  </si>
  <si>
    <t>Olio E Osso</t>
  </si>
  <si>
    <t>Olivia Garden</t>
  </si>
  <si>
    <t>One Love Organics</t>
  </si>
  <si>
    <t>OPI</t>
  </si>
  <si>
    <t>ORA</t>
  </si>
  <si>
    <t>Ora Organic</t>
  </si>
  <si>
    <t>Oral-B</t>
  </si>
  <si>
    <t>Orly</t>
  </si>
  <si>
    <t>OSEA</t>
  </si>
  <si>
    <t>Ouidad</t>
  </si>
  <si>
    <t>Pacifica</t>
  </si>
  <si>
    <t>Parissa</t>
  </si>
  <si>
    <t>Patchology</t>
  </si>
  <si>
    <t>PATTERN</t>
  </si>
  <si>
    <t>Paul Mitchell</t>
  </si>
  <si>
    <t>PEACH &amp; LILY</t>
  </si>
  <si>
    <t>Peach Slices</t>
  </si>
  <si>
    <t>Persona</t>
  </si>
  <si>
    <t>Petite n Pretty</t>
  </si>
  <si>
    <t>Physicians Formula</t>
  </si>
  <si>
    <t>Phyto</t>
  </si>
  <si>
    <t>Pinrose</t>
  </si>
  <si>
    <t>Pipette</t>
  </si>
  <si>
    <t>Pirette</t>
  </si>
  <si>
    <t>Pixi</t>
  </si>
  <si>
    <t>Polder</t>
  </si>
  <si>
    <t>Poo~Pourri</t>
  </si>
  <si>
    <t>Pravana</t>
  </si>
  <si>
    <t>Proactiv</t>
  </si>
  <si>
    <t>Punky Colour</t>
  </si>
  <si>
    <t>Pura</t>
  </si>
  <si>
    <t>Pura d'or</t>
  </si>
  <si>
    <t>pursoma</t>
  </si>
  <si>
    <t>PYT Beauty</t>
  </si>
  <si>
    <t>PÜR</t>
  </si>
  <si>
    <t>RapidHair</t>
  </si>
  <si>
    <t>Rapidlash</t>
  </si>
  <si>
    <t>Real Techniques</t>
  </si>
  <si>
    <t>Rebels Refinery</t>
  </si>
  <si>
    <t>Red Carpet Manicure</t>
  </si>
  <si>
    <t>Redken</t>
  </si>
  <si>
    <t>Remington</t>
  </si>
  <si>
    <t>Revlon</t>
  </si>
  <si>
    <t>Revolution PRO</t>
  </si>
  <si>
    <t>REVOLUTION SKINCARE</t>
  </si>
  <si>
    <t>Riki Loves Riki</t>
  </si>
  <si>
    <t>RITUALS</t>
  </si>
  <si>
    <t>Rituel de Fille</t>
  </si>
  <si>
    <t>Rizos Curls</t>
  </si>
  <si>
    <t>RoC</t>
  </si>
  <si>
    <t>Rusk</t>
  </si>
  <si>
    <t>S'well</t>
  </si>
  <si>
    <t>Sacheu</t>
  </si>
  <si>
    <t>Sagely Naturals</t>
  </si>
  <si>
    <t>Sally Hansen</t>
  </si>
  <si>
    <t>SAND &amp; SKY</t>
  </si>
  <si>
    <t>Sara Happ</t>
  </si>
  <si>
    <t>Scent-Organix</t>
  </si>
  <si>
    <t>Schick</t>
  </si>
  <si>
    <t>Schmidts</t>
  </si>
  <si>
    <t>SCRATCH</t>
  </si>
  <si>
    <t>Scünci</t>
  </si>
  <si>
    <t>Sebastian</t>
  </si>
  <si>
    <t>Seche</t>
  </si>
  <si>
    <t>Secret</t>
  </si>
  <si>
    <t>Seed Phytonutrients</t>
  </si>
  <si>
    <t>SEEN</t>
  </si>
  <si>
    <t>SeroVital</t>
  </si>
  <si>
    <t>Sexy Hair</t>
  </si>
  <si>
    <t>SheaMoisture</t>
  </si>
  <si>
    <t>Shimmer Lights</t>
  </si>
  <si>
    <t>Silk'n</t>
  </si>
  <si>
    <t>Skin Gym</t>
  </si>
  <si>
    <t>SKIN&amp;CO</t>
  </si>
  <si>
    <t>Skinfood</t>
  </si>
  <si>
    <t>SkinKick</t>
  </si>
  <si>
    <t>Skinnydip</t>
  </si>
  <si>
    <t>Skintimate</t>
  </si>
  <si>
    <t>Skyn Iceland</t>
  </si>
  <si>
    <t>SmartyPits</t>
  </si>
  <si>
    <t>SMITH &amp; CULT</t>
  </si>
  <si>
    <t>SNP</t>
  </si>
  <si>
    <t>Soap &amp; Glory</t>
  </si>
  <si>
    <t>SoCozy</t>
  </si>
  <si>
    <t>Sorbus</t>
  </si>
  <si>
    <t>Specific Beauty</t>
  </si>
  <si>
    <t>Spectrum</t>
  </si>
  <si>
    <t>Spongeables</t>
  </si>
  <si>
    <t>Spot Fade</t>
  </si>
  <si>
    <t>Spotlight Oral Care</t>
  </si>
  <si>
    <t>St. Moriz</t>
  </si>
  <si>
    <t>Static Nails</t>
  </si>
  <si>
    <t>STMNT Grooming Goods</t>
  </si>
  <si>
    <t>Sugarbearhair</t>
  </si>
  <si>
    <t>Sun + Moon</t>
  </si>
  <si>
    <t>Sun Bum</t>
  </si>
  <si>
    <t>Sunday || Sunday</t>
  </si>
  <si>
    <t>Sweet &amp; Shimmer</t>
  </si>
  <si>
    <t>SweetSpot Labs</t>
  </si>
  <si>
    <t>Tangle Teezer</t>
  </si>
  <si>
    <t>Tanologist</t>
  </si>
  <si>
    <t>Tartan + Twine</t>
  </si>
  <si>
    <t>Teami Blends</t>
  </si>
  <si>
    <t>Terra Beauty Bars</t>
  </si>
  <si>
    <t>tgin</t>
  </si>
  <si>
    <t>Thayers</t>
  </si>
  <si>
    <t>The Body Shop</t>
  </si>
  <si>
    <t>The Crème Shop</t>
  </si>
  <si>
    <t>The Fox Tan</t>
  </si>
  <si>
    <t>The Good Patch</t>
  </si>
  <si>
    <t>The Hair Edit</t>
  </si>
  <si>
    <t>The Handmade Soap Co.</t>
  </si>
  <si>
    <t>The Mane Choice</t>
  </si>
  <si>
    <t>THE ROUTE</t>
  </si>
  <si>
    <t>The Vintage Cosmetic Company</t>
  </si>
  <si>
    <t>Thick Head</t>
  </si>
  <si>
    <t>this works</t>
  </si>
  <si>
    <t>Tiffany &amp; Co.</t>
  </si>
  <si>
    <t>Tigi</t>
  </si>
  <si>
    <t>TONYMOLY</t>
  </si>
  <si>
    <t>Too Cool For School</t>
  </si>
  <si>
    <t>Toppik</t>
  </si>
  <si>
    <t>Touchland</t>
  </si>
  <si>
    <t>Tree Hut</t>
  </si>
  <si>
    <t>Tresemme</t>
  </si>
  <si>
    <t>Truly</t>
  </si>
  <si>
    <t>Tula</t>
  </si>
  <si>
    <t>Turbie Twist</t>
  </si>
  <si>
    <t>Tyme</t>
  </si>
  <si>
    <t>ULTA</t>
  </si>
  <si>
    <t>ULTAMATE REWARDS</t>
  </si>
  <si>
    <t>Undone Beauty</t>
  </si>
  <si>
    <t>UOMA Beauty</t>
  </si>
  <si>
    <t>Urban Decay Cosmetics</t>
  </si>
  <si>
    <t>Urban Hydration</t>
  </si>
  <si>
    <t>Urban Skin Rx</t>
  </si>
  <si>
    <t>Urban Skin Rx Pro Strength</t>
  </si>
  <si>
    <t>Urban Veda</t>
  </si>
  <si>
    <t>Ursa Major</t>
  </si>
  <si>
    <t>VDL</t>
  </si>
  <si>
    <t>Vichy</t>
  </si>
  <si>
    <t>Vitabath</t>
  </si>
  <si>
    <t>VitaminSea.beauty</t>
  </si>
  <si>
    <t>Viviscal</t>
  </si>
  <si>
    <t>Voir</t>
  </si>
  <si>
    <t>VOLITION</t>
  </si>
  <si>
    <t>Volt</t>
  </si>
  <si>
    <t>W3LL PEOPLE</t>
  </si>
  <si>
    <t>Wahl</t>
  </si>
  <si>
    <t>Wakse</t>
  </si>
  <si>
    <t>We Are Paradoxx</t>
  </si>
  <si>
    <t>Weleda</t>
  </si>
  <si>
    <t>Wella</t>
  </si>
  <si>
    <t>Wet Brush</t>
  </si>
  <si>
    <t>Wet n Wild</t>
  </si>
  <si>
    <t>Wigo</t>
  </si>
  <si>
    <t>Winky Lux</t>
  </si>
  <si>
    <t>WLDKAT</t>
  </si>
  <si>
    <t>Wunder2</t>
  </si>
  <si>
    <t>XX Revolution</t>
  </si>
  <si>
    <t>YUNI</t>
  </si>
  <si>
    <t>ZitSticka</t>
  </si>
  <si>
    <t>Zoya</t>
  </si>
  <si>
    <t>18.21 Man Made</t>
  </si>
  <si>
    <t>Owner</t>
  </si>
  <si>
    <t>Female</t>
  </si>
  <si>
    <t>POC</t>
  </si>
  <si>
    <t>Product Types</t>
  </si>
  <si>
    <t>Number of Products</t>
  </si>
  <si>
    <t>Year Founded</t>
  </si>
  <si>
    <t>Laura Burdese</t>
  </si>
  <si>
    <t>Julian Addo</t>
  </si>
  <si>
    <t>Hair</t>
  </si>
  <si>
    <t>Aerin Lauder</t>
  </si>
  <si>
    <t>Fragerance</t>
  </si>
  <si>
    <t>Harrison Dillon and Jonathan Wolfson</t>
  </si>
  <si>
    <t>Skincare,Bath &amp; Body, Makeup</t>
  </si>
  <si>
    <t>Fragerance, Bath &amp; Body</t>
  </si>
  <si>
    <t>Skincare</t>
  </si>
  <si>
    <t>Michelle Doherty</t>
  </si>
  <si>
    <t>Kendra Kolb Butler</t>
  </si>
  <si>
    <t>Joan Malloy</t>
  </si>
  <si>
    <t>Vita Raykhman</t>
  </si>
  <si>
    <t>Suh Kyung-bae</t>
  </si>
  <si>
    <t>Skincare, Makeup</t>
  </si>
  <si>
    <t>Anastasia Soare</t>
  </si>
  <si>
    <t>Britta Cox</t>
  </si>
  <si>
    <t>Hair, Tools &amp; Brushes</t>
  </si>
  <si>
    <t>Giorgio Armani</t>
  </si>
  <si>
    <t>Fragerance, Makeup, Skincare, Bath &amp; Body</t>
  </si>
  <si>
    <t>Angel Merino</t>
  </si>
  <si>
    <t>Makeup, Bath &amp; Body</t>
  </si>
  <si>
    <t>Sylvie Ganter and Christophe Cervasel</t>
  </si>
  <si>
    <t>Tiila Abbitt</t>
  </si>
  <si>
    <t>Charles Rosier</t>
  </si>
  <si>
    <t>Skincare, Hair, Bath &amp; Body</t>
  </si>
  <si>
    <t>Number of Female</t>
  </si>
  <si>
    <t>Number of POC</t>
  </si>
  <si>
    <t>Diane Richardson</t>
  </si>
  <si>
    <t>Makeup, Skincare, Bath &amp; Body, Tools &amp; Brushes</t>
  </si>
  <si>
    <t>Carla Oates</t>
  </si>
  <si>
    <t>Skincare, Bath &amp; Body</t>
  </si>
  <si>
    <t>Jamie O'Banion</t>
  </si>
  <si>
    <t>Skincare, Hair, Tools &amp; Brushes, Bath &amp; Body, Makeup</t>
  </si>
  <si>
    <t>Rea Ann Silva</t>
  </si>
  <si>
    <t>Makeup, Tools &amp; Brushes</t>
  </si>
  <si>
    <t>LG</t>
  </si>
  <si>
    <t>Jean and Jane Ford</t>
  </si>
  <si>
    <t>Guillaume Berdoues</t>
  </si>
  <si>
    <t>Sonsoles Gonzalez</t>
  </si>
  <si>
    <t>Hair, Bath &amp; Body</t>
  </si>
  <si>
    <t>Fernando Romero</t>
  </si>
  <si>
    <t>Caroline Hadfield</t>
  </si>
  <si>
    <t>Skincare, Hair, Bath &amp; Body, Makeup</t>
  </si>
  <si>
    <t>Susanne Langmuir</t>
  </si>
  <si>
    <t>Makeup, Skincare</t>
  </si>
  <si>
    <t>Suma and Lewis Farsedakis</t>
  </si>
  <si>
    <t>Makeup</t>
  </si>
  <si>
    <t>Makeup, Skincare,Tools &amp; Brushes, Fragrance</t>
  </si>
  <si>
    <t>Maeva Heim</t>
  </si>
  <si>
    <t>Hair, Skincare,Tools &amp; Brushes</t>
  </si>
  <si>
    <t>Nancy Twine</t>
  </si>
  <si>
    <t>Hair, Skincare, Bath &amp; Body,Tools &amp; Brushes</t>
  </si>
  <si>
    <t>Michael Gordon</t>
  </si>
  <si>
    <t>Thomas Burberry</t>
  </si>
  <si>
    <t>Jill Scalamandre</t>
  </si>
  <si>
    <t>Rosie Jane Johnston</t>
  </si>
  <si>
    <t>Number of Cells</t>
  </si>
  <si>
    <t>Percent Female</t>
  </si>
  <si>
    <t>Percent POC</t>
  </si>
  <si>
    <t>Clean + Planet Positive Beauty Brands</t>
  </si>
  <si>
    <t>Caliray</t>
  </si>
  <si>
    <t>Rose Inc.</t>
  </si>
  <si>
    <t>Clean Beauty Brands</t>
  </si>
  <si>
    <t>Adwoa</t>
  </si>
  <si>
    <t>Bread Beauty Supply</t>
  </si>
  <si>
    <t>by Rosie Jane</t>
  </si>
  <si>
    <t>CLEAN Reserve</t>
  </si>
  <si>
    <t>Dae</t>
  </si>
  <si>
    <t>Fable and Mane</t>
  </si>
  <si>
    <t>Freck</t>
  </si>
  <si>
    <t>Heretic</t>
  </si>
  <si>
    <t>Ilia</t>
  </si>
  <si>
    <t>INNBeauty Project</t>
  </si>
  <si>
    <t>ITEM Beauty</t>
  </si>
  <si>
    <t>KOSAS</t>
  </si>
  <si>
    <t>Lilah B.</t>
  </si>
  <si>
    <t>MERIT Beauty</t>
  </si>
  <si>
    <t>Original &amp; Mineral</t>
  </si>
  <si>
    <t>Primera</t>
  </si>
  <si>
    <t>Saint Jane Beauty</t>
  </si>
  <si>
    <t>Saturday Skin</t>
  </si>
  <si>
    <t>SKINFIX</t>
  </si>
  <si>
    <t>SKYLAR</t>
  </si>
  <si>
    <t>Sobel Skincare RX</t>
  </si>
  <si>
    <t>Alpha-H (10)</t>
  </si>
  <si>
    <t>alpyn beauty (10)</t>
  </si>
  <si>
    <t>BREAD BEAUTY SUPPLY (1)</t>
  </si>
  <si>
    <t>BeautyBio (17)</t>
  </si>
  <si>
    <t>Biossance (24)</t>
  </si>
  <si>
    <t>Briogeo (3)</t>
  </si>
  <si>
    <t>COOLA (14)</t>
  </si>
  <si>
    <t>Caudalie (41)</t>
  </si>
  <si>
    <t>DAMDAM (5)</t>
  </si>
  <si>
    <t>Dame Products (3)</t>
  </si>
  <si>
    <t>Dr Barbara Sturm (41)</t>
  </si>
  <si>
    <t>Dr. Dennis Gross Skincare (42)</t>
  </si>
  <si>
    <t>Drunk Elephant (39)</t>
  </si>
  <si>
    <t>EADEM (1)</t>
  </si>
  <si>
    <t>Edible Beauty (4)</t>
  </si>
  <si>
    <t>Evian (1)</t>
  </si>
  <si>
    <t>FaceGym (9)</t>
  </si>
  <si>
    <t>Farmacy (24)</t>
  </si>
  <si>
    <t>Fenty Skin (15)</t>
  </si>
  <si>
    <t>First Aid Beauty (35)</t>
  </si>
  <si>
    <t>Flora Bast (4)</t>
  </si>
  <si>
    <t>Freck Beauty (2)</t>
  </si>
  <si>
    <t>fresh (72)</t>
  </si>
  <si>
    <t>GLAMGLOW (1)</t>
  </si>
  <si>
    <t>GUERLAIN (13)</t>
  </si>
  <si>
    <t>Glow Recipe (23)</t>
  </si>
  <si>
    <t>goop (16)</t>
  </si>
  <si>
    <t>Herbivore (29)</t>
  </si>
  <si>
    <t>Hyper Skin (2)</t>
  </si>
  <si>
    <t>ITEM Beauty By Addison Rae (7)</t>
  </si>
  <si>
    <t>Indie Lee (5)</t>
  </si>
  <si>
    <t>Isle of Paradise (16)</t>
  </si>
  <si>
    <t>iNNBEAUTY PROJECT (8)</t>
  </si>
  <si>
    <t>Josie Maran (28)</t>
  </si>
  <si>
    <t>KNC Beauty (2)</t>
  </si>
  <si>
    <t>KORA Organics (12)</t>
  </si>
  <si>
    <t>KORRES (14)</t>
  </si>
  <si>
    <t>Kiehl's Since 1851 (1)</t>
  </si>
  <si>
    <t>Kopari (15)</t>
  </si>
  <si>
    <t>Kosas (3)</t>
  </si>
  <si>
    <t>LANEIGE (1)</t>
  </si>
  <si>
    <t>LASHFOOD (1)</t>
  </si>
  <si>
    <t>LAWLESS (1)</t>
  </si>
  <si>
    <t>Lord Jones (10)</t>
  </si>
  <si>
    <t>lilah b. (1)</t>
  </si>
  <si>
    <t>MILK MAKEUP (15)</t>
  </si>
  <si>
    <t>Moon Juice (8)</t>
  </si>
  <si>
    <t>maude (8)</t>
  </si>
  <si>
    <t>Naturally Serious (10)</t>
  </si>
  <si>
    <t>Nécessaire (8)</t>
  </si>
  <si>
    <t>OLEHENRIKSEN (23)</t>
  </si>
  <si>
    <t>OTZI (5)</t>
  </si>
  <si>
    <t>Omorovicza (1)</t>
  </si>
  <si>
    <t>Origins (38)</t>
  </si>
  <si>
    <t>Prima (7)</t>
  </si>
  <si>
    <t>REN Clean Skincare (28)</t>
  </si>
  <si>
    <t>ROSE INC (5)</t>
  </si>
  <si>
    <t>ROSE Ingleton MD (5)</t>
  </si>
  <si>
    <t>Rosebud Perfume Co. (8)</t>
  </si>
  <si>
    <t>rms beauty (2)</t>
  </si>
  <si>
    <t>SEPHORA COLLECTION (43)</t>
  </si>
  <si>
    <t>SOBEL SKIN Rx (6)</t>
  </si>
  <si>
    <t>Saie (1)</t>
  </si>
  <si>
    <t>Saint Jane Beauty (5)</t>
  </si>
  <si>
    <t>Selfless by Hyram (5)</t>
  </si>
  <si>
    <t>Skinfix (25)</t>
  </si>
  <si>
    <t>StackedSkincare (3)</t>
  </si>
  <si>
    <t>Summer Fridays (11)</t>
  </si>
  <si>
    <t>Supergoop! (32)</t>
  </si>
  <si>
    <t>Tata Harper (34)</t>
  </si>
  <si>
    <t>Tatcha (39)</t>
  </si>
  <si>
    <t>The INKEY List (15)</t>
  </si>
  <si>
    <t>The Nue Co (9)</t>
  </si>
  <si>
    <t>Topicals (4)</t>
  </si>
  <si>
    <t>Touchland (2)</t>
  </si>
  <si>
    <t>Tower 28 Beauty (2)</t>
  </si>
  <si>
    <t>tarte (15)</t>
  </si>
  <si>
    <t>Vitruvi (10)</t>
  </si>
  <si>
    <t>Volition Beauty (13)</t>
  </si>
  <si>
    <t>Wander Beauty (2)</t>
  </si>
  <si>
    <t>Wishful (12)</t>
  </si>
  <si>
    <t>Youth To The People (20)</t>
  </si>
  <si>
    <t>54 Thrones (1)</t>
  </si>
  <si>
    <t>Clean Skincare</t>
  </si>
  <si>
    <t>Artist Couture (1)</t>
  </si>
  <si>
    <t>Athr Beauty (5)</t>
  </si>
  <si>
    <t>Bite Beauty (17)</t>
  </si>
  <si>
    <t>bareMinerals (20)</t>
  </si>
  <si>
    <t>caliray (5)</t>
  </si>
  <si>
    <t>ILIA (33)</t>
  </si>
  <si>
    <t>Josie Maran (4)</t>
  </si>
  <si>
    <t>Kosas (17)</t>
  </si>
  <si>
    <t>LASHFOOD (2)</t>
  </si>
  <si>
    <t>LAWLESS (18)</t>
  </si>
  <si>
    <t>LYS Beauty (8)</t>
  </si>
  <si>
    <t>lilah b. (17)</t>
  </si>
  <si>
    <t>MERIT (7)</t>
  </si>
  <si>
    <t>MILK MAKEUP (36)</t>
  </si>
  <si>
    <t>Origins (1)</t>
  </si>
  <si>
    <t>ROSE INC (9)</t>
  </si>
  <si>
    <t>rms beauty (18)</t>
  </si>
  <si>
    <t>SEPHORA COLLECTION (9)</t>
  </si>
  <si>
    <t>Saie (13)</t>
  </si>
  <si>
    <t>Supergoop! (3)</t>
  </si>
  <si>
    <t>Tatcha (2)</t>
  </si>
  <si>
    <t>Tower 28 Beauty (8)</t>
  </si>
  <si>
    <t>tarte (31)</t>
  </si>
  <si>
    <t>Wander Beauty (7)</t>
  </si>
  <si>
    <t>Westman Atelier (21)</t>
  </si>
  <si>
    <t>Yves Saint Laurent (1)</t>
  </si>
  <si>
    <t>Clean Makeup</t>
  </si>
  <si>
    <t>Aquis (4)</t>
  </si>
  <si>
    <t>adwoa beauty (13)</t>
  </si>
  <si>
    <t>BREAD BEAUTY SUPPLY (11)</t>
  </si>
  <si>
    <t>Briogeo (52)</t>
  </si>
  <si>
    <t>Crown Affair (9)</t>
  </si>
  <si>
    <t>Drunk Elephant (6)</t>
  </si>
  <si>
    <t>dae (13)</t>
  </si>
  <si>
    <t>dpHUE (1)</t>
  </si>
  <si>
    <t>Fable Mane (5)</t>
  </si>
  <si>
    <t>First Aid Beauty (2)</t>
  </si>
  <si>
    <t>JVN (12)</t>
  </si>
  <si>
    <t>K18 Biomimetic Hairscience (2)</t>
  </si>
  <si>
    <t>Kérastase (1)</t>
  </si>
  <si>
    <t>Moon Juice (2)</t>
  </si>
  <si>
    <t>Olaplex (11)</t>
  </si>
  <si>
    <t>Playa (11)</t>
  </si>
  <si>
    <t>Qhemet Biologics (10)</t>
  </si>
  <si>
    <t>Rahua (1)</t>
  </si>
  <si>
    <t>Reverie (8)</t>
  </si>
  <si>
    <t>Rossano Ferretti Parma (21)</t>
  </si>
  <si>
    <t>SEPHORA COLLECTION (1)</t>
  </si>
  <si>
    <t>Sol de Janeiro (1)</t>
  </si>
  <si>
    <t>Supergoop! (1)</t>
  </si>
  <si>
    <t>Susteau (4)</t>
  </si>
  <si>
    <t>Together Beauty (2)</t>
  </si>
  <si>
    <t>Clean Haircare</t>
  </si>
  <si>
    <t>The 7 Virtues (19)</t>
  </si>
  <si>
    <t>CLEAN RESERVE (19)</t>
  </si>
  <si>
    <t>PHLUR (3)</t>
  </si>
  <si>
    <t>Ellis Brooklyn (24)</t>
  </si>
  <si>
    <t>SKYLAR (19)</t>
  </si>
  <si>
    <t>Maison Louis Marie (18)</t>
  </si>
  <si>
    <t>Floral Street (19)</t>
  </si>
  <si>
    <t>fresh (6)</t>
  </si>
  <si>
    <t>The Nue Co (1)</t>
  </si>
  <si>
    <t>HERETIC (14)</t>
  </si>
  <si>
    <t>54 Thrones (2)</t>
  </si>
  <si>
    <t>By Rosie Jane (18)</t>
  </si>
  <si>
    <t>dae (2)</t>
  </si>
  <si>
    <t>Summer Fridays (1)</t>
  </si>
  <si>
    <t>Clean Fragerance</t>
  </si>
  <si>
    <t>Acure</t>
  </si>
  <si>
    <t>Andalou</t>
  </si>
  <si>
    <t>Arcona</t>
  </si>
  <si>
    <t>Ariana Grande God is a Woman</t>
  </si>
  <si>
    <t>artnaturals</t>
  </si>
  <si>
    <t>Authentic Beauty Concept</t>
  </si>
  <si>
    <t>Axiology</t>
  </si>
  <si>
    <t>Basd Body Care</t>
  </si>
  <si>
    <t>Belif</t>
  </si>
  <si>
    <t>bioclarity</t>
  </si>
  <si>
    <t>Blume</t>
  </si>
  <si>
    <t>Boscia</t>
  </si>
  <si>
    <t>Burt’s Bees</t>
  </si>
  <si>
    <t>Cannuka</t>
  </si>
  <si>
    <t>Carbon Theory</t>
  </si>
  <si>
    <t>Coola Suncare</t>
  </si>
  <si>
    <t>Cotz</t>
  </si>
  <si>
    <t>Cover FX</t>
  </si>
  <si>
    <t>CURLSMITH</t>
  </si>
  <si>
    <t>Da Bomb</t>
  </si>
  <si>
    <t>Define Me</t>
  </si>
  <si>
    <t>Dr. PawPaw</t>
  </si>
  <si>
    <t>Dr. Roebuck’s</t>
  </si>
  <si>
    <t>Elaluz</t>
  </si>
  <si>
    <t>Eleven</t>
  </si>
  <si>
    <t>Ella+Mila</t>
  </si>
  <si>
    <t>Elemis</t>
  </si>
  <si>
    <t>evian</t>
  </si>
  <si>
    <t>Face Halo</t>
  </si>
  <si>
    <t>Fekkai</t>
  </si>
  <si>
    <t>Flora and Curl</t>
  </si>
  <si>
    <t>Florence by Mills</t>
  </si>
  <si>
    <t>Fresh</t>
  </si>
  <si>
    <t>Han</t>
  </si>
  <si>
    <t>Handmade Soap Company</t>
  </si>
  <si>
    <t>Innersense</t>
  </si>
  <si>
    <t>Jane Iredale</t>
  </si>
  <si>
    <t>Kiko Milano</t>
  </si>
  <si>
    <t>Kreyol Essence</t>
  </si>
  <si>
    <t>Kristin Ess</t>
  </si>
  <si>
    <t>Kylie Cosmetics</t>
  </si>
  <si>
    <t>Kylie Skin</t>
  </si>
  <si>
    <t>Lash Food</t>
  </si>
  <si>
    <t>Lavanilla</t>
  </si>
  <si>
    <t>Loli Beauty</t>
  </si>
  <si>
    <t>Megababe</t>
  </si>
  <si>
    <t>Monday Haircare</t>
  </si>
  <si>
    <t>Nature Lab Tokyo</t>
  </si>
  <si>
    <t>Noyah</t>
  </si>
  <si>
    <t>oh K!</t>
  </si>
  <si>
    <t>OPI Nature Strong</t>
  </si>
  <si>
    <t>Osea</t>
  </si>
  <si>
    <t>Peach and Lily</t>
  </si>
  <si>
    <t>Puremix by Rusk</t>
  </si>
  <si>
    <t>Sand &amp; Sky</t>
  </si>
  <si>
    <t>Seen</t>
  </si>
  <si>
    <t>Skin Kick</t>
  </si>
  <si>
    <t>Skin&amp;Co</t>
  </si>
  <si>
    <t>Spotlight</t>
  </si>
  <si>
    <t>Sugar Rush</t>
  </si>
  <si>
    <t>Supergoop</t>
  </si>
  <si>
    <t>Tan-Luxe</t>
  </si>
  <si>
    <t>Tarte Double Duty Beauty</t>
  </si>
  <si>
    <t>Teami</t>
  </si>
  <si>
    <t>This Is Céla</t>
  </si>
  <si>
    <t>This Works</t>
  </si>
  <si>
    <t>Tula Skincare</t>
  </si>
  <si>
    <t>Ulta Beauty Collection</t>
  </si>
  <si>
    <t>Voilition</t>
  </si>
  <si>
    <t>W3ll People</t>
  </si>
  <si>
    <t>Clean Brands</t>
  </si>
  <si>
    <t>Haircare &amp; Body</t>
  </si>
  <si>
    <t>https://www.sephora.com/beauty/clean-beauty-products?activeTab=cleanplusanim0721_cleanmakeup_tab_UFE</t>
  </si>
  <si>
    <t>https://www.ulta.com/conscious-beauty/clean-ingredients/</t>
  </si>
  <si>
    <t>The Nue Co</t>
  </si>
  <si>
    <t>Crown Affair</t>
  </si>
  <si>
    <t>Fable Mane</t>
  </si>
  <si>
    <t>K18 Biomimetic Hairscience</t>
  </si>
  <si>
    <t>Dame Products</t>
  </si>
  <si>
    <t>Dr Barbara Sturm</t>
  </si>
  <si>
    <t>Flora Bast</t>
  </si>
  <si>
    <t>MILK MAKEUP</t>
  </si>
  <si>
    <t>maude</t>
  </si>
  <si>
    <t>StackedSkincare</t>
  </si>
  <si>
    <t>caliray</t>
  </si>
  <si>
    <t>Chris Collins</t>
  </si>
  <si>
    <t>FENTY BEAUTY by Rihanna</t>
  </si>
  <si>
    <t>FENTY SKIN</t>
  </si>
  <si>
    <t>Sunday II Sunday</t>
  </si>
  <si>
    <t>Black Owned Brands</t>
  </si>
  <si>
    <t>Wende Zomnir</t>
  </si>
  <si>
    <t>Castanea Partners</t>
  </si>
  <si>
    <t>Fragerance, Hair, Makeup, Skincare, Bath &amp; Body</t>
  </si>
  <si>
    <t>Antonio Puig</t>
  </si>
  <si>
    <t>Mathilde Thomas</t>
  </si>
  <si>
    <t>Alain and Gerard Wertheimer</t>
  </si>
  <si>
    <t>Gaby Aghion</t>
  </si>
  <si>
    <t>Matthew Moulding</t>
  </si>
  <si>
    <t>Makeup, Skincare,Tools &amp; Brushes</t>
  </si>
  <si>
    <t>Charlotte Knight</t>
  </si>
  <si>
    <t>Makeup, Bath &amp; Body, Tools &amp; Brushes</t>
  </si>
  <si>
    <t>Maurice Stein</t>
  </si>
  <si>
    <t>Jacques Courtin</t>
  </si>
  <si>
    <t>Randi Shinder</t>
  </si>
  <si>
    <t>Skincare, Makeup, Bath &amp; Body, Fragrance, Tools &amp; Brushes</t>
  </si>
  <si>
    <t>Evelyn Lauder</t>
  </si>
  <si>
    <t> Antoine Maisondieu</t>
  </si>
  <si>
    <t>*this is for the one perfume they sell called Dreams</t>
  </si>
  <si>
    <t>Gail Federici</t>
  </si>
  <si>
    <t>Chris Birchby</t>
  </si>
  <si>
    <t>Crown Affair﻿NEW</t>
  </si>
  <si>
    <t>Dianna Cohen</t>
  </si>
  <si>
    <t>Hair, Tools &amp; Brushes, Fragrance</t>
  </si>
  <si>
    <t>Amber Fillerup Clark</t>
  </si>
  <si>
    <t>Giselle Go and Philippe Terrien</t>
  </si>
  <si>
    <t>Dame ProductsNEW</t>
  </si>
  <si>
    <t>Alexandra Fine</t>
  </si>
  <si>
    <t xml:space="preserve">Danessa Myricks </t>
  </si>
  <si>
    <t>Wendy Kahn</t>
  </si>
  <si>
    <t>Skincare, Tools &amp; Brushes</t>
  </si>
  <si>
    <t>Dara Levy</t>
  </si>
  <si>
    <t>Skincare, Bath &amp; Body, Makeup</t>
  </si>
  <si>
    <t>Jane Wurwand and Raymond Wurwand</t>
  </si>
  <si>
    <t>Lorraine Massey</t>
  </si>
  <si>
    <t>Makeup, Skincare, Fragrance, Bath &amp; Body, Tools &amp; Brushes</t>
  </si>
  <si>
    <t>Pamela Baxter</t>
  </si>
  <si>
    <t>Domenico Dolce and Stefano Gabbana</t>
  </si>
  <si>
    <t>Christen Dominique</t>
  </si>
  <si>
    <t>Donna Pohlad and Justin Anderson</t>
  </si>
  <si>
    <t>Marla Malcolm Beck</t>
  </si>
  <si>
    <t>Stéphane Colleu</t>
  </si>
  <si>
    <t>Skincare, Tools &amp; Brushes, Bath &amp; Body, Makeup</t>
  </si>
  <si>
    <t>Dennis Gross</t>
  </si>
  <si>
    <t>Lee Jin-wook</t>
  </si>
  <si>
    <t>Lara Devgan</t>
  </si>
  <si>
    <t>Dr. Zenovia</t>
  </si>
  <si>
    <t>Tiffany Masterson</t>
  </si>
  <si>
    <t>Alli Webb</t>
  </si>
  <si>
    <t>Arnold and Sydell Miller </t>
  </si>
  <si>
    <t>James Dyson</t>
  </si>
  <si>
    <t>Alice Lin Glover and Marie Kouadio Amouzame</t>
  </si>
  <si>
    <t>Anna Mitsios</t>
  </si>
  <si>
    <t>Albert Fouquet</t>
  </si>
  <si>
    <t>Fragerance, Skincare, Bath &amp; Body</t>
  </si>
  <si>
    <t>Bee Shapiro</t>
  </si>
  <si>
    <t>Charles Denton</t>
  </si>
  <si>
    <t>Makeup, Skincare, Bath &amp; Body</t>
  </si>
  <si>
    <t>Estée Lauder and Joseph Lauder</t>
  </si>
  <si>
    <t>Antoine Riboud</t>
  </si>
  <si>
    <t>Akash Mehta</t>
  </si>
  <si>
    <t>Inge Theron</t>
  </si>
  <si>
    <t>David Chung</t>
  </si>
  <si>
    <t>Eunice Johnson</t>
  </si>
  <si>
    <t>Robyn Rihanna Fenty</t>
  </si>
  <si>
    <t>Lilli Gordon</t>
  </si>
  <si>
    <t>Derek Chase</t>
  </si>
  <si>
    <t>Michelle Feeney</t>
  </si>
  <si>
    <t>Filip Sedic </t>
  </si>
  <si>
    <t>Jackie Aina</t>
  </si>
  <si>
    <t>Remi Brixton</t>
  </si>
  <si>
    <t>Skincare, Makeup, Bath &amp; Body, Fragrance</t>
  </si>
  <si>
    <t>Lev Glazman and Alina Roytberg</t>
  </si>
  <si>
    <t>Robert Powls, Martin Penny, and Gary Douglas</t>
  </si>
  <si>
    <t>Negin Mirsalehi</t>
  </si>
  <si>
    <t>Makeup, Skincare, Fragrance</t>
  </si>
  <si>
    <t>Hubert de Givenchy</t>
  </si>
  <si>
    <t>Shannon Dellimore and Glenn Dellimore</t>
  </si>
  <si>
    <t>Ann McFerran</t>
  </si>
  <si>
    <t>Jonathan B. Levine</t>
  </si>
  <si>
    <t>Christine Chang and Sarah Lee</t>
  </si>
  <si>
    <t>Hayley Williams</t>
  </si>
  <si>
    <t>Tools &amp; Brushes</t>
  </si>
  <si>
    <t>Sergey Brin and Larry Page</t>
  </si>
  <si>
    <t>Skincare, Bath &amp; Body, Hair</t>
  </si>
  <si>
    <t>Gwyneth Paltrow</t>
  </si>
  <si>
    <t>Alicia Grande</t>
  </si>
  <si>
    <t>Makeup, Skincare,Tools &amp; Brushes, Hair</t>
  </si>
  <si>
    <t>Guccio Gucci</t>
  </si>
  <si>
    <t>Makeup, Skincare, Fragrance, Tools &amp; Brushes</t>
  </si>
  <si>
    <t>Pierre François Pascal Guerlain</t>
  </si>
  <si>
    <t>Julia Wills and Alex Kummerow</t>
  </si>
  <si>
    <t>Skincare, Bath &amp; Body, Tools &amp; Brushes</t>
  </si>
  <si>
    <t>Douglas Little</t>
  </si>
  <si>
    <t>Jean-Claude Ellena</t>
  </si>
  <si>
    <t>Carisa Janes</t>
  </si>
  <si>
    <t>Huda Kattan</t>
  </si>
  <si>
    <t>Walter Faulstroh</t>
  </si>
  <si>
    <t>Skincare, Bath &amp; Body, Makeup, Hair</t>
  </si>
  <si>
    <t>Desiree Verdejo</t>
  </si>
  <si>
    <t>Jade Elliott</t>
  </si>
  <si>
    <t>Franck Izquierdo, Chase Kusero, Aaron Grenia and Leo Izquierdo</t>
  </si>
  <si>
    <t>Sasha Plavsic</t>
  </si>
  <si>
    <t>Thea Green</t>
  </si>
  <si>
    <t>Suee Wagners</t>
  </si>
  <si>
    <t>Colette Laxton and Mark Curry</t>
  </si>
  <si>
    <t>Alisa Metzger</t>
  </si>
  <si>
    <t>Suh Kyungbae</t>
  </si>
  <si>
    <t>Sophie Trelles-Tvede</t>
  </si>
  <si>
    <t>Jules Von Hep</t>
  </si>
  <si>
    <t>Jamie Kern Lima and Paulo Lima</t>
  </si>
  <si>
    <t>Madeby Collective and Addison Rae</t>
  </si>
  <si>
    <t>Curran Dandurand, Emily Dalton and Jeff Dandurand</t>
  </si>
  <si>
    <t>Skincare, Makeup, Bath &amp; Body, Fragrance, Hair</t>
  </si>
  <si>
    <t>Tools &amp; Brushes, Skincare</t>
  </si>
  <si>
    <t>Jillian Dempsey</t>
  </si>
  <si>
    <t>Jimmy Choo and Tamara Mellon</t>
  </si>
  <si>
    <t>Jennifer Lopez</t>
  </si>
  <si>
    <t>Jo Malone</t>
  </si>
  <si>
    <t>Clean at Sephora = 29</t>
  </si>
  <si>
    <t>Christina Zilber</t>
  </si>
  <si>
    <t>Gela Nash and Pamela Skaist</t>
  </si>
  <si>
    <t>Romano Ricci</t>
  </si>
  <si>
    <t>Jonathan McDonald Van Ness</t>
  </si>
  <si>
    <t>Britta Cox and Suveen Sahib</t>
  </si>
  <si>
    <t>Hyungseok Dino Ha</t>
  </si>
  <si>
    <t>Mona Monica Kattan</t>
  </si>
  <si>
    <t>Clean at Sephora = 1</t>
  </si>
  <si>
    <t xml:space="preserve">François Dalle </t>
  </si>
  <si>
    <t>John Kiehl</t>
  </si>
  <si>
    <t>Kilian Hennessy</t>
  </si>
  <si>
    <t>Cassandra Thurswell</t>
  </si>
  <si>
    <t>Kristen Noel Crawley</t>
  </si>
  <si>
    <t>Ai Saotome</t>
  </si>
  <si>
    <t>Kiana Cabell and Gigi Goldman</t>
  </si>
  <si>
    <t>Miranda Kerr</t>
  </si>
  <si>
    <t>Skincare, Tools &amp; Brushes, Bath &amp; Body</t>
  </si>
  <si>
    <t>Clean at Sephora = 14</t>
  </si>
  <si>
    <t>Lena Korres and Georgios Korres</t>
  </si>
  <si>
    <t>Sheena Yaitanes</t>
  </si>
  <si>
    <t>Skincare, Makeup, Bath &amp; Body</t>
  </si>
  <si>
    <t>Kat Von D</t>
  </si>
  <si>
    <t>Olivier Baussan</t>
  </si>
  <si>
    <t>Eugène Schueller</t>
  </si>
  <si>
    <t>Max Huber</t>
  </si>
  <si>
    <t>Armand Petitjean</t>
  </si>
  <si>
    <t>Makeup, Skincare, Fragrance, Bath &amp; Body</t>
  </si>
  <si>
    <t>Suh Sung-whan</t>
  </si>
  <si>
    <t>Faith Kim</t>
  </si>
  <si>
    <t>Clean at Sephora = 4</t>
  </si>
  <si>
    <t>Annie Lawless</t>
  </si>
  <si>
    <t>Joni Marchese</t>
  </si>
  <si>
    <t>Cheryl Yannotti Foland</t>
  </si>
  <si>
    <t>Lilly Ghalich</t>
  </si>
  <si>
    <t>Jon Flint and Robert Langer</t>
  </si>
  <si>
    <t>Robert Rosenheck</t>
  </si>
  <si>
    <t>Leila Janah</t>
  </si>
  <si>
    <t>Tisha Thompson</t>
  </si>
  <si>
    <t>Percent Complete</t>
  </si>
  <si>
    <t>Marie du Petit Thouars and Matthew Berkson</t>
  </si>
  <si>
    <t>Martin Margiela</t>
  </si>
  <si>
    <t>Dany Sanz</t>
  </si>
  <si>
    <t>Mario Dedivanovic</t>
  </si>
  <si>
    <t>Marc Jacobs and Robert Duffy</t>
  </si>
  <si>
    <t>Whitney White and Taffeta White</t>
  </si>
  <si>
    <t>Lora Arellano and Dana Bomar</t>
  </si>
  <si>
    <t>Éva Goicochea</t>
  </si>
  <si>
    <t>Bath &amp; Body</t>
  </si>
  <si>
    <t>Clean at Sephora = 8</t>
  </si>
  <si>
    <t>Katherine Power</t>
  </si>
  <si>
    <t>Zanna Roberts Rassi, Mazdack Rassi, Georgie Greville, and Dianna Ruth</t>
  </si>
  <si>
    <t>Zaino Mizani</t>
  </si>
  <si>
    <t>August Eberstein</t>
  </si>
  <si>
    <t>Amanda Chantal Bacon</t>
  </si>
  <si>
    <t>Carmen Tal</t>
  </si>
  <si>
    <t>Skincare, Hair, Tools &amp; Brushes, Bath &amp; Body, Makeup, Fragrance</t>
  </si>
  <si>
    <t>Stephanie Zheng</t>
  </si>
  <si>
    <t>Thierry Mugler</t>
  </si>
  <si>
    <t>Howard Murad</t>
  </si>
  <si>
    <t>Thea Green and MT Carney</t>
  </si>
  <si>
    <t xml:space="preserve">Narciso Rodriguez, Christine Nagel, and Francis Kurkdjian </t>
  </si>
  <si>
    <t>François Nars</t>
  </si>
  <si>
    <t>June Jacobs</t>
  </si>
  <si>
    <t>Randi Christiansen</t>
  </si>
  <si>
    <t>Laura Slatkin</t>
  </si>
  <si>
    <t>Jenny Frankel and Taylor Frankel</t>
  </si>
  <si>
    <t>Skincare, Bath &amp; Body, Hair, Fragrance</t>
  </si>
  <si>
    <t>Jules Miller</t>
  </si>
  <si>
    <t>Tera Peterson</t>
  </si>
  <si>
    <t>Jamie Sue Sherrill</t>
  </si>
  <si>
    <t>Clean at Sephora = 11</t>
  </si>
  <si>
    <t>Dr. Eric Pressly and Dr. Craig Hawker</t>
  </si>
  <si>
    <t>Ole Henriksen</t>
  </si>
  <si>
    <t>Margaret De Heinrich De Omorovicza</t>
  </si>
  <si>
    <t>Patrick Starrr</t>
  </si>
  <si>
    <t>Skincare, Makeup, Hair</t>
  </si>
  <si>
    <t>Jo Ingram</t>
  </si>
  <si>
    <t>Oribe Canales</t>
  </si>
  <si>
    <t>Hair, Skincare, Bath &amp; Body</t>
  </si>
  <si>
    <t>Elexsis McCarthy</t>
  </si>
  <si>
    <t>Clean at Sephora = 39</t>
  </si>
  <si>
    <t>Leonard Lauder</t>
  </si>
  <si>
    <t>Abigail Cook Stone</t>
  </si>
  <si>
    <t>Helmut and Erika Simon</t>
  </si>
  <si>
    <t>Jen Atkin</t>
  </si>
  <si>
    <t>Hair, Skincare, Bath &amp; Body, Fragrance</t>
  </si>
  <si>
    <t>Matthieu Belhandouz</t>
  </si>
  <si>
    <t>Pat McGrath</t>
  </si>
  <si>
    <t>Rima Minasyan and Patick Ta</t>
  </si>
  <si>
    <t>Tracee Ellis Ross</t>
  </si>
  <si>
    <t>Paula Begoun</t>
  </si>
  <si>
    <t>Enrico Frezza</t>
  </si>
  <si>
    <t>Cristina Carlino</t>
  </si>
  <si>
    <t>Rob Smith</t>
  </si>
  <si>
    <t>Eric Korman</t>
  </si>
  <si>
    <t>Shelby Wild</t>
  </si>
  <si>
    <t>Philippe d'Offay</t>
  </si>
  <si>
    <t>Mario Prada</t>
  </si>
  <si>
    <t>Christopher Gavigan</t>
  </si>
  <si>
    <t>Jim Markham</t>
  </si>
  <si>
    <t>Felis Butler</t>
  </si>
  <si>
    <t>Fabian Lliguin and Anna Ayers</t>
  </si>
  <si>
    <t>Selena Gomez</t>
  </si>
  <si>
    <t>RANAVAT</t>
  </si>
  <si>
    <t>Hair, Skincare</t>
  </si>
  <si>
    <t>Michelle Ranavat</t>
  </si>
  <si>
    <t>Jenna Meek and Jess Hunt</t>
  </si>
  <si>
    <t>Robert Calcraft and Antony Buck</t>
  </si>
  <si>
    <t>Arvind Pani and Derek Hsue</t>
  </si>
  <si>
    <t>Rose-Marie Swift</t>
  </si>
  <si>
    <t>Rosie Huntington-Whiteley</t>
  </si>
  <si>
    <t>Dr. Rose Ingleton</t>
  </si>
  <si>
    <t xml:space="preserve">George F. Smith </t>
  </si>
  <si>
    <t>Rossano Ferretti</t>
  </si>
  <si>
    <t>Laney Crowell</t>
  </si>
  <si>
    <t>Casey Georgeson</t>
  </si>
  <si>
    <t>Danielle Duboise and Whitney Tingle</t>
  </si>
  <si>
    <t>Mark Curry</t>
  </si>
  <si>
    <t>Dominique Mandonnaud</t>
  </si>
  <si>
    <t>Jessica Alba</t>
  </si>
  <si>
    <t>Arinobu Fukuhara</t>
  </si>
  <si>
    <t>Shu Uemura</t>
  </si>
  <si>
    <t>Skincare, Hair</t>
  </si>
  <si>
    <t>Calvin Ng</t>
  </si>
  <si>
    <t>Yen Reis</t>
  </si>
  <si>
    <t>Amy Gordinier</t>
  </si>
  <si>
    <t>Cat Chen</t>
  </si>
  <si>
    <t>Fiona Stewart</t>
  </si>
  <si>
    <t>Skincare, Hair, Tools &amp; Brushes, Fragrance</t>
  </si>
  <si>
    <t>Davis Factor and Dean Factor</t>
  </si>
  <si>
    <t>Howard Sobel</t>
  </si>
  <si>
    <t>Heela Yang</t>
  </si>
  <si>
    <t>Skincare, Bath &amp; Body, Hair, Fragrance, Makeup</t>
  </si>
  <si>
    <t>Judy Naake</t>
  </si>
  <si>
    <t>Kerry Benjamin</t>
  </si>
  <si>
    <t>Jeanine Lobell</t>
  </si>
  <si>
    <t>Joan Sing Malloy</t>
  </si>
  <si>
    <t>Sung-hwan Suh</t>
  </si>
  <si>
    <t>Marianna Hewitt and Lauren Gore</t>
  </si>
  <si>
    <t>Skincare, Bath &amp; Body, Fragrance, Makeup</t>
  </si>
  <si>
    <t>Keenan Beasley</t>
  </si>
  <si>
    <t>Holly Thaggard</t>
  </si>
  <si>
    <t>Clean at Sephora = 34</t>
  </si>
  <si>
    <t>Kailey Bradt</t>
  </si>
  <si>
    <t>Gay Warren Gaddis</t>
  </si>
  <si>
    <t>Brendan Heggarty, Marc Elrick, and Joanna Livingstone</t>
  </si>
  <si>
    <t>Maureen Kelly</t>
  </si>
  <si>
    <t>Clean at Sephora = 44</t>
  </si>
  <si>
    <t>Tata and Henry Harper</t>
  </si>
  <si>
    <t>Vicky Tsai</t>
  </si>
  <si>
    <t>Tommaso Trionfi</t>
  </si>
  <si>
    <t>Sam Brocato</t>
  </si>
  <si>
    <t>Tom Ford</t>
  </si>
  <si>
    <t>Makeup, Skincare, Fragrance, Tools &amp; Brushes, Bath &amp; Body</t>
  </si>
  <si>
    <t>Jerrod Blandino and Jeremy Johnson</t>
  </si>
  <si>
    <t>Olamide Olowe</t>
  </si>
  <si>
    <t>Andrea Lisbona</t>
  </si>
  <si>
    <t>Amy Liu</t>
  </si>
  <si>
    <t>Dal LaMagna</t>
  </si>
  <si>
    <t>Wende Zomnir, Sandy Lerner, Patricia L. Holmes, and David Soward</t>
  </si>
  <si>
    <t>Valentino Garavani</t>
  </si>
  <si>
    <t>Fragerance, Makeup</t>
  </si>
  <si>
    <t>Daniel Hodgdon</t>
  </si>
  <si>
    <t>Skincare, Bath &amp; Body, Hair, Makeup</t>
  </si>
  <si>
    <t>Mabel Lee</t>
  </si>
  <si>
    <t>Claire Moses</t>
  </si>
  <si>
    <t>Hair, Bath &amp; Body, Tools &amp; Brushes</t>
  </si>
  <si>
    <t>Gianni Versace</t>
  </si>
  <si>
    <t>Viktor Horsting and Rolf Snoeren</t>
  </si>
  <si>
    <t>Paula Hayes</t>
  </si>
  <si>
    <t>Melisse Shaban</t>
  </si>
  <si>
    <t>Gilles Lapalu</t>
  </si>
  <si>
    <t>Kurt Seidensticker</t>
  </si>
  <si>
    <t>Sean and Sara Panton</t>
  </si>
  <si>
    <t>Skincare, Bath &amp; Body, Fragrance</t>
  </si>
  <si>
    <t>Brandy Hoffman and Patricia Santos</t>
  </si>
  <si>
    <t>Troy Arntsen and Traci Arntsen</t>
  </si>
  <si>
    <t>Divya Gugnani and Lindsay Ellingson</t>
  </si>
  <si>
    <t>Gucci Westman</t>
  </si>
  <si>
    <t>Greg Gonzalez and Joe Cloyes</t>
  </si>
  <si>
    <t>Yves Saint Laurent and Pierre Bergé</t>
  </si>
  <si>
    <t>Johan Bergelin</t>
  </si>
  <si>
    <t>Christina Funke Tegbe</t>
  </si>
  <si>
    <t>Barb Stegemann</t>
  </si>
  <si>
    <t>Dawn Russell</t>
  </si>
  <si>
    <t>Total number of Cells</t>
  </si>
  <si>
    <t>Niye Aniekan-Attang</t>
  </si>
  <si>
    <t>Jon and Kristy Guerra</t>
  </si>
  <si>
    <t>Lotte and John Davis</t>
  </si>
  <si>
    <t>Ziva Gilad</t>
  </si>
  <si>
    <t>Leila Kashani Manshoory</t>
  </si>
  <si>
    <t>Kait Bolongaro and Stuart Trevor</t>
  </si>
  <si>
    <t>Alfred Woititz</t>
  </si>
  <si>
    <t>Daniel Buchbinder</t>
  </si>
  <si>
    <t>David Raccuglia</t>
  </si>
  <si>
    <t>Skincare, Makeup, Bath &amp; Body, Tools &amp; Brushes</t>
  </si>
  <si>
    <t>Stacey Kelly Egide and Mark Egide</t>
  </si>
  <si>
    <t>Dennis Lubin and Luis Alvarez</t>
  </si>
  <si>
    <t>Styling Products, Shampoo &amp; Conditioner, Treatment</t>
  </si>
  <si>
    <t>Herman A. Metz</t>
  </si>
  <si>
    <t>Chanel Jenae</t>
  </si>
  <si>
    <t>Kristen Leanne and Ryan Morgan</t>
  </si>
  <si>
    <t>Skincare, Hair, Bath &amp; Body, Fragrance</t>
  </si>
  <si>
    <t>Makeup, Tools &amp; Brushes, Nails</t>
  </si>
  <si>
    <t>Arnold and Sydell Miller</t>
  </si>
  <si>
    <t>Giorgio Armani and Sergio Galeotti</t>
  </si>
  <si>
    <t>Joseph Nourollah</t>
  </si>
  <si>
    <t>Ashley Prange</t>
  </si>
  <si>
    <t>Liz Agresta</t>
  </si>
  <si>
    <t>Trevor Gray</t>
  </si>
  <si>
    <t>Albert Musher and Sidney Musher</t>
  </si>
  <si>
    <t>Pierre Fabre</t>
  </si>
  <si>
    <t>Moisturizers, Treatment &amp; Serums, Cleansers, Eye Treatments</t>
  </si>
  <si>
    <t>Ericka Rodriguez</t>
  </si>
  <si>
    <t>Loris Azzaro</t>
  </si>
  <si>
    <t>Sarah Potempa</t>
  </si>
  <si>
    <t>Melissa Keclik</t>
  </si>
  <si>
    <t>Kate Solomon</t>
  </si>
  <si>
    <t>James Morris</t>
  </si>
  <si>
    <t>René Lelièvre</t>
  </si>
  <si>
    <t>Emma Chamberlain</t>
  </si>
  <si>
    <t>Dave and Laura Oosterloo</t>
  </si>
  <si>
    <t>F&amp;F</t>
  </si>
  <si>
    <t>Dana Ward</t>
  </si>
  <si>
    <t>Bath &amp; Body, Nails</t>
  </si>
  <si>
    <t>Makeup, Skincare, Tools &amp; Brushes</t>
  </si>
  <si>
    <t>Ashley Meston</t>
  </si>
  <si>
    <t>John Dwight</t>
  </si>
  <si>
    <t>Amy Jain and Daniella Yacobovsky</t>
  </si>
  <si>
    <t>Baxter Finley</t>
  </si>
  <si>
    <t>Sarah Potempa, Erin Potempa-Wall, and Emily Potempa</t>
  </si>
  <si>
    <t>John Cascarano</t>
  </si>
  <si>
    <t>Cashmere Nicole</t>
  </si>
  <si>
    <t>Skincare, Hair, Tools &amp; Brushes, Bath &amp; Body</t>
  </si>
  <si>
    <t>Eyelashes, Lash Primer &amp; Serums, and Eye Makeup</t>
  </si>
  <si>
    <t>Nonie Crème</t>
  </si>
  <si>
    <t>Ron Robinson</t>
  </si>
  <si>
    <t>Anthony Mascolo</t>
  </si>
  <si>
    <t>Josh Kilmer-Purcell and Brent Ridge</t>
  </si>
  <si>
    <t>Skincare, Hair, Bath &amp; Body, Makeup, Tools &amp; Brushes, Nails</t>
  </si>
  <si>
    <t>Elliott Evalle</t>
  </si>
  <si>
    <t>Skincare, Makeup, Tools &amp; Brushes</t>
  </si>
  <si>
    <t>Hair, Skincare, Bath &amp; Body, Makeup, Tools &amp; Brushes</t>
  </si>
  <si>
    <t>Number of Clean</t>
  </si>
  <si>
    <t>Percent Clean</t>
  </si>
  <si>
    <t>Number of brands that are 100% clean</t>
  </si>
  <si>
    <t>Number of brands that are 90% or higher clean</t>
  </si>
  <si>
    <t xml:space="preserve">_x000D_
										Ace Beauté_x000D_
								</t>
  </si>
  <si>
    <t xml:space="preserve">_x000D_
										ACURE_x000D_
								</t>
  </si>
  <si>
    <t xml:space="preserve">_x000D_
										AG Hair_x000D_
								</t>
  </si>
  <si>
    <t xml:space="preserve">_x000D_
										Ahava_x000D_
								</t>
  </si>
  <si>
    <t xml:space="preserve">_x000D_
										Alleyoop_x000D_
								</t>
  </si>
  <si>
    <t xml:space="preserve">_x000D_
										AllSaints_x000D_
								</t>
  </si>
  <si>
    <t xml:space="preserve">_x000D_
										Almay_x000D_
								</t>
  </si>
  <si>
    <t xml:space="preserve">_x000D_
										Alpha Skin Care_x000D_
								</t>
  </si>
  <si>
    <t xml:space="preserve">_x000D_
										Alterna_x000D_
								</t>
  </si>
  <si>
    <t xml:space="preserve">_x000D_
										American Crew_x000D_
								</t>
  </si>
  <si>
    <t xml:space="preserve">_x000D_
										Anastasia Beverly Hills_x000D_
								</t>
  </si>
  <si>
    <t xml:space="preserve">_x000D_
										Andalou Naturals_x000D_
								</t>
  </si>
  <si>
    <t xml:space="preserve">_x000D_
										Aquage_x000D_
								</t>
  </si>
  <si>
    <t xml:space="preserve">_x000D_
										Aquaphor_x000D_
								</t>
  </si>
  <si>
    <t xml:space="preserve">_x000D_
										Aquis_x000D_
								</t>
  </si>
  <si>
    <t xml:space="preserve">_x000D_
										ARCONA_x000D_
								</t>
  </si>
  <si>
    <t xml:space="preserve">_x000D_
										Arctic Fox_x000D_
								</t>
  </si>
  <si>
    <t xml:space="preserve">_x000D_
										Ardell_x000D_
								</t>
  </si>
  <si>
    <t xml:space="preserve">_x000D_
										Ariana Grande_x000D_
								</t>
  </si>
  <si>
    <t xml:space="preserve">_x000D_
										ARMANI_x000D_
								</t>
  </si>
  <si>
    <t xml:space="preserve">_x000D_
										ArtNaturals LUXE_x000D_
								</t>
  </si>
  <si>
    <t xml:space="preserve">_x000D_
										Au Naturale_x000D_
								</t>
  </si>
  <si>
    <t xml:space="preserve">_x000D_
										Australian Glow_x000D_
								</t>
  </si>
  <si>
    <t xml:space="preserve">_x000D_
										Australian Gold_x000D_
								</t>
  </si>
  <si>
    <t xml:space="preserve">_x000D_
										Aveeno_x000D_
								</t>
  </si>
  <si>
    <t xml:space="preserve">_x000D_
										Avène_x000D_
								</t>
  </si>
  <si>
    <t xml:space="preserve">_x000D_
										Awake Beauty_x000D_
								</t>
  </si>
  <si>
    <t xml:space="preserve">_x000D_
										AXIOLOGY_x000D_
								</t>
  </si>
  <si>
    <t xml:space="preserve">_x000D_
										Azzaro_x000D_
								</t>
  </si>
  <si>
    <t xml:space="preserve">_x000D_
										B.Bungalow by Beachwaver Co._x000D_
								</t>
  </si>
  <si>
    <t xml:space="preserve">_x000D_
										b.tan_x000D_
								</t>
  </si>
  <si>
    <t xml:space="preserve">_x000D_
										Babo Botanicals_x000D_
								</t>
  </si>
  <si>
    <t xml:space="preserve">_x000D_
										Baby Foot_x000D_
								</t>
  </si>
  <si>
    <t xml:space="preserve">_x000D_
										BaBylissPRO_x000D_
								</t>
  </si>
  <si>
    <t xml:space="preserve">_x000D_
										BAD HABIT_x000D_
								</t>
  </si>
  <si>
    <t xml:space="preserve">_x000D_
										Bali Body_x000D_
								</t>
  </si>
  <si>
    <t xml:space="preserve">_x000D_
										Banila Co_x000D_
								</t>
  </si>
  <si>
    <t xml:space="preserve">_x000D_
										Barefoot Scientist_x000D_
								</t>
  </si>
  <si>
    <t xml:space="preserve">_x000D_
										bareMinerals_x000D_
								</t>
  </si>
  <si>
    <t xml:space="preserve">_x000D_
										basd_x000D_
								</t>
  </si>
  <si>
    <t xml:space="preserve">_x000D_
										Batiste_x000D_
								</t>
  </si>
  <si>
    <t xml:space="preserve">_x000D_
										BAUBLEBAR_x000D_
								</t>
  </si>
  <si>
    <t xml:space="preserve">_x000D_
										Baxter of California_x000D_
								</t>
  </si>
  <si>
    <t xml:space="preserve">_x000D_
										Beachwaver Co._x000D_
								</t>
  </si>
  <si>
    <t xml:space="preserve">_x000D_
										Beast_x000D_
								</t>
  </si>
  <si>
    <t xml:space="preserve">_x000D_
										Beauty Bakerie_x000D_
								</t>
  </si>
  <si>
    <t xml:space="preserve">_x000D_
										Beauty Finds by ULTA Beauty_x000D_
								</t>
  </si>
  <si>
    <t xml:space="preserve">_x000D_
										BeautyBio_x000D_
								</t>
  </si>
  <si>
    <t xml:space="preserve">_x000D_
										beautyblender_x000D_
								</t>
  </si>
  <si>
    <t xml:space="preserve">_x000D_
										BeautyGARDE_x000D_
								</t>
  </si>
  <si>
    <t xml:space="preserve">_x000D_
										BeautyStat Cosmetics_x000D_
								</t>
  </si>
  <si>
    <t xml:space="preserve">_x000D_
										Bed Head_x000D_
								</t>
  </si>
  <si>
    <t xml:space="preserve">_x000D_
										Beekman 1802_x000D_
								</t>
  </si>
  <si>
    <t xml:space="preserve">_x000D_
										belif_x000D_
								</t>
  </si>
  <si>
    <t xml:space="preserve">_x000D_
										Belli_x000D_
								</t>
  </si>
  <si>
    <t xml:space="preserve">_x000D_
										Benefit Cosmetics_x000D_
								</t>
  </si>
  <si>
    <t xml:space="preserve">_x000D_
										Better Not Younger_x000D_
								</t>
  </si>
  <si>
    <t xml:space="preserve">_x000D_
										BH Cosmetics_x000D_
								</t>
  </si>
  <si>
    <t xml:space="preserve">_x000D_
										Bic_x000D_
								</t>
  </si>
  <si>
    <t xml:space="preserve">_x000D_
										Bikini Zone_x000D_
								</t>
  </si>
  <si>
    <t xml:space="preserve">_x000D_
										Billie Eilish_x000D_
								</t>
  </si>
  <si>
    <t xml:space="preserve">_x000D_
										Billy Jealousy_x000D_
								</t>
  </si>
  <si>
    <t xml:space="preserve">_x000D_
										Bio Ionic_x000D_
								</t>
  </si>
  <si>
    <t xml:space="preserve">_x000D_
										Bio-Oil_x000D_
								</t>
  </si>
  <si>
    <t xml:space="preserve">_x000D_
										Biobelle_x000D_
								</t>
  </si>
  <si>
    <t xml:space="preserve">_x000D_
										bioClarity_x000D_
								</t>
  </si>
  <si>
    <t xml:space="preserve">_x000D_
										Biolage_x000D_
								</t>
  </si>
  <si>
    <t xml:space="preserve">_x000D_
										Bioré_x000D_
								</t>
  </si>
  <si>
    <t xml:space="preserve">_x000D_
										Biosilk_x000D_
								</t>
  </si>
  <si>
    <t xml:space="preserve">_x000D_
										Black Girl Sunscreen_x000D_
								</t>
  </si>
  <si>
    <t xml:space="preserve">_x000D_
										Blind Barber_x000D_
								</t>
  </si>
  <si>
    <t xml:space="preserve">_x000D_
										BLINKING BEAUTÉ_x000D_
								</t>
  </si>
  <si>
    <t xml:space="preserve">_x000D_
										Bliss_x000D_
								</t>
  </si>
  <si>
    <t xml:space="preserve">_x000D_
										BLK/OPL_x000D_
								</t>
  </si>
  <si>
    <t xml:space="preserve">_x000D_
										BLONDME_x000D_
								</t>
  </si>
  <si>
    <t xml:space="preserve">_x000D_
										BLUME_x000D_
								</t>
  </si>
  <si>
    <t xml:space="preserve">_x000D_
										BOBBI BROWN_x000D_
								</t>
  </si>
  <si>
    <t xml:space="preserve">_x000D_
										Bondi Boost_x000D_
								</t>
  </si>
  <si>
    <t xml:space="preserve">_x000D_
										Bondi Sands_x000D_
								</t>
  </si>
  <si>
    <t xml:space="preserve">_x000D_
										boscia_x000D_
								</t>
  </si>
  <si>
    <t xml:space="preserve">_x000D_
										BosleyMD_x000D_
								</t>
  </si>
  <si>
    <t xml:space="preserve">_x000D_
										Braun_x000D_
								</t>
  </si>
  <si>
    <t xml:space="preserve">_x000D_
										Bravo Sierra_x000D_
								</t>
  </si>
  <si>
    <t xml:space="preserve">_x000D_
										Briogeo_x000D_
								</t>
  </si>
  <si>
    <t xml:space="preserve">_x000D_
										Bumble and bumble_x000D_
								</t>
  </si>
  <si>
    <t xml:space="preserve">_x000D_
										Burberry_x000D_
								</t>
  </si>
  <si>
    <t xml:space="preserve">_x000D_
										Burt's Bees_x000D_
								</t>
  </si>
  <si>
    <t xml:space="preserve">_x000D_
										Buttah Skin_x000D_
								</t>
  </si>
  <si>
    <t xml:space="preserve">_x000D_
										Buxom_x000D_
								</t>
  </si>
  <si>
    <t xml:space="preserve">_x000D_
										Cake_x000D_
								</t>
  </si>
  <si>
    <t xml:space="preserve">_x000D_
										Calvin Klein_x000D_
								</t>
  </si>
  <si>
    <t xml:space="preserve">_x000D_
										CAMILLE ROSE_x000D_
								</t>
  </si>
  <si>
    <t xml:space="preserve">_x000D_
										CANNUKA_x000D_
								</t>
  </si>
  <si>
    <t xml:space="preserve">_x000D_
										Capelli New York_x000D_
								</t>
  </si>
  <si>
    <t xml:space="preserve">_x000D_
										Capri Blue_x000D_
								</t>
  </si>
  <si>
    <t xml:space="preserve">_x000D_
										Captain Blankenship_x000D_
								</t>
  </si>
  <si>
    <t xml:space="preserve">_x000D_
										Carbon Theory._x000D_
								</t>
  </si>
  <si>
    <t xml:space="preserve">_x000D_
										Carol's Daughter_x000D_
								</t>
  </si>
  <si>
    <t xml:space="preserve">_x000D_
										Carolina Herrera_x000D_
								</t>
  </si>
  <si>
    <t xml:space="preserve">_x000D_
										CeraVe_x000D_
								</t>
  </si>
  <si>
    <t xml:space="preserve">_x000D_
										CHANEL_x000D_
								</t>
  </si>
  <si>
    <t xml:space="preserve">_x000D_
										ChapStick_x000D_
								</t>
  </si>
  <si>
    <t xml:space="preserve">_x000D_
										Chi_x000D_
								</t>
  </si>
  <si>
    <t xml:space="preserve">_x000D_
										China Glaze_x000D_
								</t>
  </si>
  <si>
    <t>-</t>
  </si>
  <si>
    <t xml:space="preserve">_x000D_
										Chloé_x000D_
								</t>
  </si>
  <si>
    <t xml:space="preserve">_x000D_
										Clairol_x000D_
								</t>
  </si>
  <si>
    <t xml:space="preserve">_x000D_
										Clarins_x000D_
								</t>
  </si>
  <si>
    <t xml:space="preserve">_x000D_
										Clean_x000D_
								</t>
  </si>
  <si>
    <t xml:space="preserve">_x000D_
										Clinique_x000D_
								</t>
  </si>
  <si>
    <t xml:space="preserve">_x000D_
										CND_x000D_
								</t>
  </si>
  <si>
    <t xml:space="preserve">_x000D_
										CO. by Colgate_x000D_
								</t>
  </si>
  <si>
    <t xml:space="preserve">_x000D_
										Coco &amp; Eve_x000D_
								</t>
  </si>
  <si>
    <t xml:space="preserve">_x000D_
										cocokind_x000D_
								</t>
  </si>
  <si>
    <t xml:space="preserve">_x000D_
										Color Oops_x000D_
								</t>
  </si>
  <si>
    <t xml:space="preserve">_x000D_
										Color Wow_x000D_
								</t>
  </si>
  <si>
    <t xml:space="preserve">_x000D_
										ColourPop_x000D_
								</t>
  </si>
  <si>
    <t xml:space="preserve">_x000D_
										Completely Bare_x000D_
								</t>
  </si>
  <si>
    <t xml:space="preserve">_x000D_
										Conair_x000D_
								</t>
  </si>
  <si>
    <t xml:space="preserve">_x000D_
										COOLA_x000D_
								</t>
  </si>
  <si>
    <t xml:space="preserve">_x000D_
										COSRX_x000D_
								</t>
  </si>
  <si>
    <t xml:space="preserve">_x000D_
										CoTz_x000D_
								</t>
  </si>
  <si>
    <t xml:space="preserve">_x000D_
										COVER FX_x000D_
								</t>
  </si>
  <si>
    <t xml:space="preserve">_x000D_
										CoverGirl_x000D_
								</t>
  </si>
  <si>
    <t xml:space="preserve">_x000D_
										Crepe Erase_x000D_
								</t>
  </si>
  <si>
    <t xml:space="preserve">_x000D_
										Crest_x000D_
								</t>
  </si>
  <si>
    <t xml:space="preserve">_x000D_
										Cricket_x000D_
								</t>
  </si>
  <si>
    <t xml:space="preserve">_x000D_
										Croc_x000D_
								</t>
  </si>
  <si>
    <t xml:space="preserve">_x000D_
										CURLS_x000D_
								</t>
  </si>
  <si>
    <t xml:space="preserve">_x000D_
										Curlsmith_x000D_
								</t>
  </si>
  <si>
    <t xml:space="preserve">_x000D_
										Curél_x000D_
								</t>
  </si>
  <si>
    <t xml:space="preserve">_x000D_
										Céla_x000D_
								</t>
  </si>
  <si>
    <t xml:space="preserve">_x000D_
										Daily Concepts_x000D_
								</t>
  </si>
  <si>
    <t xml:space="preserve">_x000D_
										Dashing Diva_x000D_
								</t>
  </si>
  <si>
    <t xml:space="preserve">_x000D_
										DefineMe Fragrance_x000D_
								</t>
  </si>
  <si>
    <t xml:space="preserve">_x000D_
										Derma E_x000D_
								</t>
  </si>
  <si>
    <t xml:space="preserve">_x000D_
										Dermablend_x000D_
								</t>
  </si>
  <si>
    <t xml:space="preserve">_x000D_
										DERMAFLASH_x000D_
								</t>
  </si>
  <si>
    <t xml:space="preserve">_x000D_
										Design Essentials_x000D_
								</t>
  </si>
  <si>
    <t xml:space="preserve">_x000D_
										DevaCurl_x000D_
								</t>
  </si>
  <si>
    <t xml:space="preserve">_x000D_
										DHC_x000D_
								</t>
  </si>
  <si>
    <t xml:space="preserve">_x000D_
										Diane_x000D_
								</t>
  </si>
  <si>
    <t xml:space="preserve">_x000D_
										Differin_x000D_
								</t>
  </si>
  <si>
    <t xml:space="preserve">_x000D_
										Dionis_x000D_
								</t>
  </si>
  <si>
    <t xml:space="preserve">_x000D_
										DKNY_x000D_
								</t>
  </si>
  <si>
    <t xml:space="preserve">_x000D_
										Dolce&amp;Gabbana_x000D_
								</t>
  </si>
  <si>
    <t xml:space="preserve">_x000D_
										Donna Karan_x000D_
								</t>
  </si>
  <si>
    <t xml:space="preserve">_x000D_
										Dotted Zebra_x000D_
								</t>
  </si>
  <si>
    <t xml:space="preserve">_x000D_
										dpHUE_x000D_
								</t>
  </si>
  <si>
    <t xml:space="preserve">_x000D_
										Dr Roebuck's_x000D_
								</t>
  </si>
  <si>
    <t xml:space="preserve">_x000D_
										Dr. Brandt_x000D_
								</t>
  </si>
  <si>
    <t xml:space="preserve">_x000D_
										Dr. PAWPAW_x000D_
								</t>
  </si>
  <si>
    <t xml:space="preserve">_x000D_
										Drunk Elephant_x000D_
								</t>
  </si>
  <si>
    <t xml:space="preserve">_x000D_
										Drybar_x000D_
								</t>
  </si>
  <si>
    <t xml:space="preserve">_x000D_
										Duke Cannon Supply Co_x000D_
								</t>
  </si>
  <si>
    <t xml:space="preserve">_x000D_
										Dyson_x000D_
								</t>
  </si>
  <si>
    <t xml:space="preserve">_x000D_
										Earth Therapeutics_x000D_
								</t>
  </si>
  <si>
    <t xml:space="preserve">_x000D_
										Eau de Juice_x000D_
								</t>
  </si>
  <si>
    <t xml:space="preserve">_x000D_
										EcoTools_x000D_
								</t>
  </si>
  <si>
    <t xml:space="preserve">_x000D_
										Eczema Honey_x000D_
								</t>
  </si>
  <si>
    <t xml:space="preserve">_x000D_
										Elaluz by Camila Coelho_x000D_
								</t>
  </si>
  <si>
    <t xml:space="preserve">_x000D_
										Elcie Cosmetics_x000D_
								</t>
  </si>
  <si>
    <t xml:space="preserve">_x000D_
										ELEMIS_x000D_
								</t>
  </si>
  <si>
    <t xml:space="preserve">_x000D_
										Elizabeth Arden_x000D_
								</t>
  </si>
  <si>
    <t xml:space="preserve">_x000D_
										Elizabeth Taylor_x000D_
								</t>
  </si>
  <si>
    <t xml:space="preserve">_x000D_
										ella+mila_x000D_
								</t>
  </si>
  <si>
    <t xml:space="preserve">_x000D_
										Ellis Brooklyn_x000D_
								</t>
  </si>
  <si>
    <t xml:space="preserve">_x000D_
										Eos_x000D_
								</t>
  </si>
  <si>
    <t xml:space="preserve">_x000D_
										Erborian_x000D_
								</t>
  </si>
  <si>
    <t xml:space="preserve">_x000D_
										Ere Perez_x000D_
								</t>
  </si>
  <si>
    <t xml:space="preserve">_x000D_
										Essence_x000D_
								</t>
  </si>
  <si>
    <t xml:space="preserve">_x000D_
										Essie_x000D_
								</t>
  </si>
  <si>
    <t xml:space="preserve">_x000D_
										Estée Lauder_x000D_
								</t>
  </si>
  <si>
    <t xml:space="preserve">_x000D_
										Eva Nyc_x000D_
								</t>
  </si>
  <si>
    <t xml:space="preserve">_x000D_
										Everpro_x000D_
								</t>
  </si>
  <si>
    <t xml:space="preserve">_x000D_
										Every Man Jack_x000D_
								</t>
  </si>
  <si>
    <t xml:space="preserve">_x000D_
										Everyday Humans_x000D_
								</t>
  </si>
  <si>
    <t xml:space="preserve">_x000D_
										Exa_x000D_
								</t>
  </si>
  <si>
    <t xml:space="preserve">_x000D_
										Exuviance_x000D_
								</t>
  </si>
  <si>
    <t xml:space="preserve">_x000D_
										Eyeko_x000D_
								</t>
  </si>
  <si>
    <t xml:space="preserve">_x000D_
										Eylure_x000D_
								</t>
  </si>
  <si>
    <t xml:space="preserve">_x000D_
										Fairy Tales_x000D_
								</t>
  </si>
  <si>
    <t xml:space="preserve">_x000D_
										Fake Bake_x000D_
								</t>
  </si>
  <si>
    <t xml:space="preserve">_x000D_
										FEKKAI_x000D_
								</t>
  </si>
  <si>
    <t xml:space="preserve">_x000D_
										FENTY BEAUTY by Rihanna_x000D_
								</t>
  </si>
  <si>
    <t xml:space="preserve">_x000D_
										Fifth &amp; Root _x000D_
								</t>
  </si>
  <si>
    <t xml:space="preserve">_x000D_
										Flawless by Finishing Touch_x000D_
								</t>
  </si>
  <si>
    <t xml:space="preserve">_x000D_
										Flora &amp; Curl_x000D_
								</t>
  </si>
  <si>
    <t xml:space="preserve">_x000D_
										florence by mills_x000D_
								</t>
  </si>
  <si>
    <t xml:space="preserve">_x000D_
										FLOWER Beauty_x000D_
								</t>
  </si>
  <si>
    <t xml:space="preserve">_x000D_
										Flowery_x000D_
								</t>
  </si>
  <si>
    <t xml:space="preserve">_x000D_
										Foreo_x000D_
								</t>
  </si>
  <si>
    <t xml:space="preserve">_x000D_
										Formula 10.0.6_x000D_
								</t>
  </si>
  <si>
    <t xml:space="preserve">_x000D_
										Four Reasons Color Mask_x000D_
								</t>
  </si>
  <si>
    <t xml:space="preserve">_x000D_
										FOUR SIGMATIC_x000D_
								</t>
  </si>
  <si>
    <t xml:space="preserve">_x000D_
										Fourth Ray Beauty_x000D_
								</t>
  </si>
  <si>
    <t xml:space="preserve">_x000D_
										Freeman_x000D_
								</t>
  </si>
  <si>
    <t xml:space="preserve">_x000D_
										fresh_x000D_
								</t>
  </si>
  <si>
    <t xml:space="preserve">_x000D_
										Fromm_x000D_
								</t>
  </si>
  <si>
    <t xml:space="preserve">_x000D_
										Fur_x000D_
								</t>
  </si>
  <si>
    <t xml:space="preserve">_x000D_
										Garnier_x000D_
								</t>
  </si>
  <si>
    <t xml:space="preserve">_x000D_
										Ghd_x000D_
								</t>
  </si>
  <si>
    <t xml:space="preserve">_x000D_
										Gigi_x000D_
								</t>
  </si>
  <si>
    <t xml:space="preserve">_x000D_
										Gillette_x000D_
								</t>
  </si>
  <si>
    <t xml:space="preserve">_x000D_
										GIMME beauty_x000D_
								</t>
  </si>
  <si>
    <t xml:space="preserve">_x000D_
										GLAMGLOW_x000D_
								</t>
  </si>
  <si>
    <t xml:space="preserve">_x000D_
										Glamnetic_x000D_
								</t>
  </si>
  <si>
    <t xml:space="preserve">_x000D_
										Go Smile_x000D_
								</t>
  </si>
  <si>
    <t xml:space="preserve">_x000D_
										Gold 'N Hot_x000D_
								</t>
  </si>
  <si>
    <t xml:space="preserve">_x000D_
										Goli Nutrition_x000D_
								</t>
  </si>
  <si>
    <t xml:space="preserve">_x000D_
										Got 2b_x000D_
								</t>
  </si>
  <si>
    <t xml:space="preserve">_x000D_
										Grace Eleyae_x000D_
								</t>
  </si>
  <si>
    <t xml:space="preserve">_x000D_
										Grande Cosmetics_x000D_
								</t>
  </si>
  <si>
    <t xml:space="preserve">_x000D_
										Groovi Beauty_x000D_
								</t>
  </si>
  <si>
    <t xml:space="preserve">_x000D_
										Grow Gorgeous_x000D_
								</t>
  </si>
  <si>
    <t xml:space="preserve">_x000D_
										Gucci_x000D_
								</t>
  </si>
  <si>
    <t xml:space="preserve">_x000D_
										Guerlain_x000D_
								</t>
  </si>
  <si>
    <t xml:space="preserve">_x000D_
										HALLY_x000D_
								</t>
  </si>
  <si>
    <t xml:space="preserve">_x000D_
										HAN Skincare Cosmetics_x000D_
								</t>
  </si>
  <si>
    <t xml:space="preserve">_x000D_
										Hanskin_x000D_
								</t>
  </si>
  <si>
    <t xml:space="preserve">_x000D_
										Happy Dance_x000D_
								</t>
  </si>
  <si>
    <t xml:space="preserve">_x000D_
										Hask_x000D_
								</t>
  </si>
  <si>
    <t xml:space="preserve">_x000D_
										Hello_x000D_
								</t>
  </si>
  <si>
    <t xml:space="preserve">_x000D_
										Hempz_x000D_
								</t>
  </si>
  <si>
    <t xml:space="preserve">_x000D_
										Heritage Store_x000D_
								</t>
  </si>
  <si>
    <t xml:space="preserve">_x000D_
										Hero Cosmetics_x000D_
								</t>
  </si>
  <si>
    <t xml:space="preserve">_x000D_
										Hey Honey_x000D_
								</t>
  </si>
  <si>
    <t xml:space="preserve">_x000D_
										Holika Holika_x000D_
								</t>
  </si>
  <si>
    <t xml:space="preserve">_x000D_
										Hollywood Fashion Secrets_x000D_
								</t>
  </si>
  <si>
    <t xml:space="preserve">_x000D_
										Homebody_x000D_
								</t>
  </si>
  <si>
    <t xml:space="preserve">_x000D_
										HomeWorx_x000D_
								</t>
  </si>
  <si>
    <t xml:space="preserve">_x000D_
										Honest Beauty_x000D_
								</t>
  </si>
  <si>
    <t xml:space="preserve">_x000D_
										HOURGLASS_x000D_
								</t>
  </si>
  <si>
    <t xml:space="preserve">_x000D_
										House of Lashes_x000D_
								</t>
  </si>
  <si>
    <t xml:space="preserve">_x000D_
										Hugo Boss_x000D_
								</t>
  </si>
  <si>
    <t xml:space="preserve">_x000D_
										Hustle Butter_x000D_
								</t>
  </si>
  <si>
    <t xml:space="preserve">_x000D_
										Hynt Beauty_x000D_
								</t>
  </si>
  <si>
    <t xml:space="preserve">_x000D_
										I Heart Revolution_x000D_
								</t>
  </si>
  <si>
    <t xml:space="preserve">_x000D_
										ICONIC LONDON_x000D_
								</t>
  </si>
  <si>
    <t xml:space="preserve">_x000D_
										iDesign_x000D_
								</t>
  </si>
  <si>
    <t xml:space="preserve">_x000D_
										IGK_x000D_
								</t>
  </si>
  <si>
    <t xml:space="preserve">_x000D_
										ILLUME_x000D_
								</t>
  </si>
  <si>
    <t xml:space="preserve">_x000D_
										Impressions Vanity_x000D_
								</t>
  </si>
  <si>
    <t xml:space="preserve">_x000D_
										Indeed Labs_x000D_
								</t>
  </si>
  <si>
    <t xml:space="preserve">_x000D_
										INDIE LEE_x000D_
								</t>
  </si>
  <si>
    <t xml:space="preserve">_x000D_
										Innersense Organic Beauty_x000D_
								</t>
  </si>
  <si>
    <t xml:space="preserve">_x000D_
										INSERT NAME HERE_x000D_
								</t>
  </si>
  <si>
    <t xml:space="preserve">_x000D_
										InStyler_x000D_
								</t>
  </si>
  <si>
    <t xml:space="preserve">_x000D_
										Invisibobble_x000D_
								</t>
  </si>
  <si>
    <t xml:space="preserve">_x000D_
										IT Brushes For ULTA_x000D_
								</t>
  </si>
  <si>
    <t xml:space="preserve">_x000D_
										It Cosmetics_x000D_
								</t>
  </si>
  <si>
    <t xml:space="preserve">_x000D_
										It's A 10_x000D_
								</t>
  </si>
  <si>
    <t xml:space="preserve">_x000D_
										J.R. Watkins_x000D_
								</t>
  </si>
  <si>
    <t xml:space="preserve">_x000D_
										Jack Black_x000D_
								</t>
  </si>
  <si>
    <t xml:space="preserve">_x000D_
										Jaclyn Cosmetics_x000D_
								</t>
  </si>
  <si>
    <t xml:space="preserve">_x000D_
										Jean Paul Gaultier_x000D_
								</t>
  </si>
  <si>
    <t xml:space="preserve">_x000D_
										Jergens_x000D_
								</t>
  </si>
  <si>
    <t xml:space="preserve">_x000D_
										Jimmy Choo_x000D_
								</t>
  </si>
  <si>
    <t xml:space="preserve">_x000D_
										John Varvatos_x000D_
								</t>
  </si>
  <si>
    <t xml:space="preserve">_x000D_
										Joico_x000D_
								</t>
  </si>
  <si>
    <t xml:space="preserve">_x000D_
										Josh Rosebrook_x000D_
								</t>
  </si>
  <si>
    <t xml:space="preserve">_x000D_
										Juice Beauty_x000D_
								</t>
  </si>
  <si>
    <t xml:space="preserve">_x000D_
										Juicy Couture_x000D_
								</t>
  </si>
  <si>
    <t xml:space="preserve">_x000D_
										Juvia's Place_x000D_
								</t>
  </si>
  <si>
    <t xml:space="preserve">_x000D_
										Kate Spade New York_x000D_
								</t>
  </si>
  <si>
    <t xml:space="preserve">_x000D_
										Kenneth Cole New York_x000D_
								</t>
  </si>
  <si>
    <t xml:space="preserve">_x000D_
										Kenra Professional_x000D_
								</t>
  </si>
  <si>
    <t xml:space="preserve">_x000D_
										Keracolor_x000D_
								</t>
  </si>
  <si>
    <t xml:space="preserve">_x000D_
										Keranique_x000D_
								</t>
  </si>
  <si>
    <t xml:space="preserve">_x000D_
										Kestrel_x000D_
								</t>
  </si>
  <si>
    <t xml:space="preserve">_x000D_
										Keys Soulcare_x000D_
								</t>
  </si>
  <si>
    <t xml:space="preserve">_x000D_
										Kiehl's Since 1851_x000D_
								</t>
  </si>
  <si>
    <t xml:space="preserve">_x000D_
										KIKO Milano_x000D_
								</t>
  </si>
  <si>
    <t xml:space="preserve">_x000D_
										Kinship_x000D_
								</t>
  </si>
  <si>
    <t xml:space="preserve">_x000D_
										Kitsch_x000D_
								</t>
  </si>
  <si>
    <t xml:space="preserve">_x000D_
										Klairs_x000D_
								</t>
  </si>
  <si>
    <t xml:space="preserve">_x000D_
										Klorane_x000D_
								</t>
  </si>
  <si>
    <t xml:space="preserve">_x000D_
										Kneipp_x000D_
								</t>
  </si>
  <si>
    <t xml:space="preserve">_x000D_
										Kopari Beauty_x000D_
								</t>
  </si>
  <si>
    <t xml:space="preserve">_x000D_
										Kreyòl Essence_x000D_
								</t>
  </si>
  <si>
    <t xml:space="preserve">_x000D_
										KRISTIN ESS HAIR_x000D_
								</t>
  </si>
  <si>
    <t xml:space="preserve">_x000D_
										KVD Beauty_x000D_
								</t>
  </si>
  <si>
    <t xml:space="preserve">_x000D_
										KYLIE COSMETICS_x000D_
								</t>
  </si>
  <si>
    <t xml:space="preserve">_x000D_
										KYLIE SKIN_x000D_
								</t>
  </si>
  <si>
    <t xml:space="preserve">_x000D_
										L'anza_x000D_
								</t>
  </si>
  <si>
    <t xml:space="preserve">_x000D_
										L'Occitane_x000D_
								</t>
  </si>
  <si>
    <t xml:space="preserve">_x000D_
										L'Oréal_x000D_
								</t>
  </si>
  <si>
    <t xml:space="preserve">_x000D_
										L'Oréal Professionnel_x000D_
								</t>
  </si>
  <si>
    <t xml:space="preserve">_x000D_
										L.A. Girl_x000D_
								</t>
  </si>
  <si>
    <t xml:space="preserve">_x000D_
										La Roche-Posay_x000D_
								</t>
  </si>
  <si>
    <t xml:space="preserve">_x000D_
										Lake &amp; Skye_x000D_
								</t>
  </si>
  <si>
    <t xml:space="preserve">_x000D_
										Lancôme_x000D_
								</t>
  </si>
  <si>
    <t xml:space="preserve">_x000D_
										Lano_x000D_
								</t>
  </si>
  <si>
    <t xml:space="preserve">_x000D_
										LashFood_x000D_
								</t>
  </si>
  <si>
    <t xml:space="preserve">_x000D_
										Laura Mercier_x000D_
								</t>
  </si>
  <si>
    <t xml:space="preserve">_x000D_
										LAVANILA_x000D_
								</t>
  </si>
  <si>
    <t xml:space="preserve">_x000D_
										Le Mini Macaron_x000D_
								</t>
  </si>
  <si>
    <t xml:space="preserve">_x000D_
										Leaders_x000D_
								</t>
  </si>
  <si>
    <t xml:space="preserve">_x000D_
										Lilly Lashes_x000D_
								</t>
  </si>
  <si>
    <t xml:space="preserve">_x000D_
										Lime Crime_x000D_
								</t>
  </si>
  <si>
    <t xml:space="preserve">_x000D_
										Lip Smacker_x000D_
								</t>
  </si>
  <si>
    <t xml:space="preserve">_x000D_
										Live Tinted_x000D_
								</t>
  </si>
  <si>
    <t xml:space="preserve">_x000D_
										Living Proof_x000D_
								</t>
  </si>
  <si>
    <t xml:space="preserve">_x000D_
										Locks &amp; Mane_x000D_
								</t>
  </si>
  <si>
    <t xml:space="preserve">_x000D_
										LOLI Beauty_x000D_
								</t>
  </si>
  <si>
    <t xml:space="preserve">_x000D_
										LOOPS_x000D_
								</t>
  </si>
  <si>
    <t xml:space="preserve">_x000D_
										LORAC_x000D_
								</t>
  </si>
  <si>
    <t xml:space="preserve">_x000D_
										Lottie London_x000D_
								</t>
  </si>
  <si>
    <t xml:space="preserve">_x000D_
										Love Wellness_x000D_
								</t>
  </si>
  <si>
    <t xml:space="preserve">_x000D_
										Loving Tan_x000D_
								</t>
  </si>
  <si>
    <t xml:space="preserve">_x000D_
										LUV SCRUB_x000D_
								</t>
  </si>
  <si>
    <t xml:space="preserve">_x000D_
										MAC_x000D_
								</t>
  </si>
  <si>
    <t xml:space="preserve">_x000D_
										Mad Hippie_x000D_
								</t>
  </si>
  <si>
    <t xml:space="preserve">_x000D_
										Madison Reed_x000D_
								</t>
  </si>
  <si>
    <t xml:space="preserve">_x000D_
										MAHLI_x000D_
								</t>
  </si>
  <si>
    <t xml:space="preserve">_x000D_
										Makeup Revolution_x000D_
								</t>
  </si>
  <si>
    <t xml:space="preserve">_x000D_
										Manic Panic_x000D_
								</t>
  </si>
  <si>
    <t xml:space="preserve">_x000D_
										MANNA KADAR BEAUTY_x000D_
								</t>
  </si>
  <si>
    <t xml:space="preserve">_x000D_
										Marc Anthony_x000D_
								</t>
  </si>
  <si>
    <t xml:space="preserve">_x000D_
										Marc Jacobs_x000D_
								</t>
  </si>
  <si>
    <t xml:space="preserve">_x000D_
										Mario Badescu_x000D_
								</t>
  </si>
  <si>
    <t xml:space="preserve">_x000D_
										Matrix_x000D_
								</t>
  </si>
  <si>
    <t xml:space="preserve">_x000D_
										Maui Babe_x000D_
								</t>
  </si>
  <si>
    <t xml:space="preserve">_x000D_
										Maui Moisture_x000D_
								</t>
  </si>
  <si>
    <t xml:space="preserve">_x000D_
										Maybelline_x000D_
								</t>
  </si>
  <si>
    <t xml:space="preserve">_x000D_
										MAËLYS Cosmetics_x000D_
								</t>
  </si>
  <si>
    <t xml:space="preserve">_x000D_
										Meaningful Beauty_x000D_
								</t>
  </si>
  <si>
    <t xml:space="preserve">_x000D_
										megababe_x000D_
								</t>
  </si>
  <si>
    <t xml:space="preserve">_x000D_
										MegRhythm_x000D_
								</t>
  </si>
  <si>
    <t xml:space="preserve">_x000D_
										Melanin Haircare_x000D_
								</t>
  </si>
  <si>
    <t xml:space="preserve">_x000D_
										MELÉ_x000D_
								</t>
  </si>
  <si>
    <t xml:space="preserve">_x000D_
										Merci Handy_x000D_
								</t>
  </si>
  <si>
    <t xml:space="preserve">_x000D_
										Miamica_x000D_
								</t>
  </si>
  <si>
    <t xml:space="preserve">_x000D_
										Michael Kors_x000D_
								</t>
  </si>
  <si>
    <t xml:space="preserve">_x000D_
										Michael Todd Beauty_x000D_
								</t>
  </si>
  <si>
    <t xml:space="preserve">_x000D_
										Mielle Organics_x000D_
								</t>
  </si>
  <si>
    <t xml:space="preserve">_x000D_
										Milani_x000D_
								</t>
  </si>
  <si>
    <t xml:space="preserve">_x000D_
										Milk + Honey_x000D_
								</t>
  </si>
  <si>
    <t xml:space="preserve">_x000D_
										Miss Spa_x000D_
								</t>
  </si>
  <si>
    <t xml:space="preserve">_x000D_
										Mixed Chicks_x000D_
								</t>
  </si>
  <si>
    <t xml:space="preserve">_x000D_
										MONDAY Haircare_x000D_
								</t>
  </si>
  <si>
    <t xml:space="preserve">_x000D_
										Moon_x000D_
								</t>
  </si>
  <si>
    <t xml:space="preserve">_x000D_
										Morgan Taylor_x000D_
								</t>
  </si>
  <si>
    <t xml:space="preserve">_x000D_
										Morphe_x000D_
								</t>
  </si>
  <si>
    <t xml:space="preserve">_x000D_
										Moschino_x000D_
								</t>
  </si>
  <si>
    <t xml:space="preserve">_x000D_
										MUGLER_x000D_
								</t>
  </si>
  <si>
    <t xml:space="preserve">_x000D_
										Murad_x000D_
								</t>
  </si>
  <si>
    <t xml:space="preserve">_x000D_
										My Clarins_x000D_
								</t>
  </si>
  <si>
    <t xml:space="preserve">_x000D_
										MyChelle_x000D_
								</t>
  </si>
  <si>
    <t xml:space="preserve">_x000D_
										Mydentity_x000D_
								</t>
  </si>
  <si>
    <t xml:space="preserve">_x000D_
										Nads Natural_x000D_
								</t>
  </si>
  <si>
    <t xml:space="preserve">_x000D_
										Nail Tek_x000D_
								</t>
  </si>
  <si>
    <t xml:space="preserve">_x000D_
										Nailtopia_x000D_
								</t>
  </si>
  <si>
    <t xml:space="preserve">_x000D_
										Nair_x000D_
								</t>
  </si>
  <si>
    <t xml:space="preserve">_x000D_
										NARS_x000D_
								</t>
  </si>
  <si>
    <t xml:space="preserve">_x000D_
										Naturalicious_x000D_
								</t>
  </si>
  <si>
    <t xml:space="preserve">_x000D_
										Nemat_x000D_
								</t>
  </si>
  <si>
    <t xml:space="preserve">_x000D_
										NEST Fragrances_x000D_
								</t>
  </si>
  <si>
    <t xml:space="preserve">_x000D_
										Neutrogena_x000D_
								</t>
  </si>
  <si>
    <t xml:space="preserve">_x000D_
										Nexxus_x000D_
								</t>
  </si>
  <si>
    <t xml:space="preserve">_x000D_
										Nioxin_x000D_
								</t>
  </si>
  <si>
    <t xml:space="preserve">_x000D_
										Nivea_x000D_
								</t>
  </si>
  <si>
    <t xml:space="preserve">_x000D_
										No7_x000D_
								</t>
  </si>
  <si>
    <t xml:space="preserve">_x000D_
										Not Your Mother's_x000D_
								</t>
  </si>
  <si>
    <t xml:space="preserve">_x000D_
										Noughty_x000D_
								</t>
  </si>
  <si>
    <t xml:space="preserve">_x000D_
										noyah_x000D_
								</t>
  </si>
  <si>
    <t xml:space="preserve">_x000D_
										Nude Sugar_x000D_
								</t>
  </si>
  <si>
    <t xml:space="preserve">_x000D_
										NUDESTIX_x000D_
								</t>
  </si>
  <si>
    <t xml:space="preserve">_x000D_
										Nurse Jamie_x000D_
								</t>
  </si>
  <si>
    <t xml:space="preserve">_x000D_
										NYX Professional Makeup_x000D_
								</t>
  </si>
  <si>
    <t xml:space="preserve">_x000D_
										N°1 DE CHANEL_x000D_
								</t>
  </si>
  <si>
    <t xml:space="preserve">_x000D_
										OGX_x000D_
								</t>
  </si>
  <si>
    <t xml:space="preserve">_x000D_
										Oh K!_x000D_
								</t>
  </si>
  <si>
    <t xml:space="preserve">_x000D_
										OLAPLEX_x000D_
								</t>
  </si>
  <si>
    <t xml:space="preserve">_x000D_
										Olay_x000D_
								</t>
  </si>
  <si>
    <t xml:space="preserve">_x000D_
										Olivia Garden_x000D_
								</t>
  </si>
  <si>
    <t xml:space="preserve">_x000D_
										One Love Organics_x000D_
								</t>
  </si>
  <si>
    <t xml:space="preserve">_x000D_
										OPI_x000D_
								</t>
  </si>
  <si>
    <t xml:space="preserve">_x000D_
										ORA_x000D_
								</t>
  </si>
  <si>
    <t xml:space="preserve">_x000D_
										Oral-B_x000D_
								</t>
  </si>
  <si>
    <t xml:space="preserve">_x000D_
										Origins_x000D_
								</t>
  </si>
  <si>
    <t xml:space="preserve">_x000D_
										Orly_x000D_
								</t>
  </si>
  <si>
    <t xml:space="preserve">_x000D_
										OSEA_x000D_
								</t>
  </si>
  <si>
    <t xml:space="preserve">_x000D_
										Ouidad_x000D_
								</t>
  </si>
  <si>
    <t xml:space="preserve">_x000D_
										Paco Rabanne_x000D_
								</t>
  </si>
  <si>
    <t xml:space="preserve">_x000D_
										Parissa_x000D_
								</t>
  </si>
  <si>
    <t xml:space="preserve">_x000D_
										Patchology_x000D_
								</t>
  </si>
  <si>
    <t xml:space="preserve">_x000D_
										PATTERN_x000D_
								</t>
  </si>
  <si>
    <t xml:space="preserve">_x000D_
										Paul Mitchell_x000D_
								</t>
  </si>
  <si>
    <t xml:space="preserve">_x000D_
										PEACH &amp; LILY_x000D_
								</t>
  </si>
  <si>
    <t xml:space="preserve">_x000D_
										Peach Slices_x000D_
								</t>
  </si>
  <si>
    <t xml:space="preserve">_x000D_
										Persona_x000D_
								</t>
  </si>
  <si>
    <t xml:space="preserve">_x000D_
										Peter Thomas Roth_x000D_
								</t>
  </si>
  <si>
    <t xml:space="preserve">_x000D_
										Petite n Pretty_x000D_
								</t>
  </si>
  <si>
    <t xml:space="preserve">_x000D_
										Philosophy_x000D_
								</t>
  </si>
  <si>
    <t xml:space="preserve">_x000D_
										Physicians Formula_x000D_
								</t>
  </si>
  <si>
    <t xml:space="preserve">_x000D_
										Pipette_x000D_
								</t>
  </si>
  <si>
    <t xml:space="preserve">_x000D_
										Pirette_x000D_
								</t>
  </si>
  <si>
    <t xml:space="preserve">_x000D_
										PMD_x000D_
								</t>
  </si>
  <si>
    <t xml:space="preserve">_x000D_
										Polder_x000D_
								</t>
  </si>
  <si>
    <t xml:space="preserve">_x000D_
										Poo~Pourri_x000D_
								</t>
  </si>
  <si>
    <t xml:space="preserve">_x000D_
										Prada_x000D_
								</t>
  </si>
  <si>
    <t xml:space="preserve">_x000D_
										Pravana_x000D_
								</t>
  </si>
  <si>
    <t xml:space="preserve">_x000D_
										Proactiv_x000D_
								</t>
  </si>
  <si>
    <t xml:space="preserve">_x000D_
										Punky Colour_x000D_
								</t>
  </si>
  <si>
    <t xml:space="preserve">_x000D_
										Pura d'or_x000D_
								</t>
  </si>
  <si>
    <t xml:space="preserve">_x000D_
										Pureology_x000D_
								</t>
  </si>
  <si>
    <t xml:space="preserve">_x000D_
										pursoma_x000D_
								</t>
  </si>
  <si>
    <t xml:space="preserve">_x000D_
										PYT Beauty_x000D_
								</t>
  </si>
  <si>
    <t xml:space="preserve">_x000D_
										PÜR_x000D_
								</t>
  </si>
  <si>
    <t xml:space="preserve">_x000D_
										RapidHair_x000D_
								</t>
  </si>
  <si>
    <t xml:space="preserve">_x000D_
										Rapidlash_x000D_
								</t>
  </si>
  <si>
    <t xml:space="preserve">_x000D_
										Real Techniques_x000D_
								</t>
  </si>
  <si>
    <t xml:space="preserve">_x000D_
										Rebels Refinery_x000D_
								</t>
  </si>
  <si>
    <t xml:space="preserve">_x000D_
										Redken_x000D_
								</t>
  </si>
  <si>
    <t xml:space="preserve">_x000D_
										Remington_x000D_
								</t>
  </si>
  <si>
    <t xml:space="preserve">_x000D_
										Revlon_x000D_
								</t>
  </si>
  <si>
    <t xml:space="preserve">_x000D_
										Revolution PRO_x000D_
								</t>
  </si>
  <si>
    <t xml:space="preserve">_x000D_
										Riki Loves Riki_x000D_
								</t>
  </si>
  <si>
    <t xml:space="preserve">_x000D_
										RITUALS_x000D_
								</t>
  </si>
  <si>
    <t xml:space="preserve">_x000D_
										Rituel de Fille_x000D_
								</t>
  </si>
  <si>
    <t xml:space="preserve">_x000D_
										Rizos Curls_x000D_
								</t>
  </si>
  <si>
    <t xml:space="preserve">_x000D_
										Rosebud Perfume Co._x000D_
								</t>
  </si>
  <si>
    <t xml:space="preserve">_x000D_
										ROSEN_x000D_
								</t>
  </si>
  <si>
    <t xml:space="preserve">_x000D_
										Rusk_x000D_
								</t>
  </si>
  <si>
    <t xml:space="preserve">_x000D_
										Sagely Naturals_x000D_
								</t>
  </si>
  <si>
    <t xml:space="preserve">_x000D_
										Sally Hansen_x000D_
								</t>
  </si>
  <si>
    <t xml:space="preserve">_x000D_
										SAND &amp; SKY_x000D_
								</t>
  </si>
  <si>
    <t xml:space="preserve">_x000D_
										Sara Happ_x000D_
								</t>
  </si>
  <si>
    <t xml:space="preserve">_x000D_
										Schick_x000D_
								</t>
  </si>
  <si>
    <t xml:space="preserve">_x000D_
										Schmidts_x000D_
								</t>
  </si>
  <si>
    <t xml:space="preserve">_x000D_
										SCRATCH_x000D_
								</t>
  </si>
  <si>
    <t xml:space="preserve">_x000D_
										Scünci_x000D_
								</t>
  </si>
  <si>
    <t xml:space="preserve">_x000D_
										Sebastian_x000D_
								</t>
  </si>
  <si>
    <t xml:space="preserve">_x000D_
										Seche_x000D_
								</t>
  </si>
  <si>
    <t xml:space="preserve">_x000D_
										Secret_x000D_
								</t>
  </si>
  <si>
    <t xml:space="preserve">_x000D_
										Seed Phytonutrients_x000D_
								</t>
  </si>
  <si>
    <t xml:space="preserve">_x000D_
										SEEN_x000D_
								</t>
  </si>
  <si>
    <t xml:space="preserve">_x000D_
										Sexy Hair_x000D_
								</t>
  </si>
  <si>
    <t xml:space="preserve">_x000D_
										SheaMoisture_x000D_
								</t>
  </si>
  <si>
    <t xml:space="preserve">_x000D_
										Shimmer Lights_x000D_
								</t>
  </si>
  <si>
    <t xml:space="preserve">_x000D_
										Shiseido_x000D_
								</t>
  </si>
  <si>
    <t xml:space="preserve">_x000D_
										Silk'n_x000D_
								</t>
  </si>
  <si>
    <t xml:space="preserve">_x000D_
										sk*p_x000D_
								</t>
  </si>
  <si>
    <t xml:space="preserve">_x000D_
										Skin Gym_x000D_
								</t>
  </si>
  <si>
    <t xml:space="preserve">_x000D_
										SKIN&amp;CO_x000D_
								</t>
  </si>
  <si>
    <t xml:space="preserve">_x000D_
										Skinfood_x000D_
								</t>
  </si>
  <si>
    <t xml:space="preserve">_x000D_
										SkinKick_x000D_
								</t>
  </si>
  <si>
    <t xml:space="preserve">_x000D_
										Skinnydip_x000D_
								</t>
  </si>
  <si>
    <t xml:space="preserve">_x000D_
										Skintimate_x000D_
								</t>
  </si>
  <si>
    <t xml:space="preserve">_x000D_
										Skyn Iceland_x000D_
								</t>
  </si>
  <si>
    <t xml:space="preserve">_x000D_
										SmartyPits_x000D_
								</t>
  </si>
  <si>
    <t xml:space="preserve">_x000D_
										Smashbox_x000D_
								</t>
  </si>
  <si>
    <t xml:space="preserve">_x000D_
										SNP_x000D_
								</t>
  </si>
  <si>
    <t xml:space="preserve">_x000D_
										Soap &amp; Glory_x000D_
								</t>
  </si>
  <si>
    <t xml:space="preserve">_x000D_
										SoCozy_x000D_
								</t>
  </si>
  <si>
    <t xml:space="preserve">_x000D_
										Sorbus_x000D_
								</t>
  </si>
  <si>
    <t xml:space="preserve">_x000D_
										Specific Beauty_x000D_
								</t>
  </si>
  <si>
    <t xml:space="preserve">_x000D_
										Spectrum_x000D_
								</t>
  </si>
  <si>
    <t xml:space="preserve">_x000D_
										Spongeables_x000D_
								</t>
  </si>
  <si>
    <t xml:space="preserve">_x000D_
										Spot Fade_x000D_
								</t>
  </si>
  <si>
    <t xml:space="preserve">_x000D_
										Spotlight Oral Care_x000D_
								</t>
  </si>
  <si>
    <t xml:space="preserve">_x000D_
										St. Moriz_x000D_
								</t>
  </si>
  <si>
    <t xml:space="preserve">_x000D_
										St. Tropez_x000D_
								</t>
  </si>
  <si>
    <t xml:space="preserve">_x000D_
										Stila_x000D_
								</t>
  </si>
  <si>
    <t xml:space="preserve">_x000D_
										STMNT Grooming Goods_x000D_
								</t>
  </si>
  <si>
    <t xml:space="preserve">_x000D_
										StriVectin_x000D_
								</t>
  </si>
  <si>
    <t xml:space="preserve">_x000D_
										Sugarbearhair_x000D_
								</t>
  </si>
  <si>
    <t xml:space="preserve">_x000D_
										Sun + Moon_x000D_
								</t>
  </si>
  <si>
    <t xml:space="preserve">_x000D_
										Sun Bum_x000D_
								</t>
  </si>
  <si>
    <t xml:space="preserve">_x000D_
										SUNDAY RILEY_x000D_
								</t>
  </si>
  <si>
    <t xml:space="preserve">_x000D_
										Sunday || Sunday _x000D_
								</t>
  </si>
  <si>
    <t xml:space="preserve">_x000D_
										Supergoop!_x000D_
								</t>
  </si>
  <si>
    <t xml:space="preserve">_x000D_
										Supersmile_x000D_
								</t>
  </si>
  <si>
    <t xml:space="preserve">_x000D_
										SweetSpot Labs_x000D_
								</t>
  </si>
  <si>
    <t xml:space="preserve">_x000D_
										TAN-LUXE_x000D_
								</t>
  </si>
  <si>
    <t xml:space="preserve">_x000D_
										Tangle Teezer_x000D_
								</t>
  </si>
  <si>
    <t xml:space="preserve">_x000D_
										Tanologist_x000D_
								</t>
  </si>
  <si>
    <t xml:space="preserve">_x000D_
										Tartan + Twine_x000D_
								</t>
  </si>
  <si>
    <t xml:space="preserve">_x000D_
										Tarte_x000D_
								</t>
  </si>
  <si>
    <t xml:space="preserve">_x000D_
										Teami Blends_x000D_
								</t>
  </si>
  <si>
    <t xml:space="preserve">_x000D_
										Terra Beauty Bars_x000D_
								</t>
  </si>
  <si>
    <t xml:space="preserve">_x000D_
										tgin_x000D_
								</t>
  </si>
  <si>
    <t xml:space="preserve">_x000D_
										Thayers_x000D_
								</t>
  </si>
  <si>
    <t xml:space="preserve">_x000D_
										The Crème Shop_x000D_
								</t>
  </si>
  <si>
    <t xml:space="preserve">_x000D_
										The Fox Tan_x000D_
								</t>
  </si>
  <si>
    <t xml:space="preserve">_x000D_
										The Good Patch_x000D_
								</t>
  </si>
  <si>
    <t xml:space="preserve">_x000D_
										The Hair Edit_x000D_
								</t>
  </si>
  <si>
    <t xml:space="preserve">_x000D_
										The Handmade Soap Co._x000D_
								</t>
  </si>
  <si>
    <t xml:space="preserve">_x000D_
										The Mane Choice_x000D_
								</t>
  </si>
  <si>
    <t xml:space="preserve">_x000D_
										The Ordinary_x000D_
								</t>
  </si>
  <si>
    <t xml:space="preserve">_x000D_
										The Original MakeUp Eraser_x000D_
								</t>
  </si>
  <si>
    <t xml:space="preserve">_x000D_
										THE ROUTE_x000D_
								</t>
  </si>
  <si>
    <t xml:space="preserve">_x000D_
										Thick Head_x000D_
								</t>
  </si>
  <si>
    <t xml:space="preserve">_x000D_
										this works_x000D_
								</t>
  </si>
  <si>
    <t xml:space="preserve">_x000D_
										Tiffany &amp; Co._x000D_
								</t>
  </si>
  <si>
    <t xml:space="preserve">_x000D_
										Tigi_x000D_
								</t>
  </si>
  <si>
    <t xml:space="preserve">_x000D_
										TOM FORD_x000D_
								</t>
  </si>
  <si>
    <t xml:space="preserve">_x000D_
										TONYMOLY_x000D_
								</t>
  </si>
  <si>
    <t xml:space="preserve">_x000D_
										Too Faced_x000D_
								</t>
  </si>
  <si>
    <t xml:space="preserve">_x000D_
										Toppik_x000D_
								</t>
  </si>
  <si>
    <t xml:space="preserve">_x000D_
										Tory Burch_x000D_
								</t>
  </si>
  <si>
    <t xml:space="preserve">_x000D_
										Touchland_x000D_
								</t>
  </si>
  <si>
    <t xml:space="preserve">_x000D_
										Tree Hut_x000D_
								</t>
  </si>
  <si>
    <t xml:space="preserve">_x000D_
										Tresemme_x000D_
								</t>
  </si>
  <si>
    <t xml:space="preserve">_x000D_
										Treslúce Beauty_x000D_
								</t>
  </si>
  <si>
    <t xml:space="preserve">_x000D_
										Truly_x000D_
								</t>
  </si>
  <si>
    <t xml:space="preserve">_x000D_
										Tula_x000D_
								</t>
  </si>
  <si>
    <t xml:space="preserve">_x000D_
										Turbie Twist_x000D_
								</t>
  </si>
  <si>
    <t xml:space="preserve">_x000D_
										Tweezerman_x000D_
								</t>
  </si>
  <si>
    <t xml:space="preserve">_x000D_
										Tyme_x000D_
								</t>
  </si>
  <si>
    <t xml:space="preserve">_x000D_
										ULTAMATE REWARDS_x000D_
								</t>
  </si>
  <si>
    <t xml:space="preserve">_x000D_
										Undone Beauty_x000D_
								</t>
  </si>
  <si>
    <t xml:space="preserve">_x000D_
										Urban Decay Cosmetics_x000D_
								</t>
  </si>
  <si>
    <t xml:space="preserve">_x000D_
										Urban Hydration_x000D_
								</t>
  </si>
  <si>
    <t xml:space="preserve">_x000D_
										Urban Skin Rx Pro Strength_x000D_
								</t>
  </si>
  <si>
    <t xml:space="preserve">_x000D_
										Urban Veda_x000D_
								</t>
  </si>
  <si>
    <t xml:space="preserve">_x000D_
										Velour Lashes_x000D_
								</t>
  </si>
  <si>
    <t xml:space="preserve">_x000D_
										Verb_x000D_
								</t>
  </si>
  <si>
    <t xml:space="preserve">_x000D_
										Vichy_x000D_
								</t>
  </si>
  <si>
    <t xml:space="preserve">_x000D_
										Viktor&amp;Rolf_x000D_
								</t>
  </si>
  <si>
    <t xml:space="preserve">_x000D_
										Virtue_x000D_
								</t>
  </si>
  <si>
    <t xml:space="preserve">_x000D_
										VitaminSea.beauty_x000D_
								</t>
  </si>
  <si>
    <t xml:space="preserve">_x000D_
										Viviscal_x000D_
								</t>
  </si>
  <si>
    <t xml:space="preserve">_x000D_
										Voir_x000D_
								</t>
  </si>
  <si>
    <t xml:space="preserve">_x000D_
										Volt_x000D_
								</t>
  </si>
  <si>
    <t xml:space="preserve">_x000D_
										Wakse_x000D_
								</t>
  </si>
  <si>
    <t xml:space="preserve">_x000D_
										We Are Paradoxx_x000D_
								</t>
  </si>
  <si>
    <t xml:space="preserve">_x000D_
										Well People_x000D_
								</t>
  </si>
  <si>
    <t xml:space="preserve">_x000D_
										Wella_x000D_
								</t>
  </si>
  <si>
    <t xml:space="preserve">_x000D_
										Wet n Wild_x000D_
								</t>
  </si>
  <si>
    <t xml:space="preserve">_x000D_
										Wigo_x000D_
								</t>
  </si>
  <si>
    <t xml:space="preserve">_x000D_
										WLDKAT_x000D_
								</t>
  </si>
  <si>
    <t xml:space="preserve">_x000D_
										Wunder2_x000D_
								</t>
  </si>
  <si>
    <t/>
  </si>
  <si>
    <t>Skin Care ,Hair ,Bath &amp; Body</t>
  </si>
  <si>
    <t>Skin Care ,Bath &amp; Body</t>
  </si>
  <si>
    <t>Men ,Hair ,Bath &amp; Body ,Skin Care ,Gifts</t>
  </si>
  <si>
    <t>Skin Care ,Gifts ,Bath &amp; Body</t>
  </si>
  <si>
    <t>Styling Products ,Shampoo &amp; Conditioner ,Travel Size ,Treatment</t>
  </si>
  <si>
    <t>Skin Care ,Bath &amp; Body ,Men</t>
  </si>
  <si>
    <t>Skin Care ,Gifts</t>
  </si>
  <si>
    <t>Hair ,Skin Care ,Fragrance ,Bath &amp; Body</t>
  </si>
  <si>
    <t>Fragrance ,Gifts</t>
  </si>
  <si>
    <t>Makeup ,Gifts</t>
  </si>
  <si>
    <t>Skin Care ,Bath &amp; Body ,Men ,Makeup</t>
  </si>
  <si>
    <t>Skin Care ,Bath &amp; Body ,Makeup ,Gifts</t>
  </si>
  <si>
    <t>Moisturizers ,Treatment &amp; Serums ,Travel Size ,Cleansers ,Eye Treatments</t>
  </si>
  <si>
    <t>Fragrance ,Men</t>
  </si>
  <si>
    <t>Bath &amp; Body ,Hair ,Skin Care ,Makeup</t>
  </si>
  <si>
    <t>Gifts ,Men</t>
  </si>
  <si>
    <t>Hair ,Tools &amp; Brushes ,Gifts</t>
  </si>
  <si>
    <t>Skin Care ,Makeup ,Gifts ,Men</t>
  </si>
  <si>
    <t>Bath &amp; Body ,Nails ,Gifts</t>
  </si>
  <si>
    <t>Bath &amp; Body ,Men ,Gifts</t>
  </si>
  <si>
    <t>Tools &amp; Brushes ,Hair</t>
  </si>
  <si>
    <t>Men ,Hair ,Skin Care ,Bath &amp; Body ,Fragrance</t>
  </si>
  <si>
    <t>Men ,Bath &amp; Body ,Skin Care ,Hair ,Gifts ,Fragrance</t>
  </si>
  <si>
    <t>Makeup ,Gifts ,Tools &amp; Brushes ,Skin Care</t>
  </si>
  <si>
    <t>Gifts ,Hair ,Fragrance</t>
  </si>
  <si>
    <t>Skin Care ,Tools &amp; Brushes ,Hair ,Gifts ,Bath &amp; Body</t>
  </si>
  <si>
    <t>Makeup ,Tools &amp; Brushes ,Gifts</t>
  </si>
  <si>
    <t>Eyelashes ,Lash Primer &amp; Serums ,Eye Makeup Remover</t>
  </si>
  <si>
    <t>Skin Care ,Bath &amp; Body ,Makeup ,Tools &amp; Brushes ,Nails ,Hair ,Gifts</t>
  </si>
  <si>
    <t>Skin Care ,Bath &amp; Body ,Gifts</t>
  </si>
  <si>
    <t>Hair ,Skin Care ,Makeup ,Gifts ,Bath &amp; Body ,Tools &amp; Brushes</t>
  </si>
  <si>
    <t>Bath &amp; Body ,Men ,Tools &amp; Brushes ,Makeup</t>
  </si>
  <si>
    <t>Men ,Gifts ,Hair ,Bath &amp; Body ,Skin Care ,Fragrance</t>
  </si>
  <si>
    <t>Tools &amp; Brushes ,Hair ,Gifts</t>
  </si>
  <si>
    <t>Bath &amp; Body ,Skin Care</t>
  </si>
  <si>
    <t>Skin Care ,Makeup ,Gifts ,Bath &amp; Body</t>
  </si>
  <si>
    <t>Hair ,Gifts</t>
  </si>
  <si>
    <t>Treatment &amp; Serums ,Cleansers</t>
  </si>
  <si>
    <t>Treatment ,Styling Products ,Shampoo &amp; Conditioner ,Travel Size</t>
  </si>
  <si>
    <t>Men ,Hair</t>
  </si>
  <si>
    <t>Makeup ,Skin Care ,Gifts ,Bath &amp; Body</t>
  </si>
  <si>
    <t>Makeup ,Skin Care ,Gifts ,Tools &amp; Brushes</t>
  </si>
  <si>
    <t>Hair ,Skin Care ,Gifts ,Bath &amp; Body</t>
  </si>
  <si>
    <t>Hair ,Skin Care ,Bath &amp; Body ,Men</t>
  </si>
  <si>
    <t>Bath &amp; Body ,Men ,Hair ,Skin Care</t>
  </si>
  <si>
    <t>Hair ,Gifts ,Tools &amp; Brushes ,Bath &amp; Body</t>
  </si>
  <si>
    <t>Fragrance ,Men ,Gifts</t>
  </si>
  <si>
    <t>Skin Care ,Bath &amp; Body ,Gifts ,Tools &amp; Brushes</t>
  </si>
  <si>
    <t>Shampoo &amp; Conditioner , Styling Products , Treatment</t>
  </si>
  <si>
    <t>Shampoo &amp; Conditioner ,Treatment ,Styling Products</t>
  </si>
  <si>
    <t>Fragrance ,Gifts ,Men</t>
  </si>
  <si>
    <t>Skin Care ,Men ,Bath &amp; Body ,Makeup ,Gifts</t>
  </si>
  <si>
    <t>Perfume ,Rollerballs &amp; Purse Sprays</t>
  </si>
  <si>
    <t>Root Touch Up ,Hair Color &amp; Bleach</t>
  </si>
  <si>
    <t>Nail Care ,Top &amp; Base Coats</t>
  </si>
  <si>
    <t>Bath &amp; Body ,Hair ,Skin Care</t>
  </si>
  <si>
    <t>Hair Color ,Styling Products</t>
  </si>
  <si>
    <t>Tools &amp; Brushes ,Hair ,Bath &amp; Body ,Makeup ,Skin Care ,Gifts ,Men</t>
  </si>
  <si>
    <t>Skin Care ,Bath &amp; Body ,Makeup ,Hair</t>
  </si>
  <si>
    <t>Makeup ,Skin Care ,Gifts</t>
  </si>
  <si>
    <t>Gifts</t>
  </si>
  <si>
    <t>Styling Products ,Shampoo &amp; Conditioner ,Treatment</t>
  </si>
  <si>
    <t>Skin Care ,Makeup ,Gifts</t>
  </si>
  <si>
    <t>Bath &amp; Body ,Gifts ,Fragrance</t>
  </si>
  <si>
    <t>Bath &amp; Body ,Skin Care ,Tools &amp; Brushes ,Gifts ,Makeup</t>
  </si>
  <si>
    <t>Nail Polish Stickers ,Nail Care</t>
  </si>
  <si>
    <t>Body Mist &amp; Hair Mist ,Perfume ,Rollerballs &amp; Purse Sprays</t>
  </si>
  <si>
    <t>Skin Care ,Hair ,Bath &amp; Body ,Makeup ,Men</t>
  </si>
  <si>
    <t>Face ,Body Makeup ,Travel Size</t>
  </si>
  <si>
    <t>Tools &amp; Brushes ,Skin Care ,Bath &amp; Body</t>
  </si>
  <si>
    <t>Skin Care ,Makeup ,Tools &amp; Brushes</t>
  </si>
  <si>
    <t>Bath &amp; Body ,Gifts ,Skin Care ,Men ,Makeup</t>
  </si>
  <si>
    <t>Fragrance ,Gifts ,Bath &amp; Body</t>
  </si>
  <si>
    <t>Skin Care ,Makeup</t>
  </si>
  <si>
    <t>Skin Care ,Makeup ,Bath &amp; Body</t>
  </si>
  <si>
    <t>Skin Care ,Bath &amp; Body ,Hair ,Gifts ,Makeup</t>
  </si>
  <si>
    <t>Men ,Fragrance ,Bath &amp; Body ,Gifts ,Skin Care ,Hair</t>
  </si>
  <si>
    <t>Bath &amp; Body ,Skin Care ,Nails ,Gifts ,Makeup</t>
  </si>
  <si>
    <t>Tools &amp; Brushes ,Makeup ,Gifts ,Bath &amp; Body ,Skin Care ,Hair</t>
  </si>
  <si>
    <t>Makeup ,Skin Care ,Bath &amp; Body</t>
  </si>
  <si>
    <t>Skin Care ,Bath &amp; Body ,Men ,Makeup ,Gifts ,Tools &amp; Brushes</t>
  </si>
  <si>
    <t>Skin Care ,Fragrance ,Gifts ,Bath &amp; Body</t>
  </si>
  <si>
    <t>Nails ,Gifts</t>
  </si>
  <si>
    <t>Face ,Lips ,Eyes</t>
  </si>
  <si>
    <t>Men ,Bath &amp; Body ,Skin Care ,Gifts ,Hair</t>
  </si>
  <si>
    <t>Eyes ,Face</t>
  </si>
  <si>
    <t>Makeup ,Gifts ,Skin Care</t>
  </si>
  <si>
    <t>Eyelashes ,Eyeliner</t>
  </si>
  <si>
    <t>Skin Care ,Makeup ,Tools &amp; Brushes ,Hair ,Gifts ,Bath &amp; Body</t>
  </si>
  <si>
    <t>Hair ,Gifts ,Tools &amp; Brushes</t>
  </si>
  <si>
    <t>Hair ,Gifts ,Bath &amp; Body</t>
  </si>
  <si>
    <t>Bath &amp; Body ,Tools &amp; Brushes ,Skin Care ,Gifts ,Nails</t>
  </si>
  <si>
    <t>Shampoo &amp; Conditioner ,Styling Products</t>
  </si>
  <si>
    <t>Skin Care ,Makeup ,Hair ,Gifts ,Tools &amp; Brushes ,Bath &amp; Body</t>
  </si>
  <si>
    <t>Nails ,Bath &amp; Body</t>
  </si>
  <si>
    <t>Skin Care ,Tools &amp; Brushes</t>
  </si>
  <si>
    <t>Supplements ,Sleep Essentials</t>
  </si>
  <si>
    <t>Skin Care ,Gifts ,Men</t>
  </si>
  <si>
    <t>Skin Care ,Bath &amp; Body ,Makeup ,Gifts ,Fragrance</t>
  </si>
  <si>
    <t>Bath &amp; Body ,Tools &amp; Brushes ,Skin Care</t>
  </si>
  <si>
    <t>Skin Care ,Makeup ,Bath &amp; Body ,Gifts</t>
  </si>
  <si>
    <t>Bath &amp; Body ,Gifts ,Tools &amp; Brushes</t>
  </si>
  <si>
    <t>Bath &amp; Body ,Tools &amp; Brushes ,Skin Care ,Men</t>
  </si>
  <si>
    <t>Skin Care ,Gifts ,Makeup</t>
  </si>
  <si>
    <t>Nails ,Makeup</t>
  </si>
  <si>
    <t>Bath &amp; Body ,Tools &amp; Brushes ,Hair</t>
  </si>
  <si>
    <t>Makeup ,Hair ,Gifts ,Skin Care ,Tools &amp; Brushes ,Bath &amp; Body</t>
  </si>
  <si>
    <t>Skin Care ,Bath &amp; Body ,Hair ,Gifts</t>
  </si>
  <si>
    <t>Bath &amp; Body ,Skin Care ,Gifts</t>
  </si>
  <si>
    <t>Bath &amp; Body ,Skin Care ,Hair ,Gifts ,Fragrance ,Men</t>
  </si>
  <si>
    <t>Bath &amp; Body ,ULTA Collection</t>
  </si>
  <si>
    <t>Bath &amp; Body ,Gifts</t>
  </si>
  <si>
    <t>Skin Care ,Makeup ,Gifts ,Tools &amp; Brushes ,Nails</t>
  </si>
  <si>
    <t>Skin Care ,Tools &amp; Brushes ,Hair ,Gifts ,Makeup ,Bath &amp; Body</t>
  </si>
  <si>
    <t>Makeup ,Gifts ,Skin Care ,Tools &amp; Brushes</t>
  </si>
  <si>
    <t>Makeup ,Tools &amp; Brushes ,Hair</t>
  </si>
  <si>
    <t>Makeup ,Tools &amp; Brushes ,Gifts ,Skin Care</t>
  </si>
  <si>
    <t>Bath &amp; Body ,Fragrance</t>
  </si>
  <si>
    <t>Men ,Skin Care ,Bath &amp; Body ,Hair ,Gifts ,Fragrance ,Makeup</t>
  </si>
  <si>
    <t>Shampoo &amp; Conditioner ,Styling Products ,Travel Size ,Treatment</t>
  </si>
  <si>
    <t>Moisturizers ,Cleansers ,Treatment &amp; Serums</t>
  </si>
  <si>
    <t>Shampoo &amp; Conditioner ,Hair Color</t>
  </si>
  <si>
    <t>Skin Care ,Gifts ,Bath &amp; Body ,Tools &amp; Brushes ,Fragrance</t>
  </si>
  <si>
    <t>Skin Care ,Gifts ,Makeup ,Bath &amp; Body</t>
  </si>
  <si>
    <t>Hair ,Tools &amp; Brushes ,Bath &amp; Body ,Gifts ,Skin Care</t>
  </si>
  <si>
    <t>Global Skin Care ,Cleansers ,Treatment &amp; Serums ,Moisturizers</t>
  </si>
  <si>
    <t>Bath &amp; Body ,Gifts ,Skin Care ,Men</t>
  </si>
  <si>
    <t>Bath &amp; Body ,Skin Care ,Gifts ,Makeup ,Fragrance</t>
  </si>
  <si>
    <t>Hair ,Skin Care ,Bath &amp; Body</t>
  </si>
  <si>
    <t>Makeup ,Gifts ,Tools &amp; Brushes</t>
  </si>
  <si>
    <t>Skin Care ,Gifts ,Tools &amp; Brushes ,Makeup ,Bath &amp; Body</t>
  </si>
  <si>
    <t>Shampoo &amp; Conditioner ,Treatment ,Styling Products ,Gifts &amp; Value Sets</t>
  </si>
  <si>
    <t>Skin Care ,Bath &amp; Body ,Gifts ,Nails ,Makeup</t>
  </si>
  <si>
    <t>Skin Care ,Bath &amp; Body ,Men ,Makeup ,Gifts</t>
  </si>
  <si>
    <t>Skin Care ,Bath &amp; Body ,Makeup ,Gifts ,Nails</t>
  </si>
  <si>
    <t>Nails ,Gifts ,Bath &amp; Body</t>
  </si>
  <si>
    <t>Makeup ,Tools &amp; Brushes</t>
  </si>
  <si>
    <t>Makeup ,Gifts ,Hair ,Tools &amp; Brushes ,Skin Care</t>
  </si>
  <si>
    <t>Hair ,Tools &amp; Brushes</t>
  </si>
  <si>
    <t>Skin Care ,Bath &amp; Body ,Gifts ,Makeup</t>
  </si>
  <si>
    <t>Moisturizers ,Cleansers</t>
  </si>
  <si>
    <t>Hair ,Men ,Bath &amp; Body</t>
  </si>
  <si>
    <t>Hair Color ,Shampoo &amp; Conditioner</t>
  </si>
  <si>
    <t>Shampoo &amp; Conditioner ,Styling Products ,Treatment</t>
  </si>
  <si>
    <t>Bath &amp; Body ,Skin Care ,Men ,Gifts</t>
  </si>
  <si>
    <t>Treatment &amp; Serums ,Moisturizers ,Cleansers</t>
  </si>
  <si>
    <t>Hand &amp; Foot Care ,Self Care &amp; Wellness</t>
  </si>
  <si>
    <t>Hair ,Skin Care ,Bath &amp; Body ,Makeup ,Tools &amp; Brushes</t>
  </si>
  <si>
    <t>Tools &amp; Brushes ,Skin Care ,Bath &amp; Body ,Nails</t>
  </si>
  <si>
    <t>Bath &amp; Body ,Men ,Skin Care ,Gifts ,Fragrance</t>
  </si>
  <si>
    <t>Conditioner ,Shampoo</t>
  </si>
  <si>
    <t>Nail Polish ,Top &amp; Base Coats</t>
  </si>
  <si>
    <t>Styling Products ,Shampoo &amp; Conditioner ,Hair Color</t>
  </si>
  <si>
    <t>Body Moisturizers ,Bath &amp; Shower</t>
  </si>
  <si>
    <t>Skin Care ,Bath &amp; Body ,Makeup ,Tools &amp; Brushes</t>
  </si>
  <si>
    <t>Bath &amp; Body ,Skin Care ,Men</t>
  </si>
  <si>
    <t>Bath &amp; Body ,Skin Care ,Fragrance</t>
  </si>
  <si>
    <t>Skin Care ,Tools &amp; Brushes ,Bath &amp; Body</t>
  </si>
  <si>
    <t>Skin Care ,Bath &amp; Body ,Tools &amp; Brushes</t>
  </si>
  <si>
    <t>Skin Care ,Gifts ,Bath &amp; Body ,Makeup</t>
  </si>
  <si>
    <t>Skin Care ,Bath &amp; Body ,Makeup ,Fragrance ,Gifts ,Hair ,Nails ,Tools &amp; Brushes</t>
  </si>
  <si>
    <t>Makeup ,Gifts ,Tools &amp; Brushes ,Skin Care ,Hair ,Fragrance</t>
  </si>
  <si>
    <t>Bath &amp; Body ,Skin Care ,Hair ,Gifts</t>
  </si>
  <si>
    <t>Fragrance ,Bath &amp; Body ,Gifts ,Hair</t>
  </si>
  <si>
    <t>Skin Care ,Tools &amp; Brushes ,Bath &amp; Body ,Men ,Makeup</t>
  </si>
  <si>
    <t>Self Care &amp; Wellness ,Bath &amp; Body Accessories ,Travel Size</t>
  </si>
  <si>
    <t>Shampoo &amp; Conditioner ,Travel Size ,Treatment</t>
  </si>
  <si>
    <t>Skin Care ,Men ,Gifts ,Bath &amp; Body</t>
  </si>
  <si>
    <t>Hair ,Men</t>
  </si>
  <si>
    <t>Bath &amp; Shower ,Body Moisturizers</t>
  </si>
  <si>
    <t>Lash Primer &amp; Serums ,Eyebrows ,Mascara</t>
  </si>
  <si>
    <t>Tools &amp; Brushes ,Makeup ,Gifts ,Skin Care</t>
  </si>
  <si>
    <t>Tools &amp; Brushes ,Bath &amp; Body ,Men ,Hair ,Gifts</t>
  </si>
  <si>
    <t>Makeup ,Skin Care</t>
  </si>
  <si>
    <t>Treatment &amp; Serums ,Cleansers ,Moisturizers</t>
  </si>
  <si>
    <t>Skin Care ,Tools &amp; Brushes ,Gifts</t>
  </si>
  <si>
    <t>Self Care &amp; Wellness ,Body Moisturizers</t>
  </si>
  <si>
    <t>Bath &amp; Body ,Tools &amp; Brushes ,Men</t>
  </si>
  <si>
    <t>Tools &amp; Brushes ,Hair ,Makeup ,Gifts</t>
  </si>
  <si>
    <t>Top &amp; Base Coats ,Nail Care ,Nail Polish</t>
  </si>
  <si>
    <t>Shampoo &amp; Conditioner ,Treatment ,Styling Products ,Travel Size</t>
  </si>
  <si>
    <t>Skin Care ,Hair ,Bath &amp; Body ,Men ,Gifts</t>
  </si>
  <si>
    <t>Global Skin Care ,Moisturizers ,Cleansers ,Treatment &amp; Serums</t>
  </si>
  <si>
    <t>Hair ,Bath &amp; Body</t>
  </si>
  <si>
    <t>Bath &amp; Body ,Nails ,Skin Care</t>
  </si>
  <si>
    <t>Bath &amp; Body ,Tools &amp; Brushes ,Gifts</t>
  </si>
  <si>
    <t>Men ,Hair ,Gifts ,Bath &amp; Body</t>
  </si>
  <si>
    <t>Gifts ,Bath &amp; Body ,Skin Care</t>
  </si>
  <si>
    <t>Moisturizers ,Treatment &amp; Serums ,Cleansers</t>
  </si>
  <si>
    <t>Skin Care ,Gifts ,Bath &amp; Body ,Hair</t>
  </si>
  <si>
    <t>Tools &amp; Brushes ,Hair ,Gifts ,Men</t>
  </si>
  <si>
    <t>Makeup ,Gifts ,Tools &amp; Brushes ,Skin Care ,Hair ,Bath &amp; Body</t>
  </si>
  <si>
    <t>Skin Care ,Bath &amp; Body ,Gifts ,Nails ,Hair</t>
  </si>
  <si>
    <t>Hair ,Tools &amp; Brushes ,Bath &amp; Body ,Skin Care</t>
  </si>
  <si>
    <t>Cleansers ,Moisturizers ,Travel Size</t>
  </si>
  <si>
    <t>Global Skin Care ,Treatment &amp; Serums ,Moisturizers ,Eye Treatments</t>
  </si>
  <si>
    <t>Sleep Essentials</t>
  </si>
  <si>
    <t>Men ,Hair ,Skin Care ,Gifts ,Bath &amp; Body</t>
  </si>
  <si>
    <t>Skin Care ,Bath &amp; Body ,Hair ,Gifts ,Men ,Makeup ,Fragrance</t>
  </si>
  <si>
    <t>Tools &amp; Brushes ,Makeup ,Nails ,Bath &amp; Body ,Gifts ,Men ,Skin Care</t>
  </si>
  <si>
    <t>ULTA Collection ,Bath &amp; Body ,Makeup ,Skin Care ,Tools &amp; Brushes ,Gifts ,Fragrance ,Nails ,Hair</t>
  </si>
  <si>
    <t>Makeup ,Skin Care ,Gifts ,Tools &amp; Brushes ,Bath &amp; Body</t>
  </si>
  <si>
    <t>Men ,Skin Care ,Bath &amp; Body</t>
  </si>
  <si>
    <t>Lips ,Face</t>
  </si>
  <si>
    <t>Makeup ,Tools &amp; Brushes ,Skin Care</t>
  </si>
  <si>
    <t>Hair ,Gifts ,Bath &amp; Body ,Men</t>
  </si>
  <si>
    <t>Skin Care ,Bath &amp; Body ,Makeup</t>
  </si>
  <si>
    <t>Global Skin Care ,Treatment &amp; Serums ,Cleansers</t>
  </si>
  <si>
    <t>Men ,Tools &amp; Brushes ,Bath &amp; Body</t>
  </si>
  <si>
    <t>Hair ,Bath &amp; Body ,Skin Care ,Gifts</t>
  </si>
  <si>
    <t>Makeup ,Skin Care ,Tools &amp; Brushes ,Gifts</t>
  </si>
  <si>
    <t>Shampoo &amp; Conditioner ,Styling Products ,Treatment ,Travel Size</t>
  </si>
  <si>
    <t>Makeup ,Tools &amp; Brushes ,Skin Care ,Gifts</t>
  </si>
  <si>
    <t>Face Mists &amp; Essences ,Face Oils</t>
  </si>
  <si>
    <t>Hair ,Body Care ,Shaving ,Skin Care ,Travel Size</t>
  </si>
  <si>
    <t>Product Type</t>
  </si>
  <si>
    <t xml:space="preserve">
										AG Hair
								</t>
  </si>
  <si>
    <t xml:space="preserve">Aquis		</t>
  </si>
  <si>
    <t xml:space="preserve">Beauty Bakerie	</t>
  </si>
  <si>
    <t>John and Lotte Davis</t>
  </si>
  <si>
    <t xml:space="preserve">Ahava	</t>
  </si>
  <si>
    <t>Remo Belli</t>
  </si>
  <si>
    <t>Kirill Trachtenberg</t>
  </si>
  <si>
    <t>Marcel Bich</t>
  </si>
  <si>
    <t>Melissa Gorga</t>
  </si>
  <si>
    <t>Pat Parsi</t>
  </si>
  <si>
    <t>Dieter Beier</t>
  </si>
  <si>
    <t>Forty Amsel</t>
  </si>
  <si>
    <t>David Hale and Cam Garner</t>
  </si>
  <si>
    <t>Arnie Miller</t>
  </si>
  <si>
    <t>Tomiro Nagase</t>
  </si>
  <si>
    <t>Farouk Shami</t>
  </si>
  <si>
    <t>Shontay Lundy</t>
  </si>
  <si>
    <t>https://google.com/search?q=</t>
  </si>
  <si>
    <t>https://google.com/search?q=_x000D_
										Ace Beauté_x000D_
								%20founder</t>
  </si>
  <si>
    <t>https://google.com/search?q=_x000D_
										ACURE_x000D_
								%20founder</t>
  </si>
  <si>
    <t>https://google.com/search?q=_x000D_
										AG Hair_x000D_
								%20founder</t>
  </si>
  <si>
    <t>https://google.com/search?q=Ahava	%20founder</t>
  </si>
  <si>
    <t>https://google.com/search?q=_x000D_
										Alleyoop_x000D_
								%20founder</t>
  </si>
  <si>
    <t>https://google.com/search?q=AllSaints%20founder</t>
  </si>
  <si>
    <t>https://google.com/search?q=_x000D_
										Almay_x000D_
								%20founder</t>
  </si>
  <si>
    <t>https://google.com/search?q=_x000D_
										Alpha Skin Care_x000D_
								%20founder</t>
  </si>
  <si>
    <t>https://google.com/search?q=_x000D_
										Alterna_x000D_
								%20founder</t>
  </si>
  <si>
    <t>https://google.com/search?q=_x000D_
										American Crew_x000D_
								%20founder</t>
  </si>
  <si>
    <t>https://google.com/search?q=_x000D_
										Anastasia Beverly Hills_x000D_
								%20founder</t>
  </si>
  <si>
    <t>https://google.com/search?q=_x000D_
										Andalou Naturals_x000D_
								%20founder</t>
  </si>
  <si>
    <t>https://google.com/search?q=_x000D_
										Aquage_x000D_
								%20founder</t>
  </si>
  <si>
    <t>https://google.com/search?q=_x000D_
										Aquaphor_x000D_
								%20founder</t>
  </si>
  <si>
    <t>https://google.com/search?q=_x000D_
										Aquis_x000D_
								%20founder</t>
  </si>
  <si>
    <t>https://google.com/search?q=_x000D_
										ARCONA_x000D_
								%20founder</t>
  </si>
  <si>
    <t>https://google.com/search?q=_x000D_
										Arctic Fox_x000D_
								%20founder</t>
  </si>
  <si>
    <t>https://google.com/search?q=_x000D_
										Ardell_x000D_
								%20founder</t>
  </si>
  <si>
    <t>https://google.com/search?q=_x000D_
										Ariana Grande_x000D_
								%20founder</t>
  </si>
  <si>
    <t>https://google.com/search?q=_x000D_
										ARMANI_x000D_
								%20founder</t>
  </si>
  <si>
    <t>https://google.com/search?q=_x000D_
										ArtNaturals LUXE_x000D_
								%20founder</t>
  </si>
  <si>
    <t>https://google.com/search?q=_x000D_
										Au Naturale_x000D_
								%20founder</t>
  </si>
  <si>
    <t>https://google.com/search?q=_x000D_
										Australian Glow_x000D_
								%20founder</t>
  </si>
  <si>
    <t>https://google.com/search?q=_x000D_
										Australian Gold_x000D_
								%20founder</t>
  </si>
  <si>
    <t>https://google.com/search?q=_x000D_
										Aveeno_x000D_
								%20founder</t>
  </si>
  <si>
    <t>https://google.com/search?q=_x000D_
										Avène_x000D_
								%20founder</t>
  </si>
  <si>
    <t>https://google.com/search?q=_x000D_
										Awake Beauty_x000D_
								%20founder</t>
  </si>
  <si>
    <t>https://google.com/search?q=_x000D_
										AXIOLOGY_x000D_
								%20founder</t>
  </si>
  <si>
    <t>https://google.com/search?q=_x000D_
										Azzaro_x000D_
								%20founder</t>
  </si>
  <si>
    <t>https://google.com/search?q=_x000D_
										B.Bungalow by Beachwaver Co._x000D_
								%20founder</t>
  </si>
  <si>
    <t>https://google.com/search?q=_x000D_
										b.tan_x000D_
								%20founder</t>
  </si>
  <si>
    <t>https://google.com/search?q=_x000D_
										Babo Botanicals_x000D_
								%20founder</t>
  </si>
  <si>
    <t>https://google.com/search?q=_x000D_
										Baby Foot_x000D_
								%20founder</t>
  </si>
  <si>
    <t>https://google.com/search?q=_x000D_
										BaBylissPRO_x000D_
								%20founder</t>
  </si>
  <si>
    <t>https://google.com/search?q=_x000D_
										BAD HABIT_x000D_
								%20founder</t>
  </si>
  <si>
    <t>https://google.com/search?q=_x000D_
										Bali Body_x000D_
								%20founder</t>
  </si>
  <si>
    <t>https://google.com/search?q=_x000D_
										Banila Co_x000D_
								%20founder</t>
  </si>
  <si>
    <t>https://google.com/search?q=_x000D_
										Barefoot Scientist_x000D_
								%20founder</t>
  </si>
  <si>
    <t>https://google.com/search?q=_x000D_
										bareMinerals_x000D_
								%20founder</t>
  </si>
  <si>
    <t>https://google.com/search?q=_x000D_
										basd_x000D_
								%20founder</t>
  </si>
  <si>
    <t>https://google.com/search?q=_x000D_
										Batiste_x000D_
								%20founder</t>
  </si>
  <si>
    <t>https://google.com/search?q=_x000D_
										BAUBLEBAR_x000D_
								%20founder</t>
  </si>
  <si>
    <t>https://google.com/search?q=_x000D_
										Baxter of California_x000D_
								%20founder</t>
  </si>
  <si>
    <t>https://google.com/search?q=_x000D_
										Beachwaver Co._x000D_
								%20founder</t>
  </si>
  <si>
    <t>https://google.com/search?q=_x000D_
										Beast_x000D_
								%20founder</t>
  </si>
  <si>
    <t>https://google.com/search?q=_x000D_
										Beauty Bakerie_x000D_
								%20founder</t>
  </si>
  <si>
    <t>https://google.com/search?q=_x000D_
										Beauty Finds by ULTA Beauty_x000D_
								%20founder</t>
  </si>
  <si>
    <t>https://google.com/search?q=_x000D_
										BeautyBio_x000D_
								%20founder</t>
  </si>
  <si>
    <t>https://google.com/search?q=_x000D_
										beautyblender_x000D_
								%20founder</t>
  </si>
  <si>
    <t>https://google.com/search?q=_x000D_
										BeautyGARDE_x000D_
								%20founder</t>
  </si>
  <si>
    <t>https://google.com/search?q=_x000D_
										BeautyStat Cosmetics_x000D_
								%20founder</t>
  </si>
  <si>
    <t>https://google.com/search?q=_x000D_
										Bed Head_x000D_
								%20founder</t>
  </si>
  <si>
    <t>https://google.com/search?q=_x000D_
										Beekman 1802_x000D_
								%20founder</t>
  </si>
  <si>
    <t>https://google.com/search?q=_x000D_
										belif_x000D_
								%20founder</t>
  </si>
  <si>
    <t>https://google.com/search?q=_x000D_
										Belli_x000D_
								%20founder</t>
  </si>
  <si>
    <t>https://google.com/search?q=_x000D_
										Benefit Cosmetics_x000D_
								%20founder</t>
  </si>
  <si>
    <t>https://google.com/search?q=_x000D_
										Better Not Younger_x000D_
								%20founder</t>
  </si>
  <si>
    <t>https://google.com/search?q=_x000D_
										BH Cosmetics_x000D_
								%20founder</t>
  </si>
  <si>
    <t>https://google.com/search?q=_x000D_
										Bic_x000D_
								%20founder</t>
  </si>
  <si>
    <t>https://google.com/search?q=_x000D_
										Bikini Zone_x000D_
								%20founder</t>
  </si>
  <si>
    <t>https://google.com/search?q=_x000D_
										Billie Eilish_x000D_
								%20founder</t>
  </si>
  <si>
    <t>https://google.com/search?q=_x000D_
										Billy Jealousy_x000D_
								%20founder</t>
  </si>
  <si>
    <t>https://google.com/search?q=_x000D_
										Bio Ionic_x000D_
								%20founder</t>
  </si>
  <si>
    <t>https://google.com/search?q=_x000D_
										Bio-Oil_x000D_
								%20founder</t>
  </si>
  <si>
    <t>https://google.com/search?q=_x000D_
										Biobelle_x000D_
								%20founder</t>
  </si>
  <si>
    <t>https://google.com/search?q=_x000D_
										bioClarity_x000D_
								%20founder</t>
  </si>
  <si>
    <t>https://google.com/search?q=_x000D_
										Biolage_x000D_
								%20founder</t>
  </si>
  <si>
    <t>https://google.com/search?q=_x000D_
										Bioré_x000D_
								%20founder</t>
  </si>
  <si>
    <t>https://google.com/search?q=_x000D_
										Biosilk_x000D_
								%20founder</t>
  </si>
  <si>
    <t>https://google.com/search?q=_x000D_
										Black Girl Sunscreen_x000D_
								%20founder</t>
  </si>
  <si>
    <t>https://google.com/search?q=_x000D_
										Blind Barber_x000D_
								%20founder</t>
  </si>
  <si>
    <t>https://google.com/search?q=_x000D_
										BLINKING BEAUTÉ_x000D_
								%20founder</t>
  </si>
  <si>
    <t>https://google.com/search?q=_x000D_
										Bliss_x000D_
								%20founder</t>
  </si>
  <si>
    <t>https://google.com/search?q=_x000D_
										BLK/OPL_x000D_
								%20founder</t>
  </si>
  <si>
    <t>https://google.com/search?q=_x000D_
										BLONDME_x000D_
								%20founder</t>
  </si>
  <si>
    <t>https://google.com/search?q=_x000D_
										BLUME_x000D_
								%20founder</t>
  </si>
  <si>
    <t>https://google.com/search?q=_x000D_
										BOBBI BROWN_x000D_
								%20founder</t>
  </si>
  <si>
    <t>https://google.com/search?q=_x000D_
										Bondi Boost_x000D_
								%20founder</t>
  </si>
  <si>
    <t>https://google.com/search?q=_x000D_
										Bondi Sands_x000D_
								%20founder</t>
  </si>
  <si>
    <t>https://google.com/search?q=_x000D_
										boscia_x000D_
								%20founder</t>
  </si>
  <si>
    <t>https://google.com/search?q=_x000D_
										BosleyMD_x000D_
								%20founder</t>
  </si>
  <si>
    <t>https://google.com/search?q=_x000D_
										Braun_x000D_
								%20founder</t>
  </si>
  <si>
    <t>https://google.com/search?q=_x000D_
										Bravo Sierra_x000D_
								%20founder</t>
  </si>
  <si>
    <t>https://google.com/search?q=_x000D_
										Briogeo_x000D_
								%20founder</t>
  </si>
  <si>
    <t>https://google.com/search?q=_x000D_
										Bumble and bumble_x000D_
								%20founder</t>
  </si>
  <si>
    <t>https://google.com/search?q=_x000D_
										Burberry_x000D_
								%20founder</t>
  </si>
  <si>
    <t>https://google.com/search?q=_x000D_
										Burt's Bees_x000D_
								%20founder</t>
  </si>
  <si>
    <t>https://google.com/search?q=_x000D_
										Buttah Skin_x000D_
								%20founder</t>
  </si>
  <si>
    <t>https://google.com/search?q=_x000D_
										Buxom_x000D_
								%20founder</t>
  </si>
  <si>
    <t>https://google.com/search?q=_x000D_
										Cake_x000D_
								%20founder</t>
  </si>
  <si>
    <t>https://google.com/search?q=_x000D_
										Calvin Klein_x000D_
								%20founder</t>
  </si>
  <si>
    <t>https://google.com/search?q=_x000D_
										CAMILLE ROSE_x000D_
								%20founder</t>
  </si>
  <si>
    <t>https://google.com/search?q=_x000D_
										CANNUKA_x000D_
								%20founder</t>
  </si>
  <si>
    <t>https://google.com/search?q=_x000D_
										Capelli New York_x000D_
								%20founder</t>
  </si>
  <si>
    <t>https://google.com/search?q=_x000D_
										Capri Blue_x000D_
								%20founder</t>
  </si>
  <si>
    <t>https://google.com/search?q=_x000D_
										Captain Blankenship_x000D_
								%20founder</t>
  </si>
  <si>
    <t>https://google.com/search?q=_x000D_
										Carbon Theory._x000D_
								%20founder</t>
  </si>
  <si>
    <t>https://google.com/search?q=_x000D_
										Carol's Daughter_x000D_
								%20founder</t>
  </si>
  <si>
    <t>https://google.com/search?q=_x000D_
										Carolina Herrera_x000D_
								%20founder</t>
  </si>
  <si>
    <t>Jeff Laub</t>
  </si>
  <si>
    <t>Megan Naik</t>
  </si>
  <si>
    <t>Marcia Kilgore</t>
  </si>
  <si>
    <t>Desiree Rogers and Cheryl Mayberry McKissack</t>
  </si>
  <si>
    <t>Tiffany Ward</t>
  </si>
  <si>
    <t>Taran Ghatrora and Bunnt Ghatrora</t>
  </si>
  <si>
    <t>Phoebe Simmonds</t>
  </si>
  <si>
    <t>Shaun Wilson and Blair James</t>
  </si>
  <si>
    <t>Gen Inomata and Lan Belinky</t>
  </si>
  <si>
    <t>L. Lee Bosley</t>
  </si>
  <si>
    <t>Max Braun</t>
  </si>
  <si>
    <t>Justin Guilbert and Benjamin Bernet</t>
  </si>
  <si>
    <t>Burt Shavitz and Roxanne Quimby</t>
  </si>
  <si>
    <t>Dorion Renaud</t>
  </si>
  <si>
    <t>Stefan Ytterborn</t>
  </si>
  <si>
    <t>Janell Stephens</t>
  </si>
  <si>
    <t>Michael Bumgarner</t>
  </si>
  <si>
    <t>George Altirs</t>
  </si>
  <si>
    <t>Jana Blankenship</t>
  </si>
  <si>
    <t>Philip Taylor</t>
  </si>
  <si>
    <t>Lisa Price</t>
  </si>
  <si>
    <t xml:space="preserve"> Tom Allison</t>
  </si>
  <si>
    <t>Dr. Charles Browne Fleet</t>
  </si>
  <si>
    <t>Humberto Leon</t>
  </si>
  <si>
    <t>Lawrence M. Gelb</t>
  </si>
  <si>
    <t>Geoff S. and Deverey Kirk</t>
  </si>
  <si>
    <t>Stuart Nordstrom and Jan Arnold</t>
  </si>
  <si>
    <t>William Colgate</t>
  </si>
  <si>
    <t>Emily Hamilton</t>
  </si>
  <si>
    <t>Priscilla Tsai</t>
  </si>
  <si>
    <t>Ann and Dave Agrey</t>
  </si>
  <si>
    <t>aura and John Nelson</t>
  </si>
  <si>
    <t>Cindy Barshop</t>
  </si>
  <si>
    <t>Leandro Rizzuto</t>
  </si>
  <si>
    <t>Chris Birchy</t>
  </si>
  <si>
    <t>Jun Sang Hun</t>
  </si>
  <si>
    <t>Harry Fallick</t>
  </si>
  <si>
    <t>Lee Graff</t>
  </si>
  <si>
    <t>Francis J. Townsend</t>
  </si>
  <si>
    <t> Bill Guthy and Greg Renker</t>
  </si>
  <si>
    <t>Nick and Cherry Harroz</t>
  </si>
  <si>
    <t>Wayne Clark</t>
  </si>
  <si>
    <t>T.J. Park</t>
  </si>
  <si>
    <t xml:space="preserve">Mahisha Dellinger </t>
  </si>
  <si>
    <t>Michal Berski</t>
  </si>
  <si>
    <t>Celine Tadrissi</t>
  </si>
  <si>
    <t>Emilio Smeke</t>
  </si>
  <si>
    <t>John Chang</t>
  </si>
  <si>
    <t>Jennifer McKay Newton</t>
  </si>
  <si>
    <t>Linda Miles and David Stearn</t>
  </si>
  <si>
    <t>Craig Roberts</t>
  </si>
  <si>
    <t>Cornell McBride</t>
  </si>
  <si>
    <t>Yoshiaki Yoshida</t>
  </si>
  <si>
    <t>James Simon</t>
  </si>
  <si>
    <t>Stuart Raetzman</t>
  </si>
  <si>
    <t>Kate Crosby</t>
  </si>
  <si>
    <t>Michael Postle</t>
  </si>
  <si>
    <t>Zoe Roebuck</t>
  </si>
  <si>
    <t>Fredric Brandt</t>
  </si>
  <si>
    <t>Johnny Paterson</t>
  </si>
  <si>
    <t>Anthony Albanese</t>
  </si>
  <si>
    <t>Shay, Nir Kadosh, and Vita Raykhman</t>
  </si>
  <si>
    <t>Steve Borrebach</t>
  </si>
  <si>
    <t>Ritch Viola</t>
  </si>
  <si>
    <t>Charlotte C Pienaar</t>
  </si>
  <si>
    <t>Greg Papadopoulos</t>
  </si>
  <si>
    <t>Dr Eugene Van Scott and Dr Ruey Yu</t>
  </si>
  <si>
    <t>Nina Leykind</t>
  </si>
  <si>
    <t>David and Eric Aylott</t>
  </si>
  <si>
    <t>Scott-Vincent Borba and Joseph Shamah</t>
  </si>
  <si>
    <t>Henry Kang</t>
  </si>
  <si>
    <t>Ilias Ermenidis, Clément Gavarry, and Honorine Blanc</t>
  </si>
  <si>
    <t>Stacey Bingaman and Jenny Ball</t>
  </si>
  <si>
    <t>Minesh Patel</t>
  </si>
  <si>
    <t>Camila Coelho</t>
  </si>
  <si>
    <t>Lilit Caradanian</t>
  </si>
  <si>
    <t>Noella Gabriel, Oriele Frank, and Sean C. Harrington</t>
  </si>
  <si>
    <t>Narineh Bedrossian</t>
  </si>
  <si>
    <t>Dan Larimer</t>
  </si>
  <si>
    <t>Katalin Berenyi and Hojung Lee</t>
  </si>
  <si>
    <t>Ere and Juan Perez</t>
  </si>
  <si>
    <t>Christina Oster-Daum</t>
  </si>
  <si>
    <t xml:space="preserve"> Essie Weingarten</t>
  </si>
  <si>
    <t>Lizzy Pike</t>
  </si>
  <si>
    <t>Risa Barash</t>
  </si>
  <si>
    <t xml:space="preserve">Makeup ,Skin Care </t>
  </si>
  <si>
    <t>Bath &amp; Body ,Men ,Gifts ,Skin Care</t>
  </si>
  <si>
    <t>Makeup ,Tools &amp; Brushes, Nails</t>
  </si>
  <si>
    <t xml:space="preserve">Fragrance ,Men ,Gifts </t>
  </si>
  <si>
    <t>Makeup, Skin Care, Gifts, Tools &amp; Brushes</t>
  </si>
  <si>
    <t xml:space="preserve">
Makeup, Gifts, Skin Care, Tools &amp; Brushes</t>
  </si>
  <si>
    <t xml:space="preserve">
Shampoo &amp; Conditioner, Treatment, Styling Products</t>
  </si>
  <si>
    <t>Skin Care, Tools &amp; Brushes, Makeup, Bath &amp; Body, Men</t>
  </si>
  <si>
    <t>Skin Care, Makeup, Gifts, Bath &amp; Body</t>
  </si>
  <si>
    <t xml:space="preserve">
Makeup, Gifts, Skin Care</t>
  </si>
  <si>
    <t xml:space="preserve">
Makeup, Fragrance, Gifts, Men, Skin Care, Nails</t>
  </si>
  <si>
    <t xml:space="preserve">
Skin Care, Makeup, Bath &amp; Body, Gifts</t>
  </si>
  <si>
    <t>Skin Care, Makeup, Gifts, Men, Bath &amp; Body, Fragrance, Tools &amp; Brushes, Nails</t>
  </si>
  <si>
    <t>Makeup, Skin Care, Gifts</t>
  </si>
  <si>
    <t>Hair, Gifts</t>
  </si>
  <si>
    <t>Fragrance, Men, Gifts</t>
  </si>
  <si>
    <t>Hair, Tools &amp; Brushes, Gifts, Bath &amp; Body</t>
  </si>
  <si>
    <t>Makeup, Tools &amp; Brushes, Skin Care, Gifts, Bath &amp; Body</t>
  </si>
  <si>
    <t>Skin Care, Makeup, Gifts, Fragrance</t>
  </si>
  <si>
    <t>Skin Care, Gifts, Makeup</t>
  </si>
  <si>
    <t>Sandra McClumpha</t>
  </si>
  <si>
    <t>Frédéric Fekka</t>
  </si>
  <si>
    <t>Makeup, Tools &amp; Brushes, Gifts</t>
  </si>
  <si>
    <t>Vanessa Florentino</t>
  </si>
  <si>
    <t>Andy Khubani</t>
  </si>
  <si>
    <t>Millie Bobby Brown</t>
  </si>
  <si>
    <t xml:space="preserve">
										Flora &amp; Curl
								</t>
  </si>
  <si>
    <t>Rose Ovensehi</t>
  </si>
  <si>
    <t>Drew Barrymore</t>
  </si>
  <si>
    <t xml:space="preserve">
										Flowery
								</t>
  </si>
  <si>
    <t>Geoff Geils</t>
  </si>
  <si>
    <t>Hadley and Peyton Bell</t>
  </si>
  <si>
    <t>Gunnar Didrichsen</t>
  </si>
  <si>
    <t>Tero Isokauppila and Mikko Revonniemi</t>
  </si>
  <si>
    <t>Laura and John Nelson</t>
  </si>
  <si>
    <t>Donald S. Freeman</t>
  </si>
  <si>
    <t>Robert Green</t>
  </si>
  <si>
    <t>Lillian Tung and Laura Schubert</t>
  </si>
  <si>
    <t>Mario Gardini</t>
  </si>
  <si>
    <t>Ann Garnier</t>
  </si>
  <si>
    <t>Gigi Goldman</t>
  </si>
  <si>
    <t>King C. Gillette</t>
  </si>
  <si>
    <t xml:space="preserve"> Mark Durham</t>
  </si>
  <si>
    <t>Rose Wood</t>
  </si>
  <si>
    <t>Gerald J Rubin</t>
  </si>
  <si>
    <t>Michael Bitensky</t>
  </si>
  <si>
    <t>Robert Reynolds</t>
  </si>
  <si>
    <t>Bradley Berkley</t>
  </si>
  <si>
    <t>Brandon Truaxe</t>
  </si>
  <si>
    <t>Leyla Milani Khoshbin</t>
  </si>
  <si>
    <t>Kathryn Winokur</t>
  </si>
  <si>
    <t>Trend Color, Hair Color &amp; Bleach</t>
  </si>
  <si>
    <t>Susan Wong</t>
  </si>
  <si>
    <t>Kristen Bell</t>
  </si>
  <si>
    <t>Al Kelekci</t>
  </si>
  <si>
    <t>Craig Dubitsky</t>
  </si>
  <si>
    <t>Rick Hough</t>
  </si>
  <si>
    <t>Tom Johnson</t>
  </si>
  <si>
    <t>Ju Rhyu</t>
  </si>
  <si>
    <t>Katerina Yoffe Larden</t>
  </si>
  <si>
    <t>Lee Byung-chul</t>
  </si>
  <si>
    <t>Jane Dailey</t>
  </si>
  <si>
    <t>Rebecca Grammer-Ybarra</t>
  </si>
  <si>
    <t>Harry Slatkin</t>
  </si>
  <si>
    <t xml:space="preserve">	Jessica Alba, Brian Lee, Sean Kane, and Christopher Gavigan</t>
  </si>
  <si>
    <t>Makeup, Tools &amp; Brushes, Gifts,Skin Care</t>
  </si>
  <si>
    <t>Jenn Chiba</t>
  </si>
  <si>
    <t>Richie Bulldog</t>
  </si>
  <si>
    <t>Meryl and Craig Marshall</t>
  </si>
  <si>
    <t>Dino Ha</t>
  </si>
  <si>
    <t>Adam Minto and Tom Allsworth</t>
  </si>
  <si>
    <t>Sarah Tanno</t>
  </si>
  <si>
    <t>Lynette Reed</t>
  </si>
  <si>
    <t>Kevin Choi</t>
  </si>
  <si>
    <t>Brandon Truax</t>
  </si>
  <si>
    <t>Greg and Joanne Starkman</t>
  </si>
  <si>
    <t>Sharon Pak and Jordynn Wynn</t>
  </si>
  <si>
    <t>Linda Flowers</t>
  </si>
  <si>
    <t>Jamie Kern Lima</t>
  </si>
  <si>
    <t>Tools &amp; Brushes, Makeup, Gifts</t>
  </si>
  <si>
    <t>Carolyn Aronson</t>
  </si>
  <si>
    <t>Victor Chang</t>
  </si>
  <si>
    <t>J. R. Watkins</t>
  </si>
  <si>
    <t>Jaclyn Roxanne Hill</t>
  </si>
  <si>
    <t>Andrew N. Jergens Sr. and Charles Geilfus</t>
  </si>
  <si>
    <t>Steve Stefano</t>
  </si>
  <si>
    <t>Philippe Kahn</t>
  </si>
  <si>
    <t>Karen Behnke</t>
  </si>
  <si>
    <t>Chichi Eburu</t>
  </si>
  <si>
    <t xml:space="preserve">
Skin Care, Bath &amp; Body, Makeup, Gifts</t>
  </si>
  <si>
    <t xml:space="preserve">
										Kate Spade
								</t>
  </si>
  <si>
    <t xml:space="preserve">	Kenneth Cole (and Sam Edelman</t>
  </si>
  <si>
    <t>Henry Meyers</t>
  </si>
  <si>
    <t>Jerry Wallis</t>
  </si>
  <si>
    <t>Tom Shipley</t>
  </si>
  <si>
    <t>Monica Reid</t>
  </si>
  <si>
    <t>Alicia Keys</t>
  </si>
  <si>
    <t>Skin Care, Men, Bath &amp; Body, Gifts, Hair, Fragrance</t>
  </si>
  <si>
    <t>Antonio Percassi</t>
  </si>
  <si>
    <t xml:space="preserve">Christn Powell and Alison Haljun </t>
  </si>
  <si>
    <t>Ryan Soungho Park</t>
  </si>
  <si>
    <t>Sebastian Kneipp</t>
  </si>
  <si>
    <t>Yve-Car Momperousse</t>
  </si>
  <si>
    <t>Makeup, Gifts, Tools &amp; Brushes</t>
  </si>
  <si>
    <t>Kylie Jenner</t>
  </si>
  <si>
    <t>Dalia Lange</t>
  </si>
  <si>
    <t>David Berglass</t>
  </si>
  <si>
    <t>Makeup, Hair, Skin Care, Gifts, Tools &amp; Brushes, Bath &amp; Body</t>
  </si>
  <si>
    <t>Amy Tan</t>
  </si>
  <si>
    <t>René Levayer</t>
  </si>
  <si>
    <t>Courtney Somer</t>
  </si>
  <si>
    <t>Makeup, Skin Care, Gifts, Fragrance, Tools &amp; Brushes, Bath &amp; Body</t>
  </si>
  <si>
    <t>Kirsten Carriol</t>
  </si>
  <si>
    <t>Gifts, Skin Care, Tools &amp; Brushes</t>
  </si>
  <si>
    <t>Danielle Raynor</t>
  </si>
  <si>
    <t>Christina Koa and François-Xavier Humbert</t>
  </si>
  <si>
    <t>Doe Deere</t>
  </si>
  <si>
    <t>Jesse Bell</t>
  </si>
  <si>
    <t>Deepica Mutyala</t>
  </si>
  <si>
    <t>Jennifer Parrott</t>
  </si>
  <si>
    <t>Tina Hedges</t>
  </si>
  <si>
    <t>Tom Szaky</t>
  </si>
  <si>
    <t>Carol Shaw</t>
  </si>
  <si>
    <t>Makeup, Gifts, Skin Care, Bath &amp; Body</t>
  </si>
  <si>
    <t>Lo Bosworth</t>
  </si>
  <si>
    <t>Jo Hinton</t>
  </si>
  <si>
    <t>Caroline Owusu-Ansah</t>
  </si>
  <si>
    <t>Jakob Mohr</t>
  </si>
  <si>
    <t>Frank Toskan and Frank Angelo</t>
  </si>
  <si>
    <t>Makeup, Gifts, Tools &amp; Brushes, Skin Care</t>
  </si>
  <si>
    <t>Dana and Sam Stewart</t>
  </si>
  <si>
    <t>Amy Errett</t>
  </si>
  <si>
    <t>Bec Sheehan</t>
  </si>
  <si>
    <t xml:space="preserve">Adam Minto and Tom Allsworth </t>
  </si>
  <si>
    <t>Makeup, Gifts, Skin Care, Tools &amp; Brushes, Bath &amp; Body</t>
  </si>
  <si>
    <t>Tish Bellomo and Snooky Bellomo</t>
  </si>
  <si>
    <t>Manna Kadar</t>
  </si>
  <si>
    <t>Marc Anthony Venere</t>
  </si>
  <si>
    <t>Robert Duffy</t>
  </si>
  <si>
    <t>Shampoo, Conditioner, Leave-In Conditioner, Co-Wash, Dry Shampoo</t>
  </si>
  <si>
    <t>Christina Park</t>
  </si>
  <si>
    <t>Todd Christopher</t>
  </si>
  <si>
    <t>Thomas Lyle Williams</t>
  </si>
  <si>
    <t>Yariv Citron and Daniel De Castro</t>
  </si>
  <si>
    <t>Jean-Louis Sebagh</t>
  </si>
  <si>
    <t>Katie Sturino</t>
  </si>
  <si>
    <t>Michitaka Sawada</t>
  </si>
  <si>
    <t>Esi Eggleston-Bracey and Sarah Irby</t>
  </si>
  <si>
    <t>Roland Jais-Nielsen and Marty Louis</t>
  </si>
  <si>
    <t>Devra Miller</t>
  </si>
  <si>
    <t>Lewis Hendler</t>
  </si>
  <si>
    <t>Monique Rodriquez</t>
  </si>
  <si>
    <t>Laurie Minc</t>
  </si>
  <si>
    <t>Alissa Bayer</t>
  </si>
  <si>
    <t>Kate Kimmerle</t>
  </si>
  <si>
    <t>Kim Etheredge and Wendi Levy Kaaya</t>
  </si>
  <si>
    <t>Jaimee Lupton</t>
  </si>
  <si>
    <t>Kenneth Kruger</t>
  </si>
  <si>
    <t>Danny Haile</t>
  </si>
  <si>
    <t xml:space="preserve">	Chris Tawli and Linda Tawli</t>
  </si>
  <si>
    <t>Makeup, Tools &amp; Brushes, Gifts, Skin Care, Bath &amp; Body</t>
  </si>
  <si>
    <t>Franco Moschino</t>
  </si>
  <si>
    <t>Skin Care, Gifts, Men, Bath &amp; Body</t>
  </si>
  <si>
    <t>Jacques Courtin-Clarins</t>
  </si>
  <si>
    <t>Myra Michelle Eby</t>
  </si>
  <si>
    <t>Guy Tang</t>
  </si>
  <si>
    <t>Alexandre Lebrun and Surge Biswas</t>
  </si>
  <si>
    <t>Sue Ismiel</t>
  </si>
  <si>
    <t>Thi Hoang</t>
  </si>
  <si>
    <t>Amy Nguyen</t>
  </si>
  <si>
    <t xml:space="preserve">
Benjamin Nair</t>
  </si>
  <si>
    <t>Gwen Jimmere</t>
  </si>
  <si>
    <t>Mike Nemat</t>
  </si>
  <si>
    <t>Emanuel Stolaroff</t>
  </si>
  <si>
    <t>Jheri Redding</t>
  </si>
  <si>
    <t>Eva Graham</t>
  </si>
  <si>
    <t>Hair, Men, Gifts</t>
  </si>
  <si>
    <t>Oscar Troplowitz</t>
  </si>
  <si>
    <t xml:space="preserve">
Florence Boot</t>
  </si>
  <si>
    <t>Skin Care, Gifts, Makeup, Nails, Bath &amp; Body</t>
  </si>
  <si>
    <t>Bethany Pagliarulo</t>
  </si>
  <si>
    <t>Rachel Parsonage and Lorna Mitchell</t>
  </si>
  <si>
    <t>Joshua Gordon</t>
  </si>
  <si>
    <t>Toni Braxton</t>
  </si>
  <si>
    <t>Toni Ko</t>
  </si>
  <si>
    <t>Olivier Polge</t>
  </si>
  <si>
    <t>Ofra and David Gaito</t>
  </si>
  <si>
    <t>Shampoo &amp; Conditioner, Styling Products, Treatment</t>
  </si>
  <si>
    <t>Kim Chi</t>
  </si>
  <si>
    <t>Graham Wulff</t>
  </si>
  <si>
    <t>Jean &amp; Micheline Rennette</t>
  </si>
  <si>
    <t>Suzanne LeRoux</t>
  </si>
  <si>
    <t>George Schaeffer</t>
  </si>
  <si>
    <t>Nails, Gifts, Bath &amp; Body</t>
  </si>
  <si>
    <t>Will Smelko and Ronald Chang</t>
  </si>
  <si>
    <t>Robert W. Hutson</t>
  </si>
  <si>
    <t>Skin Care, Gifts, Makeup, Bath &amp; Body</t>
  </si>
  <si>
    <t>Jeff Pink</t>
  </si>
  <si>
    <t>Jenefer Palmer</t>
  </si>
  <si>
    <t>Ouidad and Peter Wise</t>
  </si>
  <si>
    <t>Brook Harvey-Taylor and Billy Taylor</t>
  </si>
  <si>
    <t>Azar Moayeri</t>
  </si>
  <si>
    <t>Chris Hobson</t>
  </si>
  <si>
    <t>Dave Wright and Melanie Alder</t>
  </si>
  <si>
    <t>John Paul DeJoria and Paul Mitchell</t>
  </si>
  <si>
    <t>Hair, Gifts, Men, Tools &amp; Brushes, Bath &amp; Body, Fragrance</t>
  </si>
  <si>
    <t>Alicia Yoon</t>
  </si>
  <si>
    <t>Rick Song and Charles Yeh</t>
  </si>
  <si>
    <t>Skin Care, Gifts, Men, Makeup, Bath &amp; Body</t>
  </si>
  <si>
    <t>Samantha Cutler</t>
  </si>
  <si>
    <t>Skin Care, Fragrance, Bath &amp; Body, Gifts, Hair, Nails, Makeup</t>
  </si>
  <si>
    <t>Frank Crandall</t>
  </si>
  <si>
    <t>Alex Spector</t>
  </si>
  <si>
    <t>Griffin Coon</t>
  </si>
  <si>
    <t>Jennifer Hofmeijer</t>
  </si>
  <si>
    <t>Suzy Batiz</t>
  </si>
  <si>
    <t>Steve Goddard</t>
  </si>
  <si>
    <t>Katie Rodan and Kathy Fields</t>
  </si>
  <si>
    <t>Jerome Russell</t>
  </si>
  <si>
    <t>Bruno Lima and Richie Stapler</t>
  </si>
  <si>
    <t>Shannon Vaughn</t>
  </si>
  <si>
    <t>Amy Carr and Mary Schulman</t>
  </si>
  <si>
    <t>Jay Klein</t>
  </si>
  <si>
    <t>Rob Trow</t>
  </si>
  <si>
    <t>Samantha Chapman and Nicola Haste</t>
  </si>
  <si>
    <t>Eric Fallon</t>
  </si>
  <si>
    <t xml:space="preserve">
Hair, Men, Gifts</t>
  </si>
  <si>
    <t>Eliphalet Remington</t>
  </si>
  <si>
    <t>Charles Revson</t>
  </si>
  <si>
    <t>Makeup, Tools &amp; Brushes, Bath &amp; Body, Nails, Hair, Gifts, Skin Care, Men</t>
  </si>
  <si>
    <t>Andy Quildan</t>
  </si>
  <si>
    <t>Wanchen and Erik Kaiser</t>
  </si>
  <si>
    <t>Raymond Cloosterman</t>
  </si>
  <si>
    <t>Katherine, Caroline, and Michelle Ramos</t>
  </si>
  <si>
    <t>Julissa Prado</t>
  </si>
  <si>
    <t>Harris Rosen</t>
  </si>
  <si>
    <t>Irvine and Louise Rusk</t>
  </si>
  <si>
    <t>Sarah Cheung</t>
  </si>
  <si>
    <t>Kerrigan Behrens and Kaley Nichol</t>
  </si>
  <si>
    <t>Nails, Bath &amp; Body, Gifts, Hair</t>
  </si>
  <si>
    <t>Sarah Hamilton and Stephanie Michel</t>
  </si>
  <si>
    <t>Jacob Schick</t>
  </si>
  <si>
    <t>Jaime Schmidt</t>
  </si>
  <si>
    <t>Mitchel Resnick and David Siegel</t>
  </si>
  <si>
    <t>Lewis Hendler and Michael Todd</t>
  </si>
  <si>
    <t>Geri Cusenza and John Sebastian</t>
  </si>
  <si>
    <t>Bill and Charles Martens</t>
  </si>
  <si>
    <t>William Procter and James Gamble</t>
  </si>
  <si>
    <t>Shane Wolf</t>
  </si>
  <si>
    <t>Iris Rubin</t>
  </si>
  <si>
    <t>Michael O' Rourke</t>
  </si>
  <si>
    <t xml:space="preserve">
Hair, Men, Gifts, Bath &amp; Body</t>
  </si>
  <si>
    <t>Sofi Tucker and Richelieu Dennis</t>
  </si>
  <si>
    <t>Hair, Bath &amp; Body, Skin Care, Tools &amp; Brushes, Men, Makeup</t>
  </si>
  <si>
    <t xml:space="preserve">Prashant Thawani </t>
  </si>
  <si>
    <t>Skin Care, Bath &amp; Body, Tools &amp; Brushes, Makeup, Gifts</t>
  </si>
  <si>
    <t>Moshe Mizrahy</t>
  </si>
  <si>
    <t>April Hardwick and Mark Veeder</t>
  </si>
  <si>
    <t>Karina Sulzer</t>
  </si>
  <si>
    <t>Gabriel Balestra</t>
  </si>
  <si>
    <t>Yun-Ho Cho</t>
  </si>
  <si>
    <t>Matty Schirle</t>
  </si>
  <si>
    <t>James Gold</t>
  </si>
  <si>
    <t>Sarah Kugelman</t>
  </si>
  <si>
    <t>Stacia Guzzo</t>
  </si>
  <si>
    <t>Makeup, Gifts, Skin Care</t>
  </si>
  <si>
    <t>Park Seol-woong</t>
  </si>
  <si>
    <t xml:space="preserve">
										Soap &amp; Glory
								</t>
  </si>
  <si>
    <t>Bath &amp; Body, Skin Care, Makeup, Gifts</t>
  </si>
  <si>
    <t>Cozy Friedman</t>
  </si>
  <si>
    <t>Yong Kim</t>
  </si>
  <si>
    <t>Heather Woolery-Lloyd</t>
  </si>
  <si>
    <t>Sophie and Hannah Pycroft</t>
  </si>
  <si>
    <t>Elaine Binder</t>
  </si>
  <si>
    <t>Lisa Creaven</t>
  </si>
  <si>
    <t>Melanie Brownlow</t>
  </si>
  <si>
    <t>Makeup, Gifts</t>
  </si>
  <si>
    <t>Sofie Pok, Julius Arriola, and Miguel Gutierrez</t>
  </si>
  <si>
    <t>Nicole Nightly and Dan Morris</t>
  </si>
  <si>
    <t>Skin Care, Gifts, Bath &amp; Body, Makeup</t>
  </si>
  <si>
    <t>Amber Ivie</t>
  </si>
  <si>
    <t>Tom Rinks</t>
  </si>
  <si>
    <t>Irwin Smigel and Lucia Smigel</t>
  </si>
  <si>
    <t>Shari Creed</t>
  </si>
  <si>
    <t>Shaun Pulfrey</t>
  </si>
  <si>
    <t>Lottie Tomlinson</t>
  </si>
  <si>
    <t>Suzanne G</t>
  </si>
  <si>
    <t>Makeup, Skin Care, Gifts, Tools &amp; Brushes, Bath &amp; Body, Hair</t>
  </si>
  <si>
    <t>Adi Arezzini</t>
  </si>
  <si>
    <t>Fernanda, Luana, Jasmine, and Angela</t>
  </si>
  <si>
    <t>Chris-Tia Donaldson</t>
  </si>
  <si>
    <t>Henry Thayer</t>
  </si>
  <si>
    <t>Theresa and Lawrence Kim</t>
  </si>
  <si>
    <t>Olivia Zorzut and Kelly Euripidou</t>
  </si>
  <si>
    <t>Betsy Scanlan, Kelly Brock, and David Nicholson</t>
  </si>
  <si>
    <t>Donagh Quigley</t>
  </si>
  <si>
    <t>Courtney Adeleye</t>
  </si>
  <si>
    <t>Skin Care , Makeup, Hair, Gifts</t>
  </si>
  <si>
    <t>Evan Walker</t>
  </si>
  <si>
    <t>Jennifer Jackson</t>
  </si>
  <si>
    <t>Kathy Phillips</t>
  </si>
  <si>
    <t>Charles Lewis Tiffany and John B. Young</t>
  </si>
  <si>
    <t>Treatment, Styling Products</t>
  </si>
  <si>
    <t>Haedong Bae</t>
  </si>
  <si>
    <t>Skin Care, Gifts, Bath &amp; Body</t>
  </si>
  <si>
    <t>Makeup, Gifts, Skin Care, Fragrance</t>
  </si>
  <si>
    <t>Mark H. Kress</t>
  </si>
  <si>
    <t>Julia and Joh Olson</t>
  </si>
  <si>
    <t>Edna L. Emmé</t>
  </si>
  <si>
    <t>Becky G</t>
  </si>
  <si>
    <t>Erol Toker</t>
  </si>
  <si>
    <t>Roshini Raj</t>
  </si>
  <si>
    <t>Angela Carr and Christina Cummings</t>
  </si>
  <si>
    <t>Jacynda Smith</t>
  </si>
  <si>
    <t>Terry Hanson and Dick George</t>
  </si>
  <si>
    <t>Ann Somma</t>
  </si>
  <si>
    <t>Pat Holmes, Sandy Lerner, Wende Zomnir and David Soward</t>
  </si>
  <si>
    <t>Psyche Terry</t>
  </si>
  <si>
    <t>Rachel Roff</t>
  </si>
  <si>
    <t>Sheilesh Shah</t>
  </si>
  <si>
    <t>Oliver Sweatman and Emily Doyle</t>
  </si>
  <si>
    <t>Prosper Haller</t>
  </si>
  <si>
    <t>Kelly Roth</t>
  </si>
  <si>
    <t>James Murphy</t>
  </si>
  <si>
    <t>Nia Schindle and Andy Hoang</t>
  </si>
  <si>
    <t>Jaro Turek</t>
  </si>
  <si>
    <t>Leo J. Wahl</t>
  </si>
  <si>
    <t>Shayan Sadrolashrafi and Andrew Glass</t>
  </si>
  <si>
    <t>Yolanda Cooper</t>
  </si>
  <si>
    <t>Shirley Pinkson</t>
  </si>
  <si>
    <t>Franz Ströher</t>
  </si>
  <si>
    <t>George Millay</t>
  </si>
  <si>
    <t>Ben Kaplan</t>
  </si>
  <si>
    <t>Amy Zunzunegui</t>
  </si>
  <si>
    <t>Michael Malinsky</t>
  </si>
  <si>
    <t>Emmanuel Rey</t>
  </si>
  <si>
    <t>Daniel Kaplan and Robbie Miller</t>
  </si>
  <si>
    <t>Saad Malik</t>
  </si>
  <si>
    <t>Angel del Solar, Aston LaFon and David del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</si>
</sst>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222D3A"/>
      <name val="Calibri"/>
      <family val="2"/>
      <scheme val="minor"/>
    </font>
    <font>
      <sz val="8"/>
      <name val="Calibri"/>
      <family val="2"/>
      <scheme val="minor"/>
    </font>
    <font>
      <sz val="14"/>
      <color rgb="FF454545"/>
      <name val="Courier New"/>
      <family val="1"/>
    </font>
    <font>
      <sz val="11"/>
      <color theme="1"/>
      <name val="Calibri"/>
      <family val="2"/>
      <scheme val="minor"/>
    </font>
    <font>
      <sz val="12"/>
      <color rgb="FF20212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Fill="1"/>
    <xf numFmtId="0" fontId="1" fillId="0" borderId="0" xfId="1" applyFont="1"/>
    <xf numFmtId="0" fontId="3" fillId="0" borderId="0" xfId="0" applyFont="1"/>
    <xf numFmtId="0" fontId="3" fillId="0" borderId="0" xfId="0" applyFont="1" applyAlignment="1">
      <alignment vertical="center"/>
    </xf>
    <xf numFmtId="0" fontId="0" fillId="2" borderId="0" xfId="0" applyFill="1"/>
    <xf numFmtId="0" fontId="0" fillId="2" borderId="0" xfId="0" applyFont="1" applyFill="1"/>
    <xf numFmtId="0" fontId="0" fillId="0" borderId="0" xfId="0" applyAlignment="1">
      <alignment wrapText="1"/>
    </xf>
    <xf numFmtId="0" fontId="2" fillId="0" borderId="0" xfId="1"/>
    <xf numFmtId="0" fontId="0" fillId="3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0" fontId="1" fillId="0" borderId="0" xfId="1" applyFont="1" applyFill="1"/>
    <xf numFmtId="0" fontId="3" fillId="0" borderId="0" xfId="0" applyFont="1" applyAlignment="1">
      <alignment wrapText="1"/>
    </xf>
    <xf numFmtId="2" fontId="1" fillId="0" borderId="0" xfId="2" applyNumberFormat="1" applyFont="1" applyFill="1"/>
    <xf numFmtId="0" fontId="0" fillId="0" borderId="0" xfId="0" applyNumberFormat="1"/>
    <xf numFmtId="0" fontId="10" fillId="0" borderId="0" xfId="0" applyFont="1"/>
    <xf numFmtId="0" fontId="11" fillId="0" borderId="0" xfId="0" applyFont="1" applyAlignment="1">
      <alignment horizontal="left"/>
    </xf>
    <xf numFmtId="0" fontId="2" fillId="0" borderId="0" xfId="1" applyAlignment="1">
      <alignment wrapText="1"/>
    </xf>
    <xf numFmtId="0" fontId="3" fillId="0" borderId="0" xfId="0" applyNumberFormat="1" applyFont="1"/>
    <xf numFmtId="0" fontId="2" fillId="0" borderId="0" xfId="1" quotePrefix="1" applyAlignment="1">
      <alignment wrapText="1"/>
    </xf>
    <xf numFmtId="0" fontId="0" fillId="0" borderId="0" xfId="0" applyNumberFormat="1" applyFill="1"/>
    <xf numFmtId="0" fontId="0" fillId="0" borderId="0" xfId="0" applyNumberFormat="1" applyAlignment="1">
      <alignment wrapText="1"/>
    </xf>
    <xf numFmtId="0" fontId="12" fillId="0" borderId="0" xfId="0" applyFont="1"/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google.com/search?q=" TargetMode="External"/><Relationship Id="rId1" Type="http://schemas.openxmlformats.org/officeDocument/2006/relationships/hyperlink" Target="https://google.com/search?q=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phora.com/beauty/clean-beauty-products?activeTab=cleanplusanim0721_cleanmakeup_tab_UF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lta.com/conscious-beauty/clean-ingredie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97571-39C8-D347-A81A-D1664BCF980F}">
  <dimension ref="A1:O306"/>
  <sheetViews>
    <sheetView topLeftCell="B1" zoomScale="91" zoomScaleNormal="110" workbookViewId="0">
      <selection activeCell="E45" sqref="E1:E1048576"/>
    </sheetView>
  </sheetViews>
  <sheetFormatPr baseColWidth="10" defaultColWidth="11" defaultRowHeight="16" x14ac:dyDescent="0.2"/>
  <cols>
    <col min="1" max="1" width="28.1640625" bestFit="1" customWidth="1"/>
    <col min="2" max="2" width="61.1640625" bestFit="1" customWidth="1"/>
    <col min="5" max="5" width="12.6640625" bestFit="1" customWidth="1"/>
    <col min="6" max="6" width="55.6640625" bestFit="1" customWidth="1"/>
    <col min="7" max="7" width="17.6640625" bestFit="1" customWidth="1"/>
    <col min="8" max="8" width="15" bestFit="1" customWidth="1"/>
    <col min="9" max="9" width="12.33203125" style="18" bestFit="1" customWidth="1"/>
    <col min="10" max="10" width="16.83203125" style="1" bestFit="1" customWidth="1"/>
    <col min="11" max="11" width="15" style="1" bestFit="1" customWidth="1"/>
    <col min="12" max="12" width="16.83203125" bestFit="1" customWidth="1"/>
    <col min="13" max="13" width="15.6640625" bestFit="1" customWidth="1"/>
    <col min="15" max="15" width="25.6640625" bestFit="1" customWidth="1"/>
  </cols>
  <sheetData>
    <row r="1" spans="1:15" x14ac:dyDescent="0.2">
      <c r="A1" t="s">
        <v>0</v>
      </c>
      <c r="B1" s="3" t="s">
        <v>822</v>
      </c>
      <c r="C1" t="s">
        <v>823</v>
      </c>
      <c r="D1" t="s">
        <v>824</v>
      </c>
      <c r="E1" t="s">
        <v>827</v>
      </c>
      <c r="F1" t="s">
        <v>825</v>
      </c>
      <c r="G1" t="s">
        <v>826</v>
      </c>
      <c r="H1" t="s">
        <v>1517</v>
      </c>
      <c r="I1" s="18" t="s">
        <v>1518</v>
      </c>
      <c r="L1" t="s">
        <v>854</v>
      </c>
      <c r="M1" t="s">
        <v>855</v>
      </c>
      <c r="O1" t="s">
        <v>1154</v>
      </c>
    </row>
    <row r="2" spans="1:15" x14ac:dyDescent="0.2">
      <c r="A2" s="1" t="s">
        <v>1</v>
      </c>
      <c r="B2" s="3" t="s">
        <v>828</v>
      </c>
      <c r="C2" t="b">
        <v>1</v>
      </c>
      <c r="D2" t="b">
        <v>0</v>
      </c>
      <c r="E2">
        <v>1916</v>
      </c>
      <c r="F2" t="s">
        <v>835</v>
      </c>
      <c r="G2">
        <v>37</v>
      </c>
      <c r="H2">
        <v>0</v>
      </c>
      <c r="I2" s="18">
        <f>H2/G2</f>
        <v>0</v>
      </c>
      <c r="L2">
        <f>COUNTIF(C2:C306,TRUE)</f>
        <v>193</v>
      </c>
      <c r="M2">
        <f>COUNTIF(D2:D306,TRUE)</f>
        <v>67</v>
      </c>
      <c r="O2" t="s">
        <v>251</v>
      </c>
    </row>
    <row r="3" spans="1:15" x14ac:dyDescent="0.2">
      <c r="A3" s="1" t="s">
        <v>2</v>
      </c>
      <c r="B3" s="3" t="s">
        <v>829</v>
      </c>
      <c r="C3" t="b">
        <v>1</v>
      </c>
      <c r="D3" t="b">
        <v>1</v>
      </c>
      <c r="E3">
        <v>2017</v>
      </c>
      <c r="F3" t="s">
        <v>830</v>
      </c>
      <c r="G3">
        <v>14</v>
      </c>
      <c r="H3">
        <v>13</v>
      </c>
      <c r="I3" s="18">
        <f t="shared" ref="I3:I66" si="0">H3/G3</f>
        <v>0.9285714285714286</v>
      </c>
      <c r="O3" t="s">
        <v>2</v>
      </c>
    </row>
    <row r="4" spans="1:15" x14ac:dyDescent="0.2">
      <c r="A4" s="1" t="s">
        <v>3</v>
      </c>
      <c r="B4" s="3" t="s">
        <v>831</v>
      </c>
      <c r="C4" t="b">
        <v>1</v>
      </c>
      <c r="D4" t="b">
        <v>0</v>
      </c>
      <c r="E4">
        <v>2012</v>
      </c>
      <c r="F4" t="s">
        <v>832</v>
      </c>
      <c r="G4">
        <v>19</v>
      </c>
      <c r="H4">
        <v>0</v>
      </c>
      <c r="I4" s="18">
        <f t="shared" si="0"/>
        <v>0</v>
      </c>
      <c r="L4" t="s">
        <v>885</v>
      </c>
      <c r="M4" t="s">
        <v>1312</v>
      </c>
      <c r="O4" t="s">
        <v>30</v>
      </c>
    </row>
    <row r="5" spans="1:15" ht="16" customHeight="1" x14ac:dyDescent="0.2">
      <c r="A5" s="1" t="s">
        <v>4</v>
      </c>
      <c r="B5" s="3" t="s">
        <v>833</v>
      </c>
      <c r="C5" t="b">
        <v>0</v>
      </c>
      <c r="D5" t="b">
        <v>0</v>
      </c>
      <c r="E5">
        <v>2011</v>
      </c>
      <c r="F5" s="7" t="s">
        <v>834</v>
      </c>
      <c r="G5">
        <v>38</v>
      </c>
      <c r="H5">
        <v>0</v>
      </c>
      <c r="I5" s="18">
        <f t="shared" si="0"/>
        <v>0</v>
      </c>
      <c r="L5">
        <f>COUNTA(B2:B306)</f>
        <v>305</v>
      </c>
      <c r="M5">
        <f>L5/306</f>
        <v>0.99673202614379086</v>
      </c>
      <c r="O5" t="s">
        <v>31</v>
      </c>
    </row>
    <row r="6" spans="1:15" x14ac:dyDescent="0.2">
      <c r="A6" s="1" t="s">
        <v>5</v>
      </c>
      <c r="B6" s="3" t="s">
        <v>837</v>
      </c>
      <c r="C6" t="b">
        <v>1</v>
      </c>
      <c r="D6" t="b">
        <v>0</v>
      </c>
      <c r="E6">
        <v>1995</v>
      </c>
      <c r="F6" t="s">
        <v>836</v>
      </c>
      <c r="G6">
        <v>10</v>
      </c>
      <c r="H6">
        <v>0</v>
      </c>
      <c r="I6" s="18">
        <f t="shared" si="0"/>
        <v>0</v>
      </c>
      <c r="O6" t="s">
        <v>1150</v>
      </c>
    </row>
    <row r="7" spans="1:15" x14ac:dyDescent="0.2">
      <c r="A7" s="1" t="s">
        <v>6</v>
      </c>
      <c r="B7" s="3" t="s">
        <v>838</v>
      </c>
      <c r="C7" t="b">
        <v>1</v>
      </c>
      <c r="D7" t="b">
        <v>0</v>
      </c>
      <c r="E7">
        <v>2015</v>
      </c>
      <c r="F7" t="s">
        <v>836</v>
      </c>
      <c r="G7">
        <v>9</v>
      </c>
      <c r="H7">
        <v>9</v>
      </c>
      <c r="I7" s="18">
        <f t="shared" si="0"/>
        <v>1</v>
      </c>
      <c r="L7" t="s">
        <v>886</v>
      </c>
      <c r="M7" t="s">
        <v>887</v>
      </c>
      <c r="O7" t="s">
        <v>56</v>
      </c>
    </row>
    <row r="8" spans="1:15" x14ac:dyDescent="0.2">
      <c r="A8" s="1" t="s">
        <v>7</v>
      </c>
      <c r="B8" s="3" t="s">
        <v>839</v>
      </c>
      <c r="C8" t="b">
        <v>1</v>
      </c>
      <c r="D8" t="b">
        <v>1</v>
      </c>
      <c r="E8">
        <v>1997</v>
      </c>
      <c r="F8" t="s">
        <v>830</v>
      </c>
      <c r="G8">
        <v>45</v>
      </c>
      <c r="H8">
        <v>0</v>
      </c>
      <c r="I8" s="18">
        <f t="shared" si="0"/>
        <v>0</v>
      </c>
      <c r="L8">
        <f>L2/L5</f>
        <v>0.63278688524590165</v>
      </c>
      <c r="M8">
        <f>M2/L5</f>
        <v>0.21967213114754097</v>
      </c>
      <c r="O8" t="s">
        <v>67</v>
      </c>
    </row>
    <row r="9" spans="1:15" x14ac:dyDescent="0.2">
      <c r="A9" s="1" t="s">
        <v>8</v>
      </c>
      <c r="B9" s="3" t="s">
        <v>840</v>
      </c>
      <c r="C9" t="b">
        <v>1</v>
      </c>
      <c r="D9" t="b">
        <v>1</v>
      </c>
      <c r="E9">
        <v>2007</v>
      </c>
      <c r="F9" t="s">
        <v>830</v>
      </c>
      <c r="G9">
        <v>60</v>
      </c>
      <c r="H9">
        <v>0</v>
      </c>
      <c r="I9" s="18">
        <f t="shared" si="0"/>
        <v>0</v>
      </c>
      <c r="O9" t="s">
        <v>77</v>
      </c>
    </row>
    <row r="10" spans="1:15" x14ac:dyDescent="0.2">
      <c r="A10" s="1" t="s">
        <v>9</v>
      </c>
      <c r="B10" s="3" t="s">
        <v>841</v>
      </c>
      <c r="C10" t="b">
        <v>0</v>
      </c>
      <c r="D10" t="b">
        <v>1</v>
      </c>
      <c r="E10">
        <v>1997</v>
      </c>
      <c r="F10" t="s">
        <v>842</v>
      </c>
      <c r="G10">
        <v>15</v>
      </c>
      <c r="H10">
        <v>0</v>
      </c>
      <c r="I10" s="18">
        <f t="shared" si="0"/>
        <v>0</v>
      </c>
      <c r="L10" s="28" t="s">
        <v>1519</v>
      </c>
      <c r="M10" s="28"/>
      <c r="O10" t="s">
        <v>1151</v>
      </c>
    </row>
    <row r="11" spans="1:15" x14ac:dyDescent="0.2">
      <c r="A11" s="6" t="s">
        <v>10</v>
      </c>
      <c r="B11" s="3" t="s">
        <v>843</v>
      </c>
      <c r="C11" t="b">
        <v>1</v>
      </c>
      <c r="D11" t="b">
        <v>0</v>
      </c>
      <c r="E11">
        <v>1997</v>
      </c>
      <c r="F11" t="s">
        <v>842</v>
      </c>
      <c r="G11">
        <v>88</v>
      </c>
      <c r="H11">
        <v>0</v>
      </c>
      <c r="I11" s="18">
        <f t="shared" si="0"/>
        <v>0</v>
      </c>
      <c r="L11" s="1">
        <f>COUNTIF(I:I,100%)</f>
        <v>49</v>
      </c>
      <c r="N11">
        <f>23/316</f>
        <v>7.2784810126582278E-2</v>
      </c>
      <c r="O11" t="s">
        <v>1152</v>
      </c>
    </row>
    <row r="12" spans="1:15" x14ac:dyDescent="0.2">
      <c r="A12" s="6" t="s">
        <v>11</v>
      </c>
      <c r="B12" s="3" t="s">
        <v>844</v>
      </c>
      <c r="C12" t="b">
        <v>1</v>
      </c>
      <c r="D12" t="b">
        <v>0</v>
      </c>
      <c r="E12">
        <v>1990</v>
      </c>
      <c r="F12" t="s">
        <v>845</v>
      </c>
      <c r="G12">
        <v>5</v>
      </c>
      <c r="H12">
        <v>0</v>
      </c>
      <c r="I12" s="18">
        <f t="shared" si="0"/>
        <v>0</v>
      </c>
      <c r="O12" t="s">
        <v>265</v>
      </c>
    </row>
    <row r="13" spans="1:15" x14ac:dyDescent="0.2">
      <c r="A13" s="1" t="s">
        <v>12</v>
      </c>
      <c r="B13" s="3" t="s">
        <v>846</v>
      </c>
      <c r="C13" t="b">
        <v>0</v>
      </c>
      <c r="D13" t="b">
        <v>0</v>
      </c>
      <c r="E13">
        <v>2000</v>
      </c>
      <c r="F13" t="s">
        <v>847</v>
      </c>
      <c r="G13">
        <v>69</v>
      </c>
      <c r="H13">
        <v>0</v>
      </c>
      <c r="I13" s="18">
        <f t="shared" si="0"/>
        <v>0</v>
      </c>
      <c r="L13" s="28" t="s">
        <v>1520</v>
      </c>
      <c r="M13" s="28"/>
      <c r="N13" s="28"/>
      <c r="O13" t="s">
        <v>93</v>
      </c>
    </row>
    <row r="14" spans="1:15" x14ac:dyDescent="0.2">
      <c r="A14" s="1" t="s">
        <v>13</v>
      </c>
      <c r="B14" s="3" t="s">
        <v>848</v>
      </c>
      <c r="C14" t="b">
        <v>0</v>
      </c>
      <c r="D14" t="b">
        <v>1</v>
      </c>
      <c r="E14">
        <v>2014</v>
      </c>
      <c r="F14" t="s">
        <v>849</v>
      </c>
      <c r="G14">
        <v>14</v>
      </c>
      <c r="H14">
        <v>0</v>
      </c>
      <c r="I14" s="18">
        <f t="shared" si="0"/>
        <v>0</v>
      </c>
      <c r="L14" s="1">
        <f>COUNTIF(I:I,"&gt;.9")</f>
        <v>58</v>
      </c>
      <c r="O14" t="s">
        <v>100</v>
      </c>
    </row>
    <row r="15" spans="1:15" x14ac:dyDescent="0.2">
      <c r="A15" s="1" t="s">
        <v>14</v>
      </c>
      <c r="B15" s="3" t="s">
        <v>850</v>
      </c>
      <c r="C15" t="b">
        <v>1</v>
      </c>
      <c r="D15" t="b">
        <v>0</v>
      </c>
      <c r="E15">
        <v>2009</v>
      </c>
      <c r="F15" t="s">
        <v>835</v>
      </c>
      <c r="G15">
        <v>15</v>
      </c>
      <c r="H15">
        <v>0</v>
      </c>
      <c r="I15" s="18">
        <f t="shared" si="0"/>
        <v>0</v>
      </c>
      <c r="O15" t="s">
        <v>132</v>
      </c>
    </row>
    <row r="16" spans="1:15" x14ac:dyDescent="0.2">
      <c r="A16" s="1" t="s">
        <v>15</v>
      </c>
      <c r="B16" s="3" t="s">
        <v>851</v>
      </c>
      <c r="C16" t="b">
        <v>1</v>
      </c>
      <c r="D16" t="b">
        <v>0</v>
      </c>
      <c r="E16">
        <v>2018</v>
      </c>
      <c r="F16" t="s">
        <v>849</v>
      </c>
      <c r="G16">
        <v>7</v>
      </c>
      <c r="H16">
        <v>0</v>
      </c>
      <c r="I16" s="18">
        <f t="shared" si="0"/>
        <v>0</v>
      </c>
      <c r="O16" t="s">
        <v>150</v>
      </c>
    </row>
    <row r="17" spans="1:15" x14ac:dyDescent="0.2">
      <c r="A17" s="1" t="s">
        <v>16</v>
      </c>
      <c r="B17" s="3" t="s">
        <v>852</v>
      </c>
      <c r="C17" t="b">
        <v>0</v>
      </c>
      <c r="D17" t="b">
        <v>0</v>
      </c>
      <c r="E17">
        <v>2018</v>
      </c>
      <c r="F17" t="s">
        <v>853</v>
      </c>
      <c r="G17">
        <v>11</v>
      </c>
      <c r="H17">
        <v>0</v>
      </c>
      <c r="I17" s="18">
        <f t="shared" si="0"/>
        <v>0</v>
      </c>
      <c r="O17" t="s">
        <v>158</v>
      </c>
    </row>
    <row r="18" spans="1:15" x14ac:dyDescent="0.2">
      <c r="A18" s="6" t="s">
        <v>17</v>
      </c>
      <c r="B18" s="3" t="s">
        <v>856</v>
      </c>
      <c r="C18" t="b">
        <v>1</v>
      </c>
      <c r="D18" t="b">
        <v>0</v>
      </c>
      <c r="E18">
        <v>1976</v>
      </c>
      <c r="F18" t="s">
        <v>857</v>
      </c>
      <c r="G18">
        <v>25</v>
      </c>
      <c r="H18">
        <v>0</v>
      </c>
      <c r="I18" s="18">
        <f t="shared" si="0"/>
        <v>0</v>
      </c>
      <c r="O18" t="s">
        <v>190</v>
      </c>
    </row>
    <row r="19" spans="1:15" x14ac:dyDescent="0.2">
      <c r="A19" t="s">
        <v>18</v>
      </c>
      <c r="B19" s="3" t="s">
        <v>858</v>
      </c>
      <c r="C19" t="b">
        <v>1</v>
      </c>
      <c r="D19" t="b">
        <v>0</v>
      </c>
      <c r="E19">
        <v>2009</v>
      </c>
      <c r="F19" t="s">
        <v>859</v>
      </c>
      <c r="G19">
        <v>8</v>
      </c>
      <c r="H19">
        <v>0</v>
      </c>
      <c r="I19" s="18">
        <f t="shared" si="0"/>
        <v>0</v>
      </c>
      <c r="O19" t="s">
        <v>188</v>
      </c>
    </row>
    <row r="20" spans="1:15" x14ac:dyDescent="0.2">
      <c r="A20" s="6" t="s">
        <v>19</v>
      </c>
      <c r="B20" s="3" t="s">
        <v>860</v>
      </c>
      <c r="C20" t="b">
        <v>1</v>
      </c>
      <c r="D20" t="b">
        <v>0</v>
      </c>
      <c r="E20">
        <v>2011</v>
      </c>
      <c r="F20" t="s">
        <v>861</v>
      </c>
      <c r="G20">
        <v>29</v>
      </c>
      <c r="H20">
        <v>0</v>
      </c>
      <c r="I20" s="18">
        <f t="shared" si="0"/>
        <v>0</v>
      </c>
      <c r="O20" t="s">
        <v>210</v>
      </c>
    </row>
    <row r="21" spans="1:15" x14ac:dyDescent="0.2">
      <c r="A21" s="6" t="s">
        <v>20</v>
      </c>
      <c r="B21" s="3" t="s">
        <v>862</v>
      </c>
      <c r="C21" t="b">
        <v>1</v>
      </c>
      <c r="D21" t="b">
        <v>0</v>
      </c>
      <c r="E21">
        <v>2003</v>
      </c>
      <c r="F21" t="s">
        <v>863</v>
      </c>
      <c r="G21">
        <v>29</v>
      </c>
      <c r="H21">
        <v>0</v>
      </c>
      <c r="I21" s="18">
        <f t="shared" si="0"/>
        <v>0</v>
      </c>
      <c r="O21" t="s">
        <v>216</v>
      </c>
    </row>
    <row r="22" spans="1:15" x14ac:dyDescent="0.2">
      <c r="A22" s="6" t="s">
        <v>21</v>
      </c>
      <c r="B22" s="3" t="s">
        <v>864</v>
      </c>
      <c r="C22" t="b">
        <v>0</v>
      </c>
      <c r="D22" t="b">
        <v>0</v>
      </c>
      <c r="E22">
        <v>2012</v>
      </c>
      <c r="F22" t="s">
        <v>842</v>
      </c>
      <c r="G22">
        <v>26</v>
      </c>
      <c r="H22">
        <v>0</v>
      </c>
      <c r="I22" s="18">
        <f t="shared" si="0"/>
        <v>0</v>
      </c>
      <c r="O22" t="s">
        <v>1153</v>
      </c>
    </row>
    <row r="23" spans="1:15" x14ac:dyDescent="0.2">
      <c r="A23" s="6" t="s">
        <v>22</v>
      </c>
      <c r="B23" s="3" t="s">
        <v>865</v>
      </c>
      <c r="C23" t="b">
        <v>1</v>
      </c>
      <c r="D23" t="b">
        <v>0</v>
      </c>
      <c r="E23">
        <v>1976</v>
      </c>
      <c r="F23" t="s">
        <v>863</v>
      </c>
      <c r="G23">
        <v>72</v>
      </c>
      <c r="H23">
        <v>0</v>
      </c>
      <c r="I23" s="18">
        <f t="shared" si="0"/>
        <v>0</v>
      </c>
      <c r="O23" t="s">
        <v>299</v>
      </c>
    </row>
    <row r="24" spans="1:15" x14ac:dyDescent="0.2">
      <c r="A24" t="s">
        <v>23</v>
      </c>
      <c r="B24" s="3" t="s">
        <v>866</v>
      </c>
      <c r="C24" t="b">
        <v>0</v>
      </c>
      <c r="D24" t="b">
        <v>0</v>
      </c>
      <c r="E24">
        <v>1902</v>
      </c>
      <c r="F24" t="s">
        <v>832</v>
      </c>
      <c r="G24">
        <v>3</v>
      </c>
      <c r="H24">
        <v>0</v>
      </c>
      <c r="I24" s="18">
        <f t="shared" si="0"/>
        <v>0</v>
      </c>
      <c r="O24" t="s">
        <v>201</v>
      </c>
    </row>
    <row r="25" spans="1:15" x14ac:dyDescent="0.2">
      <c r="A25" s="5" t="s">
        <v>24</v>
      </c>
      <c r="B25" s="3" t="s">
        <v>867</v>
      </c>
      <c r="C25" t="b">
        <v>1</v>
      </c>
      <c r="D25" t="b">
        <v>1</v>
      </c>
      <c r="E25">
        <v>2019</v>
      </c>
      <c r="F25" t="s">
        <v>868</v>
      </c>
      <c r="G25">
        <v>15</v>
      </c>
      <c r="H25">
        <v>0</v>
      </c>
      <c r="I25" s="18">
        <f t="shared" si="0"/>
        <v>0</v>
      </c>
    </row>
    <row r="26" spans="1:15" x14ac:dyDescent="0.2">
      <c r="A26" s="5" t="s">
        <v>25</v>
      </c>
      <c r="B26" s="3" t="s">
        <v>869</v>
      </c>
      <c r="C26" t="b">
        <v>0</v>
      </c>
      <c r="D26" t="b">
        <v>0</v>
      </c>
      <c r="E26">
        <v>1997</v>
      </c>
      <c r="F26" t="s">
        <v>845</v>
      </c>
      <c r="G26">
        <v>15</v>
      </c>
      <c r="H26">
        <v>0</v>
      </c>
      <c r="I26" s="18">
        <f t="shared" si="0"/>
        <v>0</v>
      </c>
    </row>
    <row r="27" spans="1:15" x14ac:dyDescent="0.2">
      <c r="A27" t="s">
        <v>26</v>
      </c>
      <c r="B27" s="3" t="s">
        <v>870</v>
      </c>
      <c r="C27" t="b">
        <v>1</v>
      </c>
      <c r="D27" t="b">
        <v>0</v>
      </c>
      <c r="E27">
        <v>2016</v>
      </c>
      <c r="F27" t="s">
        <v>871</v>
      </c>
      <c r="G27">
        <v>25</v>
      </c>
      <c r="H27">
        <v>0</v>
      </c>
      <c r="I27" s="18">
        <f t="shared" si="0"/>
        <v>0</v>
      </c>
    </row>
    <row r="28" spans="1:15" x14ac:dyDescent="0.2">
      <c r="A28" t="s">
        <v>27</v>
      </c>
      <c r="B28" s="3" t="s">
        <v>872</v>
      </c>
      <c r="C28" t="b">
        <v>1</v>
      </c>
      <c r="D28" t="b">
        <v>0</v>
      </c>
      <c r="E28">
        <v>2012</v>
      </c>
      <c r="F28" t="s">
        <v>873</v>
      </c>
      <c r="G28">
        <v>17</v>
      </c>
      <c r="H28">
        <v>0</v>
      </c>
      <c r="I28" s="18">
        <f t="shared" si="0"/>
        <v>0</v>
      </c>
    </row>
    <row r="29" spans="1:15" x14ac:dyDescent="0.2">
      <c r="A29" t="s">
        <v>28</v>
      </c>
      <c r="B29" s="3" t="s">
        <v>874</v>
      </c>
      <c r="C29" t="b">
        <v>0</v>
      </c>
      <c r="D29" t="b">
        <v>0</v>
      </c>
      <c r="E29">
        <v>1999</v>
      </c>
      <c r="F29" t="s">
        <v>875</v>
      </c>
      <c r="G29">
        <v>17</v>
      </c>
      <c r="H29">
        <v>17</v>
      </c>
      <c r="I29" s="18">
        <f t="shared" si="0"/>
        <v>1</v>
      </c>
    </row>
    <row r="30" spans="1:15" x14ac:dyDescent="0.2">
      <c r="A30" s="5" t="s">
        <v>29</v>
      </c>
      <c r="B30" s="3" t="s">
        <v>29</v>
      </c>
      <c r="C30" t="b">
        <v>1</v>
      </c>
      <c r="D30" t="b">
        <v>0</v>
      </c>
      <c r="E30">
        <v>1991</v>
      </c>
      <c r="F30" t="s">
        <v>876</v>
      </c>
      <c r="G30">
        <v>47</v>
      </c>
      <c r="H30">
        <v>0</v>
      </c>
      <c r="I30" s="18">
        <f t="shared" si="0"/>
        <v>0</v>
      </c>
    </row>
    <row r="31" spans="1:15" x14ac:dyDescent="0.2">
      <c r="A31" t="s">
        <v>30</v>
      </c>
      <c r="B31" s="3" t="s">
        <v>877</v>
      </c>
      <c r="C31" t="b">
        <v>1</v>
      </c>
      <c r="D31" t="b">
        <v>1</v>
      </c>
      <c r="E31">
        <v>2020</v>
      </c>
      <c r="F31" t="s">
        <v>878</v>
      </c>
      <c r="G31">
        <v>12</v>
      </c>
      <c r="H31">
        <v>0</v>
      </c>
      <c r="I31" s="18">
        <f t="shared" si="0"/>
        <v>0</v>
      </c>
    </row>
    <row r="32" spans="1:15" x14ac:dyDescent="0.2">
      <c r="A32" s="5" t="s">
        <v>31</v>
      </c>
      <c r="B32" s="3" t="s">
        <v>879</v>
      </c>
      <c r="C32" t="b">
        <v>1</v>
      </c>
      <c r="D32" t="b">
        <v>1</v>
      </c>
      <c r="E32">
        <v>2013</v>
      </c>
      <c r="F32" t="s">
        <v>880</v>
      </c>
      <c r="G32">
        <v>59</v>
      </c>
      <c r="H32">
        <v>0</v>
      </c>
      <c r="I32" s="18">
        <f t="shared" si="0"/>
        <v>0</v>
      </c>
    </row>
    <row r="33" spans="1:9" x14ac:dyDescent="0.2">
      <c r="A33" s="5" t="s">
        <v>32</v>
      </c>
      <c r="B33" s="3" t="s">
        <v>881</v>
      </c>
      <c r="C33" t="b">
        <v>0</v>
      </c>
      <c r="D33" t="b">
        <v>0</v>
      </c>
      <c r="E33">
        <v>1977</v>
      </c>
      <c r="F33" t="s">
        <v>830</v>
      </c>
      <c r="G33">
        <v>110</v>
      </c>
      <c r="H33">
        <v>0</v>
      </c>
      <c r="I33" s="18">
        <f t="shared" si="0"/>
        <v>0</v>
      </c>
    </row>
    <row r="34" spans="1:9" x14ac:dyDescent="0.2">
      <c r="A34" s="5" t="s">
        <v>33</v>
      </c>
      <c r="B34" s="3" t="s">
        <v>882</v>
      </c>
      <c r="C34" t="b">
        <v>0</v>
      </c>
      <c r="D34" t="b">
        <v>0</v>
      </c>
      <c r="E34">
        <v>1856</v>
      </c>
      <c r="F34" t="s">
        <v>832</v>
      </c>
      <c r="G34">
        <v>26</v>
      </c>
      <c r="H34">
        <v>0</v>
      </c>
      <c r="I34" s="18">
        <f t="shared" si="0"/>
        <v>0</v>
      </c>
    </row>
    <row r="35" spans="1:9" x14ac:dyDescent="0.2">
      <c r="A35" s="5" t="s">
        <v>34</v>
      </c>
      <c r="B35" s="3" t="s">
        <v>883</v>
      </c>
      <c r="C35" t="b">
        <v>1</v>
      </c>
      <c r="D35" t="b">
        <v>0</v>
      </c>
      <c r="E35">
        <v>2007</v>
      </c>
      <c r="F35" t="s">
        <v>873</v>
      </c>
      <c r="G35">
        <v>9</v>
      </c>
      <c r="H35">
        <v>0</v>
      </c>
      <c r="I35" s="18">
        <f t="shared" si="0"/>
        <v>0</v>
      </c>
    </row>
    <row r="36" spans="1:9" x14ac:dyDescent="0.2">
      <c r="A36" t="s">
        <v>35</v>
      </c>
      <c r="B36" s="3" t="s">
        <v>884</v>
      </c>
      <c r="C36" t="b">
        <v>1</v>
      </c>
      <c r="D36" t="b">
        <v>0</v>
      </c>
      <c r="E36">
        <v>2012</v>
      </c>
      <c r="F36" t="s">
        <v>835</v>
      </c>
      <c r="G36">
        <v>32</v>
      </c>
      <c r="H36">
        <v>0</v>
      </c>
      <c r="I36" s="18">
        <f t="shared" si="0"/>
        <v>0</v>
      </c>
    </row>
    <row r="37" spans="1:9" x14ac:dyDescent="0.2">
      <c r="A37" t="s">
        <v>36</v>
      </c>
      <c r="B37" s="3" t="s">
        <v>1155</v>
      </c>
      <c r="C37" t="b">
        <v>1</v>
      </c>
      <c r="D37" t="b">
        <v>0</v>
      </c>
      <c r="E37">
        <v>1996</v>
      </c>
      <c r="F37" t="s">
        <v>875</v>
      </c>
      <c r="G37">
        <v>5</v>
      </c>
      <c r="H37">
        <v>0</v>
      </c>
      <c r="I37" s="18">
        <f t="shared" si="0"/>
        <v>0</v>
      </c>
    </row>
    <row r="38" spans="1:9" x14ac:dyDescent="0.2">
      <c r="A38" s="5" t="s">
        <v>37</v>
      </c>
      <c r="B38" s="1" t="s">
        <v>37</v>
      </c>
      <c r="C38" t="b">
        <v>0</v>
      </c>
      <c r="D38" t="b">
        <v>0</v>
      </c>
      <c r="E38">
        <v>1978</v>
      </c>
      <c r="F38" t="s">
        <v>832</v>
      </c>
      <c r="G38">
        <v>7</v>
      </c>
      <c r="H38">
        <v>0</v>
      </c>
      <c r="I38" s="18">
        <f t="shared" si="0"/>
        <v>0</v>
      </c>
    </row>
    <row r="39" spans="1:9" x14ac:dyDescent="0.2">
      <c r="A39" s="5" t="s">
        <v>38</v>
      </c>
      <c r="B39" s="3" t="s">
        <v>1156</v>
      </c>
      <c r="C39" t="b">
        <v>0</v>
      </c>
      <c r="D39" t="b">
        <v>0</v>
      </c>
      <c r="E39">
        <v>2012</v>
      </c>
      <c r="F39" t="s">
        <v>1157</v>
      </c>
      <c r="G39">
        <v>24</v>
      </c>
      <c r="H39">
        <v>0</v>
      </c>
      <c r="I39" s="18">
        <f t="shared" si="0"/>
        <v>0</v>
      </c>
    </row>
    <row r="40" spans="1:9" x14ac:dyDescent="0.2">
      <c r="A40" s="5" t="s">
        <v>39</v>
      </c>
      <c r="B40" s="3" t="s">
        <v>1158</v>
      </c>
      <c r="C40" t="b">
        <v>0</v>
      </c>
      <c r="D40" t="b">
        <v>0</v>
      </c>
      <c r="E40">
        <v>1980</v>
      </c>
      <c r="F40" t="s">
        <v>832</v>
      </c>
      <c r="G40">
        <v>9</v>
      </c>
      <c r="H40">
        <v>0</v>
      </c>
      <c r="I40" s="18">
        <f t="shared" si="0"/>
        <v>0</v>
      </c>
    </row>
    <row r="41" spans="1:9" x14ac:dyDescent="0.2">
      <c r="A41" t="s">
        <v>40</v>
      </c>
      <c r="B41" s="3" t="s">
        <v>1159</v>
      </c>
      <c r="C41" t="b">
        <v>1</v>
      </c>
      <c r="D41" t="b">
        <v>0</v>
      </c>
      <c r="E41">
        <v>1995</v>
      </c>
      <c r="F41" t="s">
        <v>834</v>
      </c>
      <c r="G41">
        <v>42</v>
      </c>
      <c r="H41">
        <v>0</v>
      </c>
      <c r="I41" s="18">
        <f t="shared" si="0"/>
        <v>0</v>
      </c>
    </row>
    <row r="42" spans="1:9" x14ac:dyDescent="0.2">
      <c r="A42" s="5" t="s">
        <v>41</v>
      </c>
      <c r="B42" s="3" t="s">
        <v>1160</v>
      </c>
      <c r="C42" t="b">
        <v>0</v>
      </c>
      <c r="D42" t="b">
        <v>0</v>
      </c>
      <c r="E42">
        <v>1921</v>
      </c>
      <c r="F42" t="s">
        <v>835</v>
      </c>
      <c r="G42">
        <v>46</v>
      </c>
      <c r="H42">
        <v>0</v>
      </c>
      <c r="I42" s="18">
        <f t="shared" si="0"/>
        <v>0</v>
      </c>
    </row>
    <row r="43" spans="1:9" x14ac:dyDescent="0.2">
      <c r="A43" t="s">
        <v>42</v>
      </c>
      <c r="B43" s="3" t="s">
        <v>42</v>
      </c>
      <c r="C43" t="b">
        <v>1</v>
      </c>
      <c r="D43" t="b">
        <v>0</v>
      </c>
      <c r="E43">
        <v>2013</v>
      </c>
      <c r="F43" t="s">
        <v>857</v>
      </c>
      <c r="G43">
        <v>112</v>
      </c>
      <c r="H43">
        <v>0</v>
      </c>
      <c r="I43" s="18">
        <f t="shared" si="0"/>
        <v>0</v>
      </c>
    </row>
    <row r="44" spans="1:9" x14ac:dyDescent="0.2">
      <c r="A44" s="5" t="s">
        <v>43</v>
      </c>
      <c r="B44" s="3" t="s">
        <v>1161</v>
      </c>
      <c r="C44" t="b">
        <v>1</v>
      </c>
      <c r="D44" t="b">
        <v>0</v>
      </c>
      <c r="E44">
        <v>1988</v>
      </c>
      <c r="F44" t="s">
        <v>835</v>
      </c>
      <c r="G44">
        <v>21</v>
      </c>
      <c r="H44">
        <v>0</v>
      </c>
      <c r="I44" s="18">
        <f t="shared" si="0"/>
        <v>0</v>
      </c>
    </row>
    <row r="45" spans="1:9" x14ac:dyDescent="0.2">
      <c r="A45" t="s">
        <v>44</v>
      </c>
      <c r="B45" s="3" t="s">
        <v>1158</v>
      </c>
      <c r="C45" t="b">
        <v>0</v>
      </c>
      <c r="D45" t="b">
        <v>0</v>
      </c>
      <c r="E45">
        <v>2014</v>
      </c>
      <c r="F45" t="s">
        <v>875</v>
      </c>
      <c r="G45">
        <v>5</v>
      </c>
      <c r="H45">
        <v>0</v>
      </c>
      <c r="I45" s="18">
        <f t="shared" si="0"/>
        <v>0</v>
      </c>
    </row>
    <row r="46" spans="1:9" x14ac:dyDescent="0.2">
      <c r="A46" t="s">
        <v>45</v>
      </c>
      <c r="B46" s="3" t="s">
        <v>1162</v>
      </c>
      <c r="C46" t="b">
        <v>0</v>
      </c>
      <c r="D46" t="b">
        <v>0</v>
      </c>
      <c r="E46">
        <v>1999</v>
      </c>
      <c r="F46" t="s">
        <v>845</v>
      </c>
      <c r="G46">
        <v>33</v>
      </c>
      <c r="H46">
        <v>0</v>
      </c>
      <c r="I46" s="18">
        <f t="shared" si="0"/>
        <v>0</v>
      </c>
    </row>
    <row r="47" spans="1:9" x14ac:dyDescent="0.2">
      <c r="A47" t="s">
        <v>46</v>
      </c>
      <c r="B47" s="3" t="s">
        <v>1164</v>
      </c>
      <c r="C47" t="b">
        <v>1</v>
      </c>
      <c r="D47" t="b">
        <v>0</v>
      </c>
      <c r="E47">
        <v>2009</v>
      </c>
      <c r="F47" t="s">
        <v>1163</v>
      </c>
      <c r="G47">
        <v>12</v>
      </c>
      <c r="H47">
        <v>0</v>
      </c>
      <c r="I47" s="18">
        <f t="shared" si="0"/>
        <v>0</v>
      </c>
    </row>
    <row r="48" spans="1:9" x14ac:dyDescent="0.2">
      <c r="A48" t="s">
        <v>47</v>
      </c>
      <c r="B48" s="3" t="s">
        <v>1166</v>
      </c>
      <c r="C48" t="b">
        <v>0</v>
      </c>
      <c r="D48" t="b">
        <v>0</v>
      </c>
      <c r="E48">
        <v>1985</v>
      </c>
      <c r="F48" t="s">
        <v>1165</v>
      </c>
      <c r="G48">
        <v>8</v>
      </c>
      <c r="H48">
        <v>0</v>
      </c>
      <c r="I48" s="18">
        <f t="shared" si="0"/>
        <v>0</v>
      </c>
    </row>
    <row r="49" spans="1:9" x14ac:dyDescent="0.2">
      <c r="A49" s="5" t="s">
        <v>48</v>
      </c>
      <c r="B49" s="3" t="s">
        <v>1167</v>
      </c>
      <c r="C49" t="b">
        <v>0</v>
      </c>
      <c r="D49" t="b">
        <v>0</v>
      </c>
      <c r="E49">
        <v>1954</v>
      </c>
      <c r="F49" t="s">
        <v>834</v>
      </c>
      <c r="G49">
        <v>53</v>
      </c>
      <c r="H49">
        <v>0</v>
      </c>
      <c r="I49" s="18">
        <f t="shared" si="0"/>
        <v>0</v>
      </c>
    </row>
    <row r="50" spans="1:9" x14ac:dyDescent="0.2">
      <c r="A50" t="s">
        <v>49</v>
      </c>
      <c r="B50" s="4" t="s">
        <v>1168</v>
      </c>
      <c r="C50" t="b">
        <v>1</v>
      </c>
      <c r="D50" t="b">
        <v>0</v>
      </c>
      <c r="E50">
        <v>2003</v>
      </c>
      <c r="F50" t="s">
        <v>832</v>
      </c>
      <c r="G50">
        <v>20</v>
      </c>
      <c r="H50">
        <v>0</v>
      </c>
      <c r="I50" s="18">
        <f t="shared" si="0"/>
        <v>0</v>
      </c>
    </row>
    <row r="51" spans="1:9" x14ac:dyDescent="0.2">
      <c r="A51" s="5" t="s">
        <v>50</v>
      </c>
      <c r="B51" s="3" t="s">
        <v>1170</v>
      </c>
      <c r="C51" t="b">
        <v>1</v>
      </c>
      <c r="D51" t="b">
        <v>0</v>
      </c>
      <c r="E51">
        <v>1968</v>
      </c>
      <c r="F51" t="s">
        <v>1169</v>
      </c>
      <c r="G51">
        <v>195</v>
      </c>
      <c r="H51">
        <v>0</v>
      </c>
      <c r="I51" s="18">
        <f t="shared" si="0"/>
        <v>0</v>
      </c>
    </row>
    <row r="52" spans="1:9" x14ac:dyDescent="0.2">
      <c r="A52" s="5" t="s">
        <v>51</v>
      </c>
      <c r="B52" s="3" t="s">
        <v>1171</v>
      </c>
      <c r="C52" t="b">
        <v>1</v>
      </c>
      <c r="D52" t="b">
        <v>0</v>
      </c>
      <c r="E52">
        <v>2020</v>
      </c>
      <c r="F52" t="s">
        <v>832</v>
      </c>
      <c r="G52">
        <v>2</v>
      </c>
      <c r="H52">
        <v>0</v>
      </c>
      <c r="I52" s="18">
        <f t="shared" si="0"/>
        <v>0</v>
      </c>
    </row>
    <row r="53" spans="1:9" x14ac:dyDescent="0.2">
      <c r="A53" s="5" t="s">
        <v>52</v>
      </c>
      <c r="B53" s="3" t="s">
        <v>1173</v>
      </c>
      <c r="C53" t="b">
        <v>0</v>
      </c>
      <c r="D53" t="b">
        <v>0</v>
      </c>
      <c r="E53">
        <v>2013</v>
      </c>
      <c r="F53" t="s">
        <v>830</v>
      </c>
      <c r="G53">
        <v>26</v>
      </c>
      <c r="H53">
        <v>0</v>
      </c>
      <c r="I53" s="18">
        <f t="shared" si="0"/>
        <v>0</v>
      </c>
    </row>
    <row r="54" spans="1:9" x14ac:dyDescent="0.2">
      <c r="A54" s="5" t="s">
        <v>53</v>
      </c>
      <c r="B54" s="3" t="s">
        <v>1174</v>
      </c>
      <c r="C54" t="b">
        <v>0</v>
      </c>
      <c r="D54" t="b">
        <v>0</v>
      </c>
      <c r="E54">
        <v>2007</v>
      </c>
      <c r="F54" t="s">
        <v>834</v>
      </c>
      <c r="G54">
        <v>15</v>
      </c>
      <c r="H54">
        <v>0</v>
      </c>
      <c r="I54" s="18">
        <f t="shared" si="0"/>
        <v>0</v>
      </c>
    </row>
    <row r="55" spans="1:9" x14ac:dyDescent="0.2">
      <c r="A55" s="1" t="s">
        <v>1175</v>
      </c>
      <c r="B55" s="3" t="s">
        <v>1176</v>
      </c>
      <c r="C55" t="b">
        <v>1</v>
      </c>
      <c r="D55" t="b">
        <v>0</v>
      </c>
      <c r="E55">
        <v>2019</v>
      </c>
      <c r="F55" t="s">
        <v>845</v>
      </c>
      <c r="G55">
        <v>10</v>
      </c>
      <c r="H55">
        <v>0</v>
      </c>
      <c r="I55" s="18">
        <f t="shared" si="0"/>
        <v>0</v>
      </c>
    </row>
    <row r="56" spans="1:9" x14ac:dyDescent="0.2">
      <c r="A56" t="s">
        <v>54</v>
      </c>
      <c r="B56" s="3" t="s">
        <v>1178</v>
      </c>
      <c r="C56" t="b">
        <v>1</v>
      </c>
      <c r="D56" t="b">
        <v>0</v>
      </c>
      <c r="E56">
        <v>2013</v>
      </c>
      <c r="F56" t="s">
        <v>1177</v>
      </c>
      <c r="G56">
        <v>13</v>
      </c>
      <c r="H56">
        <v>0</v>
      </c>
      <c r="I56" s="18">
        <f t="shared" si="0"/>
        <v>0</v>
      </c>
    </row>
    <row r="57" spans="1:9" x14ac:dyDescent="0.2">
      <c r="A57" t="s">
        <v>55</v>
      </c>
      <c r="B57" s="3" t="s">
        <v>1179</v>
      </c>
      <c r="C57" t="b">
        <v>1</v>
      </c>
      <c r="D57" t="b">
        <v>1</v>
      </c>
      <c r="E57">
        <v>2011</v>
      </c>
      <c r="F57" t="s">
        <v>842</v>
      </c>
      <c r="G57">
        <v>5</v>
      </c>
      <c r="H57">
        <v>0</v>
      </c>
      <c r="I57" s="18">
        <f t="shared" si="0"/>
        <v>0</v>
      </c>
    </row>
    <row r="58" spans="1:9" x14ac:dyDescent="0.2">
      <c r="A58" t="s">
        <v>1180</v>
      </c>
      <c r="B58" s="3" t="s">
        <v>1181</v>
      </c>
      <c r="C58" t="b">
        <v>1</v>
      </c>
      <c r="D58" t="b">
        <v>1</v>
      </c>
      <c r="E58">
        <v>2014</v>
      </c>
      <c r="F58" t="s">
        <v>859</v>
      </c>
      <c r="G58">
        <v>10</v>
      </c>
      <c r="H58">
        <v>0</v>
      </c>
      <c r="I58" s="18">
        <f t="shared" si="0"/>
        <v>0</v>
      </c>
    </row>
    <row r="59" spans="1:9" x14ac:dyDescent="0.2">
      <c r="A59" t="s">
        <v>56</v>
      </c>
      <c r="B59" s="3" t="s">
        <v>1182</v>
      </c>
      <c r="C59" t="b">
        <v>1</v>
      </c>
      <c r="D59" t="b">
        <v>1</v>
      </c>
      <c r="E59">
        <v>2015</v>
      </c>
      <c r="F59" t="s">
        <v>873</v>
      </c>
      <c r="G59">
        <v>13</v>
      </c>
      <c r="H59">
        <v>0</v>
      </c>
      <c r="I59" s="18">
        <f t="shared" si="0"/>
        <v>0</v>
      </c>
    </row>
    <row r="60" spans="1:9" x14ac:dyDescent="0.2">
      <c r="A60" t="s">
        <v>57</v>
      </c>
      <c r="B60" t="s">
        <v>57</v>
      </c>
      <c r="C60" t="b">
        <v>1</v>
      </c>
      <c r="D60" t="b">
        <v>0</v>
      </c>
      <c r="E60">
        <v>1999</v>
      </c>
      <c r="F60" t="s">
        <v>1165</v>
      </c>
      <c r="G60">
        <v>26</v>
      </c>
      <c r="H60">
        <v>0</v>
      </c>
      <c r="I60" s="18">
        <f t="shared" si="0"/>
        <v>0</v>
      </c>
    </row>
    <row r="61" spans="1:9" x14ac:dyDescent="0.2">
      <c r="A61" t="s">
        <v>58</v>
      </c>
      <c r="B61" s="3" t="s">
        <v>1183</v>
      </c>
      <c r="C61" t="b">
        <v>1</v>
      </c>
      <c r="D61" t="b">
        <v>0</v>
      </c>
      <c r="E61">
        <v>2003</v>
      </c>
      <c r="F61" t="s">
        <v>832</v>
      </c>
      <c r="G61">
        <v>12</v>
      </c>
      <c r="H61">
        <v>0</v>
      </c>
      <c r="I61" s="18">
        <f t="shared" si="0"/>
        <v>0</v>
      </c>
    </row>
    <row r="62" spans="1:9" x14ac:dyDescent="0.2">
      <c r="A62" s="5" t="s">
        <v>59</v>
      </c>
      <c r="B62" s="3" t="s">
        <v>1185</v>
      </c>
      <c r="C62" t="b">
        <v>1</v>
      </c>
      <c r="D62" t="b">
        <v>0</v>
      </c>
      <c r="E62">
        <v>2015</v>
      </c>
      <c r="F62" t="s">
        <v>1184</v>
      </c>
      <c r="G62">
        <v>5</v>
      </c>
      <c r="H62">
        <v>0</v>
      </c>
      <c r="I62" s="18">
        <f t="shared" si="0"/>
        <v>0</v>
      </c>
    </row>
    <row r="63" spans="1:9" x14ac:dyDescent="0.2">
      <c r="A63" s="5" t="s">
        <v>60</v>
      </c>
      <c r="B63" s="3" t="s">
        <v>1187</v>
      </c>
      <c r="C63" t="b">
        <v>1</v>
      </c>
      <c r="D63" t="b">
        <v>0</v>
      </c>
      <c r="E63">
        <v>1986</v>
      </c>
      <c r="F63" t="s">
        <v>1186</v>
      </c>
      <c r="G63">
        <v>49</v>
      </c>
      <c r="H63">
        <v>0</v>
      </c>
      <c r="I63" s="18">
        <f t="shared" si="0"/>
        <v>0</v>
      </c>
    </row>
    <row r="64" spans="1:9" x14ac:dyDescent="0.2">
      <c r="A64" s="5" t="s">
        <v>61</v>
      </c>
      <c r="B64" s="3" t="s">
        <v>1188</v>
      </c>
      <c r="C64" t="b">
        <v>1</v>
      </c>
      <c r="D64" t="b">
        <v>0</v>
      </c>
      <c r="E64">
        <v>1994</v>
      </c>
      <c r="F64" t="s">
        <v>845</v>
      </c>
      <c r="G64">
        <v>37</v>
      </c>
      <c r="H64">
        <v>0</v>
      </c>
      <c r="I64" s="18">
        <f t="shared" si="0"/>
        <v>0</v>
      </c>
    </row>
    <row r="65" spans="1:9" x14ac:dyDescent="0.2">
      <c r="A65" s="5" t="s">
        <v>62</v>
      </c>
      <c r="B65" s="3" t="s">
        <v>1190</v>
      </c>
      <c r="C65" t="b">
        <v>1</v>
      </c>
      <c r="D65" t="b">
        <v>0</v>
      </c>
      <c r="E65">
        <v>1946</v>
      </c>
      <c r="F65" t="s">
        <v>1189</v>
      </c>
      <c r="G65">
        <v>150</v>
      </c>
      <c r="H65">
        <v>0</v>
      </c>
      <c r="I65" s="18">
        <f t="shared" si="0"/>
        <v>0</v>
      </c>
    </row>
    <row r="66" spans="1:9" x14ac:dyDescent="0.2">
      <c r="A66" s="5" t="s">
        <v>63</v>
      </c>
      <c r="B66" s="3" t="s">
        <v>1191</v>
      </c>
      <c r="C66" t="b">
        <v>0</v>
      </c>
      <c r="D66" t="b">
        <v>0</v>
      </c>
      <c r="E66">
        <v>1990</v>
      </c>
      <c r="F66" t="s">
        <v>835</v>
      </c>
      <c r="G66">
        <v>35</v>
      </c>
      <c r="H66">
        <v>0</v>
      </c>
      <c r="I66" s="18">
        <f t="shared" si="0"/>
        <v>0</v>
      </c>
    </row>
    <row r="67" spans="1:9" x14ac:dyDescent="0.2">
      <c r="A67" t="s">
        <v>64</v>
      </c>
      <c r="B67" s="3" t="s">
        <v>1192</v>
      </c>
      <c r="C67" t="b">
        <v>1</v>
      </c>
      <c r="D67" t="b">
        <v>0</v>
      </c>
      <c r="E67">
        <v>2018</v>
      </c>
      <c r="F67" t="s">
        <v>875</v>
      </c>
      <c r="G67">
        <v>2</v>
      </c>
      <c r="H67">
        <v>0</v>
      </c>
      <c r="I67" s="18">
        <f t="shared" ref="I67:I130" si="1">H67/G67</f>
        <v>0</v>
      </c>
    </row>
    <row r="68" spans="1:9" x14ac:dyDescent="0.2">
      <c r="A68" s="5" t="s">
        <v>65</v>
      </c>
      <c r="B68" s="1" t="s">
        <v>65</v>
      </c>
      <c r="C68" t="b">
        <v>1</v>
      </c>
      <c r="D68" t="b">
        <v>0</v>
      </c>
      <c r="E68">
        <v>1984</v>
      </c>
      <c r="F68" t="s">
        <v>835</v>
      </c>
      <c r="G68">
        <v>6</v>
      </c>
      <c r="H68">
        <v>0</v>
      </c>
      <c r="I68" s="18">
        <f t="shared" si="1"/>
        <v>0</v>
      </c>
    </row>
    <row r="69" spans="1:9" x14ac:dyDescent="0.2">
      <c r="A69" s="5" t="s">
        <v>66</v>
      </c>
      <c r="B69" s="3" t="s">
        <v>1193</v>
      </c>
      <c r="C69" t="b">
        <v>1</v>
      </c>
      <c r="D69" t="b">
        <v>0</v>
      </c>
      <c r="E69">
        <v>2010</v>
      </c>
      <c r="F69" t="s">
        <v>830</v>
      </c>
      <c r="G69">
        <v>29</v>
      </c>
      <c r="H69">
        <v>0</v>
      </c>
      <c r="I69" s="18">
        <f t="shared" si="1"/>
        <v>0</v>
      </c>
    </row>
    <row r="70" spans="1:9" x14ac:dyDescent="0.2">
      <c r="A70" t="s">
        <v>254</v>
      </c>
      <c r="B70" s="3" t="s">
        <v>1194</v>
      </c>
      <c r="C70" t="b">
        <v>1</v>
      </c>
      <c r="D70" t="b">
        <v>0</v>
      </c>
      <c r="E70">
        <v>2018</v>
      </c>
      <c r="F70" t="s">
        <v>859</v>
      </c>
      <c r="G70">
        <v>44</v>
      </c>
      <c r="H70">
        <v>0</v>
      </c>
      <c r="I70" s="18">
        <f t="shared" si="1"/>
        <v>0</v>
      </c>
    </row>
    <row r="71" spans="1:9" x14ac:dyDescent="0.2">
      <c r="A71" t="s">
        <v>255</v>
      </c>
      <c r="B71" s="3" t="s">
        <v>1195</v>
      </c>
      <c r="C71" t="b">
        <v>0</v>
      </c>
      <c r="D71" t="b">
        <v>0</v>
      </c>
      <c r="E71">
        <v>2000</v>
      </c>
      <c r="F71" t="s">
        <v>1186</v>
      </c>
      <c r="G71">
        <v>30</v>
      </c>
      <c r="H71">
        <v>0</v>
      </c>
      <c r="I71" s="18">
        <f t="shared" si="1"/>
        <v>0</v>
      </c>
    </row>
    <row r="72" spans="1:9" x14ac:dyDescent="0.2">
      <c r="A72" t="s">
        <v>256</v>
      </c>
      <c r="B72" s="3" t="s">
        <v>1197</v>
      </c>
      <c r="C72" t="b">
        <v>0</v>
      </c>
      <c r="D72" t="b">
        <v>0</v>
      </c>
      <c r="E72">
        <v>2000</v>
      </c>
      <c r="F72" t="s">
        <v>1196</v>
      </c>
      <c r="G72">
        <v>45</v>
      </c>
      <c r="H72">
        <v>0</v>
      </c>
      <c r="I72" s="18">
        <f t="shared" si="1"/>
        <v>0</v>
      </c>
    </row>
    <row r="73" spans="1:9" x14ac:dyDescent="0.2">
      <c r="A73" t="s">
        <v>257</v>
      </c>
      <c r="B73" s="3" t="s">
        <v>1198</v>
      </c>
      <c r="C73" t="b">
        <v>0</v>
      </c>
      <c r="D73" t="b">
        <v>1</v>
      </c>
      <c r="E73">
        <v>2004</v>
      </c>
      <c r="F73" t="s">
        <v>1186</v>
      </c>
      <c r="G73">
        <v>34</v>
      </c>
      <c r="H73">
        <v>0</v>
      </c>
      <c r="I73" s="18">
        <f t="shared" si="1"/>
        <v>0</v>
      </c>
    </row>
    <row r="74" spans="1:9" x14ac:dyDescent="0.2">
      <c r="A74" t="s">
        <v>258</v>
      </c>
      <c r="B74" s="3" t="s">
        <v>1199</v>
      </c>
      <c r="C74" t="b">
        <v>1</v>
      </c>
      <c r="D74" t="b">
        <v>1</v>
      </c>
      <c r="E74">
        <v>2018</v>
      </c>
      <c r="F74" t="s">
        <v>842</v>
      </c>
      <c r="G74">
        <v>10</v>
      </c>
      <c r="H74">
        <v>0</v>
      </c>
      <c r="I74" s="18">
        <f t="shared" si="1"/>
        <v>0</v>
      </c>
    </row>
    <row r="75" spans="1:9" x14ac:dyDescent="0.2">
      <c r="A75" t="s">
        <v>259</v>
      </c>
      <c r="B75" t="s">
        <v>1200</v>
      </c>
      <c r="C75" t="b">
        <v>1</v>
      </c>
      <c r="D75" t="b">
        <v>0</v>
      </c>
      <c r="E75">
        <v>2020</v>
      </c>
      <c r="F75" t="s">
        <v>859</v>
      </c>
      <c r="G75">
        <v>13</v>
      </c>
      <c r="H75">
        <v>0</v>
      </c>
      <c r="I75" s="18">
        <f t="shared" si="1"/>
        <v>0</v>
      </c>
    </row>
    <row r="76" spans="1:9" x14ac:dyDescent="0.2">
      <c r="A76" s="5" t="s">
        <v>260</v>
      </c>
      <c r="B76" s="3" t="s">
        <v>1201</v>
      </c>
      <c r="C76" t="b">
        <v>1</v>
      </c>
      <c r="D76" t="b">
        <v>0</v>
      </c>
      <c r="E76">
        <v>2013</v>
      </c>
      <c r="F76" t="s">
        <v>871</v>
      </c>
      <c r="G76">
        <v>47</v>
      </c>
      <c r="H76">
        <v>0</v>
      </c>
      <c r="I76" s="18">
        <f t="shared" si="1"/>
        <v>0</v>
      </c>
    </row>
    <row r="77" spans="1:9" x14ac:dyDescent="0.2">
      <c r="A77" s="5" t="s">
        <v>261</v>
      </c>
      <c r="B77" s="3" t="s">
        <v>1202</v>
      </c>
      <c r="C77" t="b">
        <v>1</v>
      </c>
      <c r="D77" t="b">
        <v>0</v>
      </c>
      <c r="E77">
        <v>2010</v>
      </c>
      <c r="F77" t="s">
        <v>845</v>
      </c>
      <c r="G77">
        <v>68</v>
      </c>
      <c r="H77">
        <v>0</v>
      </c>
      <c r="I77" s="18">
        <f t="shared" si="1"/>
        <v>0</v>
      </c>
    </row>
    <row r="78" spans="1:9" x14ac:dyDescent="0.2">
      <c r="A78" t="s">
        <v>262</v>
      </c>
      <c r="B78" s="3" t="s">
        <v>1203</v>
      </c>
      <c r="C78" t="b">
        <v>0</v>
      </c>
      <c r="D78" t="b">
        <v>0</v>
      </c>
      <c r="E78">
        <v>1971</v>
      </c>
      <c r="F78" t="s">
        <v>875</v>
      </c>
      <c r="G78">
        <v>1</v>
      </c>
      <c r="H78">
        <v>0</v>
      </c>
      <c r="I78" s="18">
        <f t="shared" si="1"/>
        <v>0</v>
      </c>
    </row>
    <row r="79" spans="1:9" x14ac:dyDescent="0.2">
      <c r="A79" s="5" t="s">
        <v>263</v>
      </c>
      <c r="B79" s="3" t="s">
        <v>1204</v>
      </c>
      <c r="C79" t="b">
        <v>0</v>
      </c>
      <c r="D79" t="b">
        <v>0</v>
      </c>
      <c r="E79">
        <v>1991</v>
      </c>
      <c r="F79" t="s">
        <v>845</v>
      </c>
      <c r="G79">
        <v>11</v>
      </c>
      <c r="H79">
        <v>0</v>
      </c>
      <c r="I79" s="18">
        <f t="shared" si="1"/>
        <v>0</v>
      </c>
    </row>
    <row r="80" spans="1:9" x14ac:dyDescent="0.2">
      <c r="A80" t="s">
        <v>67</v>
      </c>
      <c r="B80" s="3" t="s">
        <v>1205</v>
      </c>
      <c r="C80" t="b">
        <v>1</v>
      </c>
      <c r="D80" t="b">
        <v>1</v>
      </c>
      <c r="E80">
        <v>2018</v>
      </c>
      <c r="F80" t="s">
        <v>836</v>
      </c>
      <c r="G80">
        <v>2</v>
      </c>
      <c r="H80">
        <v>2</v>
      </c>
      <c r="I80" s="18">
        <f t="shared" si="1"/>
        <v>1</v>
      </c>
    </row>
    <row r="81" spans="1:9" x14ac:dyDescent="0.2">
      <c r="A81" t="s">
        <v>68</v>
      </c>
      <c r="B81" s="3" t="s">
        <v>1206</v>
      </c>
      <c r="C81" t="b">
        <v>1</v>
      </c>
      <c r="D81" t="b">
        <v>0</v>
      </c>
      <c r="E81">
        <v>2014</v>
      </c>
      <c r="F81" t="s">
        <v>836</v>
      </c>
      <c r="G81">
        <v>3</v>
      </c>
      <c r="H81">
        <v>3</v>
      </c>
      <c r="I81" s="18">
        <f t="shared" si="1"/>
        <v>1</v>
      </c>
    </row>
    <row r="82" spans="1:9" x14ac:dyDescent="0.2">
      <c r="A82" t="s">
        <v>69</v>
      </c>
      <c r="B82" s="3" t="s">
        <v>1207</v>
      </c>
      <c r="C82" t="b">
        <v>0</v>
      </c>
      <c r="D82" t="b">
        <v>0</v>
      </c>
      <c r="E82">
        <v>1937</v>
      </c>
      <c r="F82" t="s">
        <v>832</v>
      </c>
      <c r="G82">
        <v>1</v>
      </c>
      <c r="H82">
        <v>0</v>
      </c>
      <c r="I82" s="18">
        <f t="shared" si="1"/>
        <v>0</v>
      </c>
    </row>
    <row r="83" spans="1:9" x14ac:dyDescent="0.2">
      <c r="A83" s="5" t="s">
        <v>70</v>
      </c>
      <c r="B83" s="3" t="s">
        <v>1209</v>
      </c>
      <c r="C83" t="b">
        <v>1</v>
      </c>
      <c r="D83" t="b">
        <v>1</v>
      </c>
      <c r="E83">
        <v>2014</v>
      </c>
      <c r="F83" t="s">
        <v>1208</v>
      </c>
      <c r="G83">
        <v>32</v>
      </c>
      <c r="H83">
        <v>0</v>
      </c>
      <c r="I83" s="18">
        <f t="shared" si="1"/>
        <v>0</v>
      </c>
    </row>
    <row r="84" spans="1:9" x14ac:dyDescent="0.2">
      <c r="A84" t="s">
        <v>71</v>
      </c>
      <c r="B84" s="3" t="s">
        <v>1210</v>
      </c>
      <c r="C84" t="b">
        <v>0</v>
      </c>
      <c r="D84" t="b">
        <v>0</v>
      </c>
      <c r="E84">
        <v>1927</v>
      </c>
      <c r="F84" t="s">
        <v>836</v>
      </c>
      <c r="G84">
        <v>3</v>
      </c>
      <c r="H84">
        <v>0</v>
      </c>
      <c r="I84" s="18">
        <f t="shared" si="1"/>
        <v>0</v>
      </c>
    </row>
    <row r="85" spans="1:9" x14ac:dyDescent="0.2">
      <c r="A85" s="5" t="s">
        <v>72</v>
      </c>
      <c r="B85" s="3" t="s">
        <v>1212</v>
      </c>
      <c r="C85" t="b">
        <v>1</v>
      </c>
      <c r="D85" t="b">
        <v>0</v>
      </c>
      <c r="E85">
        <v>1946</v>
      </c>
      <c r="F85" t="s">
        <v>1211</v>
      </c>
      <c r="G85">
        <v>54</v>
      </c>
      <c r="H85">
        <v>0</v>
      </c>
      <c r="I85" s="18">
        <f t="shared" si="1"/>
        <v>0</v>
      </c>
    </row>
    <row r="86" spans="1:9" x14ac:dyDescent="0.2">
      <c r="A86" t="s">
        <v>73</v>
      </c>
      <c r="B86" s="3" t="s">
        <v>1213</v>
      </c>
      <c r="C86" t="b">
        <v>0</v>
      </c>
      <c r="D86" t="b">
        <v>0</v>
      </c>
      <c r="E86">
        <v>1829</v>
      </c>
      <c r="F86" t="s">
        <v>836</v>
      </c>
      <c r="G86">
        <v>3</v>
      </c>
      <c r="H86">
        <v>1</v>
      </c>
      <c r="I86" s="18">
        <f t="shared" si="1"/>
        <v>0.33333333333333331</v>
      </c>
    </row>
    <row r="87" spans="1:9" x14ac:dyDescent="0.2">
      <c r="A87" t="s">
        <v>74</v>
      </c>
      <c r="B87" s="3" t="s">
        <v>1214</v>
      </c>
      <c r="C87" t="b">
        <v>0</v>
      </c>
      <c r="D87" t="b">
        <v>1</v>
      </c>
      <c r="E87">
        <v>2020</v>
      </c>
      <c r="F87" t="s">
        <v>845</v>
      </c>
      <c r="G87">
        <v>10</v>
      </c>
      <c r="H87">
        <v>5</v>
      </c>
      <c r="I87" s="18">
        <f t="shared" si="1"/>
        <v>0.5</v>
      </c>
    </row>
    <row r="88" spans="1:9" x14ac:dyDescent="0.2">
      <c r="A88" t="s">
        <v>75</v>
      </c>
      <c r="B88" s="3" t="s">
        <v>1215</v>
      </c>
      <c r="C88" t="b">
        <v>1</v>
      </c>
      <c r="D88" t="b">
        <v>0</v>
      </c>
      <c r="E88">
        <v>2015</v>
      </c>
      <c r="F88" t="s">
        <v>1184</v>
      </c>
      <c r="G88">
        <v>13</v>
      </c>
      <c r="H88">
        <v>10</v>
      </c>
      <c r="I88" s="18">
        <f t="shared" si="1"/>
        <v>0.76923076923076927</v>
      </c>
    </row>
    <row r="89" spans="1:9" x14ac:dyDescent="0.2">
      <c r="A89" t="s">
        <v>76</v>
      </c>
      <c r="B89" s="3" t="s">
        <v>1216</v>
      </c>
      <c r="C89" t="b">
        <v>0</v>
      </c>
      <c r="D89" t="b">
        <v>1</v>
      </c>
      <c r="E89">
        <v>2015</v>
      </c>
      <c r="F89" t="s">
        <v>1186</v>
      </c>
      <c r="G89">
        <v>28</v>
      </c>
      <c r="H89">
        <v>24</v>
      </c>
      <c r="I89" s="18">
        <f t="shared" si="1"/>
        <v>0.8571428571428571</v>
      </c>
    </row>
    <row r="90" spans="1:9" x14ac:dyDescent="0.2">
      <c r="A90" t="s">
        <v>77</v>
      </c>
      <c r="B90" s="3" t="s">
        <v>1217</v>
      </c>
      <c r="C90" t="b">
        <v>1</v>
      </c>
      <c r="D90" t="b">
        <v>1</v>
      </c>
      <c r="E90">
        <v>1973</v>
      </c>
      <c r="F90" t="s">
        <v>875</v>
      </c>
      <c r="G90">
        <v>6</v>
      </c>
      <c r="H90">
        <v>0</v>
      </c>
      <c r="I90" s="18">
        <f t="shared" si="1"/>
        <v>0</v>
      </c>
    </row>
    <row r="91" spans="1:9" x14ac:dyDescent="0.2">
      <c r="A91" t="s">
        <v>78</v>
      </c>
      <c r="B91" s="3" t="s">
        <v>1218</v>
      </c>
      <c r="C91" t="b">
        <v>1</v>
      </c>
      <c r="D91" t="b">
        <v>1</v>
      </c>
      <c r="E91">
        <v>2017</v>
      </c>
      <c r="F91" t="s">
        <v>857</v>
      </c>
      <c r="G91">
        <v>79</v>
      </c>
      <c r="H91">
        <v>0</v>
      </c>
      <c r="I91" s="18">
        <f t="shared" si="1"/>
        <v>0</v>
      </c>
    </row>
    <row r="92" spans="1:9" x14ac:dyDescent="0.2">
      <c r="A92" t="s">
        <v>79</v>
      </c>
      <c r="B92" s="3" t="s">
        <v>1218</v>
      </c>
      <c r="C92" t="b">
        <v>1</v>
      </c>
      <c r="D92" t="b">
        <v>1</v>
      </c>
      <c r="E92">
        <v>2021</v>
      </c>
      <c r="F92" t="s">
        <v>1186</v>
      </c>
      <c r="G92">
        <v>19</v>
      </c>
      <c r="H92">
        <v>15</v>
      </c>
      <c r="I92" s="18">
        <f t="shared" si="1"/>
        <v>0.78947368421052633</v>
      </c>
    </row>
    <row r="93" spans="1:9" x14ac:dyDescent="0.2">
      <c r="A93" s="5" t="s">
        <v>80</v>
      </c>
      <c r="B93" s="3" t="s">
        <v>1219</v>
      </c>
      <c r="C93" t="b">
        <v>1</v>
      </c>
      <c r="D93" t="b">
        <v>0</v>
      </c>
      <c r="E93">
        <v>2008</v>
      </c>
      <c r="F93" t="s">
        <v>871</v>
      </c>
      <c r="G93">
        <v>38</v>
      </c>
      <c r="H93">
        <v>37</v>
      </c>
      <c r="I93" s="18">
        <f t="shared" si="1"/>
        <v>0.97368421052631582</v>
      </c>
    </row>
    <row r="94" spans="1:9" x14ac:dyDescent="0.2">
      <c r="A94" t="s">
        <v>81</v>
      </c>
      <c r="B94" s="3" t="s">
        <v>1220</v>
      </c>
      <c r="C94" t="b">
        <v>0</v>
      </c>
      <c r="D94" t="b">
        <v>0</v>
      </c>
      <c r="E94">
        <v>2019</v>
      </c>
      <c r="F94" t="s">
        <v>859</v>
      </c>
      <c r="G94">
        <v>4</v>
      </c>
      <c r="H94">
        <v>4</v>
      </c>
      <c r="I94" s="18">
        <f t="shared" si="1"/>
        <v>1</v>
      </c>
    </row>
    <row r="95" spans="1:9" x14ac:dyDescent="0.2">
      <c r="A95" t="s">
        <v>82</v>
      </c>
      <c r="B95" s="3" t="s">
        <v>1221</v>
      </c>
      <c r="C95" t="b">
        <v>1</v>
      </c>
      <c r="D95" t="b">
        <v>0</v>
      </c>
      <c r="E95">
        <v>2017</v>
      </c>
      <c r="F95" t="s">
        <v>835</v>
      </c>
      <c r="G95">
        <v>27</v>
      </c>
      <c r="H95">
        <v>19</v>
      </c>
      <c r="I95" s="18">
        <f t="shared" si="1"/>
        <v>0.70370370370370372</v>
      </c>
    </row>
    <row r="96" spans="1:9" x14ac:dyDescent="0.2">
      <c r="A96" s="5" t="s">
        <v>264</v>
      </c>
      <c r="B96" s="3" t="s">
        <v>1222</v>
      </c>
      <c r="C96" t="b">
        <v>0</v>
      </c>
      <c r="D96" t="b">
        <v>0</v>
      </c>
      <c r="E96">
        <v>2013</v>
      </c>
      <c r="F96" t="s">
        <v>1184</v>
      </c>
      <c r="G96">
        <v>18</v>
      </c>
      <c r="H96">
        <v>0</v>
      </c>
      <c r="I96" s="18">
        <f t="shared" si="1"/>
        <v>0</v>
      </c>
    </row>
    <row r="97" spans="1:9" x14ac:dyDescent="0.2">
      <c r="A97" t="s">
        <v>265</v>
      </c>
      <c r="B97" s="3" t="s">
        <v>1223</v>
      </c>
      <c r="C97" t="b">
        <v>1</v>
      </c>
      <c r="D97" t="b">
        <v>1</v>
      </c>
      <c r="E97">
        <v>2018</v>
      </c>
      <c r="F97" t="s">
        <v>835</v>
      </c>
      <c r="G97">
        <v>8</v>
      </c>
      <c r="H97">
        <v>0</v>
      </c>
      <c r="I97" s="18">
        <f t="shared" si="1"/>
        <v>0</v>
      </c>
    </row>
    <row r="98" spans="1:9" x14ac:dyDescent="0.2">
      <c r="A98" t="s">
        <v>266</v>
      </c>
      <c r="B98" s="3" t="s">
        <v>1224</v>
      </c>
      <c r="C98" t="b">
        <v>1</v>
      </c>
      <c r="D98" t="b">
        <v>0</v>
      </c>
      <c r="E98">
        <v>2017</v>
      </c>
      <c r="F98" t="s">
        <v>873</v>
      </c>
      <c r="G98">
        <v>7</v>
      </c>
      <c r="H98">
        <v>4</v>
      </c>
      <c r="I98" s="18">
        <f t="shared" si="1"/>
        <v>0.5714285714285714</v>
      </c>
    </row>
    <row r="99" spans="1:9" x14ac:dyDescent="0.2">
      <c r="A99" s="5" t="s">
        <v>267</v>
      </c>
      <c r="B99" s="3" t="s">
        <v>1226</v>
      </c>
      <c r="C99" t="b">
        <v>1</v>
      </c>
      <c r="D99" t="b">
        <v>0</v>
      </c>
      <c r="E99">
        <v>1991</v>
      </c>
      <c r="F99" t="s">
        <v>1225</v>
      </c>
      <c r="G99">
        <v>107</v>
      </c>
      <c r="H99">
        <v>78</v>
      </c>
      <c r="I99" s="18">
        <f t="shared" si="1"/>
        <v>0.7289719626168224</v>
      </c>
    </row>
    <row r="100" spans="1:9" x14ac:dyDescent="0.2">
      <c r="A100" s="5" t="s">
        <v>83</v>
      </c>
      <c r="B100" s="3" t="s">
        <v>1227</v>
      </c>
      <c r="C100" t="b">
        <v>0</v>
      </c>
      <c r="D100" t="b">
        <v>0</v>
      </c>
      <c r="E100">
        <v>2001</v>
      </c>
      <c r="F100" t="s">
        <v>845</v>
      </c>
      <c r="G100">
        <v>18</v>
      </c>
      <c r="H100">
        <v>0</v>
      </c>
      <c r="I100" s="18">
        <f t="shared" si="1"/>
        <v>0</v>
      </c>
    </row>
    <row r="101" spans="1:9" x14ac:dyDescent="0.2">
      <c r="A101" t="s">
        <v>84</v>
      </c>
      <c r="B101" s="3" t="s">
        <v>1228</v>
      </c>
      <c r="C101" t="b">
        <v>1</v>
      </c>
      <c r="D101" t="b">
        <v>0</v>
      </c>
      <c r="E101">
        <v>2015</v>
      </c>
      <c r="F101" t="s">
        <v>830</v>
      </c>
      <c r="G101">
        <v>15</v>
      </c>
      <c r="H101">
        <v>0</v>
      </c>
      <c r="I101" s="18">
        <f t="shared" si="1"/>
        <v>0</v>
      </c>
    </row>
    <row r="102" spans="1:9" x14ac:dyDescent="0.2">
      <c r="A102" s="5" t="s">
        <v>85</v>
      </c>
      <c r="B102" s="3" t="s">
        <v>1230</v>
      </c>
      <c r="C102" t="b">
        <v>0</v>
      </c>
      <c r="D102" t="b">
        <v>0</v>
      </c>
      <c r="E102">
        <v>1987</v>
      </c>
      <c r="F102" t="s">
        <v>1229</v>
      </c>
      <c r="G102">
        <v>40</v>
      </c>
      <c r="H102">
        <v>1</v>
      </c>
      <c r="I102" s="18">
        <f t="shared" si="1"/>
        <v>2.5000000000000001E-2</v>
      </c>
    </row>
    <row r="103" spans="1:9" x14ac:dyDescent="0.2">
      <c r="A103" s="5" t="s">
        <v>86</v>
      </c>
      <c r="B103" s="3" t="s">
        <v>1231</v>
      </c>
      <c r="C103" t="b">
        <v>1</v>
      </c>
      <c r="D103" t="b">
        <v>0</v>
      </c>
      <c r="E103">
        <v>2010</v>
      </c>
      <c r="F103" t="s">
        <v>842</v>
      </c>
      <c r="G103">
        <v>23</v>
      </c>
      <c r="H103">
        <v>0</v>
      </c>
      <c r="I103" s="18">
        <f t="shared" si="1"/>
        <v>0</v>
      </c>
    </row>
    <row r="104" spans="1:9" x14ac:dyDescent="0.2">
      <c r="A104" s="5" t="s">
        <v>87</v>
      </c>
      <c r="B104" s="3" t="s">
        <v>1232</v>
      </c>
      <c r="C104" t="b">
        <v>1</v>
      </c>
      <c r="D104" t="b">
        <v>1</v>
      </c>
      <c r="E104">
        <v>2019</v>
      </c>
      <c r="F104" t="s">
        <v>875</v>
      </c>
      <c r="G104">
        <v>2</v>
      </c>
      <c r="H104">
        <v>0</v>
      </c>
      <c r="I104" s="18">
        <f t="shared" si="1"/>
        <v>0</v>
      </c>
    </row>
    <row r="105" spans="1:9" x14ac:dyDescent="0.2">
      <c r="A105" t="s">
        <v>88</v>
      </c>
      <c r="B105" s="3" t="s">
        <v>1233</v>
      </c>
      <c r="C105" t="b">
        <v>0</v>
      </c>
      <c r="D105" t="b">
        <v>0</v>
      </c>
      <c r="E105">
        <v>2009</v>
      </c>
      <c r="F105" t="s">
        <v>1184</v>
      </c>
      <c r="G105">
        <v>7</v>
      </c>
      <c r="H105">
        <v>0</v>
      </c>
      <c r="I105" s="18">
        <f t="shared" si="1"/>
        <v>0</v>
      </c>
    </row>
    <row r="106" spans="1:9" x14ac:dyDescent="0.2">
      <c r="A106" t="s">
        <v>89</v>
      </c>
      <c r="B106" s="3" t="s">
        <v>1234</v>
      </c>
      <c r="C106" t="b">
        <v>1</v>
      </c>
      <c r="D106" t="b">
        <v>1</v>
      </c>
      <c r="E106">
        <v>2014</v>
      </c>
      <c r="F106" t="s">
        <v>1186</v>
      </c>
      <c r="G106">
        <v>22</v>
      </c>
      <c r="H106">
        <v>22</v>
      </c>
      <c r="I106" s="18">
        <f t="shared" si="1"/>
        <v>1</v>
      </c>
    </row>
    <row r="107" spans="1:9" x14ac:dyDescent="0.2">
      <c r="A107" t="s">
        <v>90</v>
      </c>
      <c r="B107" s="3" t="s">
        <v>1235</v>
      </c>
      <c r="C107" t="b">
        <v>1</v>
      </c>
      <c r="D107" t="b">
        <v>0</v>
      </c>
      <c r="E107">
        <v>2016</v>
      </c>
      <c r="F107" t="s">
        <v>830</v>
      </c>
      <c r="G107">
        <v>2</v>
      </c>
      <c r="H107">
        <v>0</v>
      </c>
      <c r="I107" s="18">
        <f t="shared" si="1"/>
        <v>0</v>
      </c>
    </row>
    <row r="108" spans="1:9" x14ac:dyDescent="0.2">
      <c r="A108" t="s">
        <v>91</v>
      </c>
      <c r="B108" s="3" t="s">
        <v>1237</v>
      </c>
      <c r="C108" t="b">
        <v>0</v>
      </c>
      <c r="D108" t="b">
        <v>0</v>
      </c>
      <c r="E108">
        <v>1998</v>
      </c>
      <c r="F108" t="s">
        <v>1236</v>
      </c>
      <c r="G108">
        <v>1</v>
      </c>
      <c r="H108">
        <v>0</v>
      </c>
      <c r="I108" s="18">
        <f t="shared" si="1"/>
        <v>0</v>
      </c>
    </row>
    <row r="109" spans="1:9" x14ac:dyDescent="0.2">
      <c r="A109" t="s">
        <v>92</v>
      </c>
      <c r="B109" s="3" t="s">
        <v>1239</v>
      </c>
      <c r="C109" t="b">
        <v>1</v>
      </c>
      <c r="D109" t="b">
        <v>0</v>
      </c>
      <c r="E109">
        <v>2008</v>
      </c>
      <c r="F109" t="s">
        <v>1238</v>
      </c>
      <c r="G109">
        <v>27</v>
      </c>
      <c r="H109">
        <v>16</v>
      </c>
      <c r="I109" s="18">
        <f t="shared" si="1"/>
        <v>0.59259259259259256</v>
      </c>
    </row>
    <row r="110" spans="1:9" x14ac:dyDescent="0.2">
      <c r="A110" s="5" t="s">
        <v>93</v>
      </c>
      <c r="B110" s="1" t="s">
        <v>93</v>
      </c>
      <c r="C110" t="b">
        <v>1</v>
      </c>
      <c r="D110" t="b">
        <v>1</v>
      </c>
      <c r="E110">
        <v>2015</v>
      </c>
      <c r="F110" t="s">
        <v>845</v>
      </c>
      <c r="G110">
        <v>7</v>
      </c>
      <c r="H110">
        <v>0</v>
      </c>
      <c r="I110" s="18">
        <f t="shared" si="1"/>
        <v>0</v>
      </c>
    </row>
    <row r="111" spans="1:9" x14ac:dyDescent="0.2">
      <c r="A111" s="5" t="s">
        <v>268</v>
      </c>
      <c r="B111" s="3" t="s">
        <v>1240</v>
      </c>
      <c r="C111" t="b">
        <v>1</v>
      </c>
      <c r="D111" t="b">
        <v>0</v>
      </c>
      <c r="E111">
        <v>2008</v>
      </c>
      <c r="F111" t="s">
        <v>1241</v>
      </c>
      <c r="G111">
        <v>17</v>
      </c>
      <c r="H111">
        <v>0</v>
      </c>
      <c r="I111" s="18">
        <f t="shared" si="1"/>
        <v>0</v>
      </c>
    </row>
    <row r="112" spans="1:9" x14ac:dyDescent="0.2">
      <c r="A112" s="5" t="s">
        <v>269</v>
      </c>
      <c r="B112" s="3" t="s">
        <v>1242</v>
      </c>
      <c r="C112" t="b">
        <v>0</v>
      </c>
      <c r="D112" t="b">
        <v>0</v>
      </c>
      <c r="E112">
        <v>1921</v>
      </c>
      <c r="F112" t="s">
        <v>1243</v>
      </c>
      <c r="G112">
        <v>57</v>
      </c>
      <c r="H112">
        <v>0</v>
      </c>
      <c r="I112" s="18">
        <f t="shared" si="1"/>
        <v>0</v>
      </c>
    </row>
    <row r="113" spans="1:9" x14ac:dyDescent="0.2">
      <c r="A113" s="5" t="s">
        <v>270</v>
      </c>
      <c r="B113" t="s">
        <v>1244</v>
      </c>
      <c r="C113" t="b">
        <v>0</v>
      </c>
      <c r="D113" t="b">
        <v>0</v>
      </c>
      <c r="E113">
        <v>1828</v>
      </c>
      <c r="F113" t="s">
        <v>1189</v>
      </c>
      <c r="G113">
        <v>48</v>
      </c>
      <c r="H113">
        <v>14</v>
      </c>
      <c r="I113" s="18">
        <f t="shared" si="1"/>
        <v>0.29166666666666669</v>
      </c>
    </row>
    <row r="114" spans="1:9" x14ac:dyDescent="0.2">
      <c r="A114" t="s">
        <v>94</v>
      </c>
      <c r="B114" t="s">
        <v>1245</v>
      </c>
      <c r="C114" t="b">
        <v>1</v>
      </c>
      <c r="D114" t="b">
        <v>0</v>
      </c>
      <c r="E114">
        <v>2011</v>
      </c>
      <c r="F114" t="s">
        <v>1246</v>
      </c>
      <c r="G114">
        <v>31</v>
      </c>
      <c r="H114">
        <v>28</v>
      </c>
      <c r="I114" s="18">
        <f t="shared" si="1"/>
        <v>0.90322580645161288</v>
      </c>
    </row>
    <row r="115" spans="1:9" x14ac:dyDescent="0.2">
      <c r="A115" t="s">
        <v>95</v>
      </c>
      <c r="B115" t="s">
        <v>1247</v>
      </c>
      <c r="C115" t="b">
        <v>0</v>
      </c>
      <c r="D115" t="b">
        <v>0</v>
      </c>
      <c r="E115">
        <v>2010</v>
      </c>
      <c r="F115" t="s">
        <v>1208</v>
      </c>
      <c r="G115">
        <v>18</v>
      </c>
      <c r="H115">
        <v>14</v>
      </c>
      <c r="I115" s="18">
        <f t="shared" si="1"/>
        <v>0.77777777777777779</v>
      </c>
    </row>
    <row r="116" spans="1:9" x14ac:dyDescent="0.2">
      <c r="A116" t="s">
        <v>96</v>
      </c>
      <c r="B116" t="s">
        <v>1248</v>
      </c>
      <c r="C116" t="b">
        <v>0</v>
      </c>
      <c r="D116" t="b">
        <v>0</v>
      </c>
      <c r="E116">
        <v>2006</v>
      </c>
      <c r="F116" t="s">
        <v>835</v>
      </c>
      <c r="G116">
        <v>30</v>
      </c>
      <c r="H116">
        <v>0</v>
      </c>
      <c r="I116" s="18">
        <f t="shared" si="1"/>
        <v>0</v>
      </c>
    </row>
    <row r="117" spans="1:9" x14ac:dyDescent="0.2">
      <c r="A117" s="5" t="s">
        <v>97</v>
      </c>
      <c r="B117" t="s">
        <v>1249</v>
      </c>
      <c r="C117" t="b">
        <v>1</v>
      </c>
      <c r="D117" t="b">
        <v>0</v>
      </c>
      <c r="E117">
        <v>2004</v>
      </c>
      <c r="F117" t="s">
        <v>857</v>
      </c>
      <c r="G117">
        <v>87</v>
      </c>
      <c r="H117">
        <v>0</v>
      </c>
      <c r="I117" s="18">
        <f t="shared" si="1"/>
        <v>0</v>
      </c>
    </row>
    <row r="118" spans="1:9" x14ac:dyDescent="0.2">
      <c r="A118" t="s">
        <v>98</v>
      </c>
      <c r="B118" t="s">
        <v>1250</v>
      </c>
      <c r="C118" t="b">
        <v>1</v>
      </c>
      <c r="D118" t="b">
        <v>1</v>
      </c>
      <c r="E118">
        <v>2013</v>
      </c>
      <c r="F118" t="s">
        <v>857</v>
      </c>
      <c r="G118">
        <v>70</v>
      </c>
      <c r="H118">
        <v>0</v>
      </c>
      <c r="I118" s="18">
        <f t="shared" si="1"/>
        <v>0</v>
      </c>
    </row>
    <row r="119" spans="1:9" x14ac:dyDescent="0.2">
      <c r="A119" t="s">
        <v>99</v>
      </c>
      <c r="B119" t="s">
        <v>1251</v>
      </c>
      <c r="C119" t="b">
        <v>0</v>
      </c>
      <c r="D119" t="b">
        <v>0</v>
      </c>
      <c r="E119">
        <v>2012</v>
      </c>
      <c r="F119" t="s">
        <v>1252</v>
      </c>
      <c r="G119">
        <v>26</v>
      </c>
      <c r="H119">
        <v>0</v>
      </c>
      <c r="I119" s="18">
        <f t="shared" si="1"/>
        <v>0</v>
      </c>
    </row>
    <row r="120" spans="1:9" x14ac:dyDescent="0.2">
      <c r="A120" t="s">
        <v>100</v>
      </c>
      <c r="B120" t="s">
        <v>1253</v>
      </c>
      <c r="C120" t="b">
        <v>1</v>
      </c>
      <c r="D120" t="b">
        <v>1</v>
      </c>
      <c r="E120">
        <v>2019</v>
      </c>
      <c r="F120" t="s">
        <v>836</v>
      </c>
      <c r="G120">
        <v>2</v>
      </c>
      <c r="H120">
        <v>2</v>
      </c>
      <c r="I120" s="18">
        <f t="shared" si="1"/>
        <v>1</v>
      </c>
    </row>
    <row r="121" spans="1:9" x14ac:dyDescent="0.2">
      <c r="A121" s="5" t="s">
        <v>101</v>
      </c>
      <c r="B121" t="s">
        <v>1254</v>
      </c>
      <c r="C121" t="b">
        <v>1</v>
      </c>
      <c r="D121" t="b">
        <v>1</v>
      </c>
      <c r="E121">
        <v>2015</v>
      </c>
      <c r="F121" t="s">
        <v>873</v>
      </c>
      <c r="G121">
        <v>11</v>
      </c>
      <c r="H121">
        <v>0</v>
      </c>
      <c r="I121" s="18">
        <f t="shared" si="1"/>
        <v>0</v>
      </c>
    </row>
    <row r="122" spans="1:9" x14ac:dyDescent="0.2">
      <c r="A122" s="5" t="s">
        <v>102</v>
      </c>
      <c r="B122" t="s">
        <v>1255</v>
      </c>
      <c r="C122" t="b">
        <v>0</v>
      </c>
      <c r="D122" t="b">
        <v>0</v>
      </c>
      <c r="E122">
        <v>2016</v>
      </c>
      <c r="F122" t="s">
        <v>830</v>
      </c>
      <c r="G122">
        <v>40</v>
      </c>
      <c r="H122">
        <v>0</v>
      </c>
      <c r="I122" s="18">
        <f t="shared" si="1"/>
        <v>0</v>
      </c>
    </row>
    <row r="123" spans="1:9" x14ac:dyDescent="0.2">
      <c r="A123" t="s">
        <v>103</v>
      </c>
      <c r="B123" t="s">
        <v>1256</v>
      </c>
      <c r="C123" t="b">
        <v>1</v>
      </c>
      <c r="D123" t="b">
        <v>0</v>
      </c>
      <c r="E123">
        <v>2011</v>
      </c>
      <c r="F123" t="s">
        <v>873</v>
      </c>
      <c r="G123">
        <v>34</v>
      </c>
      <c r="H123">
        <v>33</v>
      </c>
      <c r="I123" s="18">
        <f t="shared" si="1"/>
        <v>0.97058823529411764</v>
      </c>
    </row>
    <row r="124" spans="1:9" x14ac:dyDescent="0.2">
      <c r="A124" t="s">
        <v>104</v>
      </c>
      <c r="B124" t="s">
        <v>1257</v>
      </c>
      <c r="C124" t="b">
        <v>1</v>
      </c>
      <c r="D124" t="b">
        <v>0</v>
      </c>
      <c r="E124">
        <v>2017</v>
      </c>
      <c r="F124" t="s">
        <v>1211</v>
      </c>
      <c r="G124">
        <v>23</v>
      </c>
      <c r="H124">
        <v>0</v>
      </c>
      <c r="I124" s="18">
        <f t="shared" si="1"/>
        <v>0</v>
      </c>
    </row>
    <row r="125" spans="1:9" x14ac:dyDescent="0.2">
      <c r="A125" s="5" t="s">
        <v>105</v>
      </c>
      <c r="B125" t="s">
        <v>1258</v>
      </c>
      <c r="C125" t="b">
        <v>1</v>
      </c>
      <c r="D125" t="b">
        <v>0</v>
      </c>
      <c r="E125">
        <v>2013</v>
      </c>
      <c r="F125" t="s">
        <v>836</v>
      </c>
      <c r="G125">
        <v>5</v>
      </c>
      <c r="H125">
        <v>5</v>
      </c>
      <c r="I125" s="18">
        <f t="shared" si="1"/>
        <v>1</v>
      </c>
    </row>
    <row r="126" spans="1:9" x14ac:dyDescent="0.2">
      <c r="A126" t="s">
        <v>106</v>
      </c>
      <c r="B126" t="s">
        <v>1259</v>
      </c>
      <c r="C126" t="b">
        <v>1</v>
      </c>
      <c r="D126" t="b">
        <v>0</v>
      </c>
      <c r="E126">
        <v>2018</v>
      </c>
      <c r="F126" t="s">
        <v>836</v>
      </c>
      <c r="G126">
        <v>43</v>
      </c>
      <c r="H126">
        <v>21</v>
      </c>
      <c r="I126" s="18">
        <f t="shared" si="1"/>
        <v>0.48837209302325579</v>
      </c>
    </row>
    <row r="127" spans="1:9" x14ac:dyDescent="0.2">
      <c r="A127" t="s">
        <v>107</v>
      </c>
      <c r="B127" t="s">
        <v>1260</v>
      </c>
      <c r="C127" t="b">
        <v>1</v>
      </c>
      <c r="D127" t="b">
        <v>0</v>
      </c>
      <c r="E127">
        <v>2019</v>
      </c>
      <c r="F127" t="s">
        <v>842</v>
      </c>
      <c r="G127">
        <v>10</v>
      </c>
      <c r="H127">
        <v>8</v>
      </c>
      <c r="I127" s="18">
        <f t="shared" si="1"/>
        <v>0.8</v>
      </c>
    </row>
    <row r="128" spans="1:9" x14ac:dyDescent="0.2">
      <c r="A128" t="s">
        <v>108</v>
      </c>
      <c r="B128" t="s">
        <v>1261</v>
      </c>
      <c r="C128" t="b">
        <v>0</v>
      </c>
      <c r="D128" t="b">
        <v>1</v>
      </c>
      <c r="E128">
        <v>2000</v>
      </c>
      <c r="F128" t="s">
        <v>859</v>
      </c>
      <c r="G128">
        <v>31</v>
      </c>
      <c r="H128">
        <v>0</v>
      </c>
      <c r="I128" s="18">
        <f t="shared" si="1"/>
        <v>0</v>
      </c>
    </row>
    <row r="129" spans="1:9" x14ac:dyDescent="0.2">
      <c r="A129" t="s">
        <v>110</v>
      </c>
      <c r="B129" t="s">
        <v>1263</v>
      </c>
      <c r="C129" t="b">
        <v>0</v>
      </c>
      <c r="D129" t="b">
        <v>0</v>
      </c>
      <c r="E129">
        <v>2019</v>
      </c>
      <c r="F129" t="s">
        <v>859</v>
      </c>
      <c r="G129">
        <v>19</v>
      </c>
      <c r="H129">
        <v>16</v>
      </c>
      <c r="I129" s="18">
        <f t="shared" si="1"/>
        <v>0.84210526315789469</v>
      </c>
    </row>
    <row r="130" spans="1:9" x14ac:dyDescent="0.2">
      <c r="A130" s="5" t="s">
        <v>111</v>
      </c>
      <c r="B130" t="s">
        <v>1264</v>
      </c>
      <c r="C130" t="b">
        <v>1</v>
      </c>
      <c r="D130" t="b">
        <v>0</v>
      </c>
      <c r="E130">
        <v>2008</v>
      </c>
      <c r="F130" t="s">
        <v>857</v>
      </c>
      <c r="G130">
        <v>55</v>
      </c>
      <c r="H130">
        <v>0</v>
      </c>
      <c r="I130" s="18">
        <f t="shared" si="1"/>
        <v>0</v>
      </c>
    </row>
    <row r="131" spans="1:9" x14ac:dyDescent="0.2">
      <c r="A131" t="s">
        <v>112</v>
      </c>
      <c r="B131" t="s">
        <v>1265</v>
      </c>
      <c r="C131" t="b">
        <v>1</v>
      </c>
      <c r="D131" t="b">
        <v>0</v>
      </c>
      <c r="E131">
        <v>2020</v>
      </c>
      <c r="F131" t="s">
        <v>873</v>
      </c>
      <c r="G131">
        <v>15</v>
      </c>
      <c r="H131">
        <v>15</v>
      </c>
      <c r="I131" s="18">
        <f t="shared" ref="I131:I194" si="2">H131/G131</f>
        <v>1</v>
      </c>
    </row>
    <row r="132" spans="1:9" x14ac:dyDescent="0.2">
      <c r="A132" s="5" t="s">
        <v>113</v>
      </c>
      <c r="B132" t="s">
        <v>1266</v>
      </c>
      <c r="C132" t="b">
        <v>1</v>
      </c>
      <c r="D132" t="b">
        <v>0</v>
      </c>
      <c r="E132">
        <v>2000</v>
      </c>
      <c r="F132" t="s">
        <v>1267</v>
      </c>
      <c r="G132">
        <v>50</v>
      </c>
      <c r="H132">
        <v>0</v>
      </c>
      <c r="I132" s="18">
        <f t="shared" si="2"/>
        <v>0</v>
      </c>
    </row>
    <row r="133" spans="1:9" x14ac:dyDescent="0.2">
      <c r="A133" t="s">
        <v>114</v>
      </c>
      <c r="B133" t="s">
        <v>1269</v>
      </c>
      <c r="C133" t="b">
        <v>1</v>
      </c>
      <c r="D133" t="b">
        <v>0</v>
      </c>
      <c r="E133">
        <v>2014</v>
      </c>
      <c r="F133" t="s">
        <v>1268</v>
      </c>
      <c r="G133">
        <v>1</v>
      </c>
      <c r="H133">
        <v>0</v>
      </c>
      <c r="I133" s="18">
        <f t="shared" si="2"/>
        <v>0</v>
      </c>
    </row>
    <row r="134" spans="1:9" x14ac:dyDescent="0.2">
      <c r="A134" s="5" t="s">
        <v>115</v>
      </c>
      <c r="B134" t="s">
        <v>1270</v>
      </c>
      <c r="C134" t="b">
        <v>1</v>
      </c>
      <c r="D134" t="b">
        <v>0</v>
      </c>
      <c r="E134">
        <v>1996</v>
      </c>
      <c r="F134" t="s">
        <v>832</v>
      </c>
      <c r="G134">
        <v>3</v>
      </c>
      <c r="H134">
        <v>0</v>
      </c>
      <c r="I134" s="18">
        <f t="shared" si="2"/>
        <v>0</v>
      </c>
    </row>
    <row r="135" spans="1:9" x14ac:dyDescent="0.2">
      <c r="A135" t="s">
        <v>116</v>
      </c>
      <c r="B135" t="s">
        <v>1271</v>
      </c>
      <c r="C135" t="b">
        <v>1</v>
      </c>
      <c r="D135" t="b">
        <v>1</v>
      </c>
      <c r="E135">
        <v>2021</v>
      </c>
      <c r="F135" t="s">
        <v>1186</v>
      </c>
      <c r="G135">
        <v>10</v>
      </c>
      <c r="H135">
        <v>0</v>
      </c>
      <c r="I135" s="18">
        <f t="shared" si="2"/>
        <v>0</v>
      </c>
    </row>
    <row r="136" spans="1:9" x14ac:dyDescent="0.2">
      <c r="A136" t="s">
        <v>117</v>
      </c>
      <c r="B136" t="s">
        <v>1272</v>
      </c>
      <c r="C136" t="b">
        <v>1</v>
      </c>
      <c r="D136" t="b">
        <v>0</v>
      </c>
      <c r="E136">
        <v>1990</v>
      </c>
      <c r="F136" t="s">
        <v>847</v>
      </c>
      <c r="G136">
        <v>89</v>
      </c>
      <c r="H136">
        <v>0</v>
      </c>
      <c r="I136" s="18">
        <f t="shared" si="2"/>
        <v>0</v>
      </c>
    </row>
    <row r="137" spans="1:9" x14ac:dyDescent="0.2">
      <c r="A137" s="5" t="s">
        <v>118</v>
      </c>
      <c r="B137" t="s">
        <v>118</v>
      </c>
      <c r="C137" t="b">
        <v>0</v>
      </c>
      <c r="D137" t="b">
        <v>0</v>
      </c>
      <c r="E137">
        <v>1999</v>
      </c>
      <c r="F137" t="s">
        <v>832</v>
      </c>
      <c r="G137">
        <v>2</v>
      </c>
      <c r="H137">
        <v>0</v>
      </c>
      <c r="I137" s="18">
        <f t="shared" si="2"/>
        <v>0</v>
      </c>
    </row>
    <row r="138" spans="1:9" x14ac:dyDescent="0.2">
      <c r="A138" s="5" t="s">
        <v>119</v>
      </c>
      <c r="B138" t="s">
        <v>119</v>
      </c>
      <c r="C138" t="b">
        <v>1</v>
      </c>
      <c r="D138" t="b">
        <v>0</v>
      </c>
      <c r="E138">
        <v>2007</v>
      </c>
      <c r="F138" t="s">
        <v>1252</v>
      </c>
      <c r="G138">
        <v>29</v>
      </c>
      <c r="H138">
        <v>29</v>
      </c>
      <c r="I138" s="18">
        <f t="shared" si="2"/>
        <v>1</v>
      </c>
    </row>
    <row r="139" spans="1:9" x14ac:dyDescent="0.2">
      <c r="A139" t="s">
        <v>120</v>
      </c>
      <c r="B139" t="s">
        <v>1274</v>
      </c>
      <c r="C139" t="b">
        <v>1</v>
      </c>
      <c r="D139" t="b">
        <v>0</v>
      </c>
      <c r="E139">
        <v>2008</v>
      </c>
      <c r="F139" t="s">
        <v>842</v>
      </c>
      <c r="G139">
        <v>26</v>
      </c>
      <c r="H139">
        <v>0</v>
      </c>
      <c r="I139" s="18">
        <f t="shared" si="2"/>
        <v>0</v>
      </c>
    </row>
    <row r="140" spans="1:9" x14ac:dyDescent="0.2">
      <c r="A140" s="5" t="s">
        <v>121</v>
      </c>
      <c r="B140" t="s">
        <v>1275</v>
      </c>
      <c r="C140" t="b">
        <v>1</v>
      </c>
      <c r="D140" t="b">
        <v>0</v>
      </c>
      <c r="E140">
        <v>1997</v>
      </c>
      <c r="F140" t="s">
        <v>832</v>
      </c>
      <c r="G140">
        <v>10</v>
      </c>
      <c r="H140">
        <v>0</v>
      </c>
      <c r="I140" s="18">
        <f t="shared" si="2"/>
        <v>0</v>
      </c>
    </row>
    <row r="141" spans="1:9" x14ac:dyDescent="0.2">
      <c r="A141" t="s">
        <v>122</v>
      </c>
      <c r="B141" t="s">
        <v>1276</v>
      </c>
      <c r="C141" t="b">
        <v>0</v>
      </c>
      <c r="D141" t="b">
        <v>0</v>
      </c>
      <c r="E141">
        <v>2005</v>
      </c>
      <c r="F141" t="s">
        <v>835</v>
      </c>
      <c r="G141">
        <v>28</v>
      </c>
      <c r="H141">
        <v>0</v>
      </c>
      <c r="I141" s="18">
        <f t="shared" si="2"/>
        <v>0</v>
      </c>
    </row>
    <row r="142" spans="1:9" x14ac:dyDescent="0.2">
      <c r="A142" t="s">
        <v>123</v>
      </c>
      <c r="B142" t="s">
        <v>1277</v>
      </c>
      <c r="C142" t="b">
        <v>0</v>
      </c>
      <c r="D142" t="b">
        <v>0</v>
      </c>
      <c r="E142">
        <v>2021</v>
      </c>
      <c r="F142" t="s">
        <v>830</v>
      </c>
      <c r="G142">
        <v>12</v>
      </c>
      <c r="H142">
        <v>12</v>
      </c>
      <c r="I142" s="18">
        <f t="shared" si="2"/>
        <v>1</v>
      </c>
    </row>
    <row r="143" spans="1:9" x14ac:dyDescent="0.2">
      <c r="A143" t="s">
        <v>124</v>
      </c>
      <c r="B143" t="s">
        <v>1278</v>
      </c>
      <c r="C143" t="b">
        <v>1</v>
      </c>
      <c r="D143" t="b">
        <v>0</v>
      </c>
      <c r="E143">
        <v>2018</v>
      </c>
      <c r="F143" t="s">
        <v>830</v>
      </c>
      <c r="G143">
        <v>2</v>
      </c>
      <c r="H143">
        <v>2</v>
      </c>
      <c r="I143" s="18">
        <f t="shared" si="2"/>
        <v>1</v>
      </c>
    </row>
    <row r="144" spans="1:9" x14ac:dyDescent="0.2">
      <c r="A144" t="s">
        <v>125</v>
      </c>
      <c r="B144" t="s">
        <v>1279</v>
      </c>
      <c r="C144" t="b">
        <v>0</v>
      </c>
      <c r="D144" t="b">
        <v>1</v>
      </c>
      <c r="E144">
        <v>2018</v>
      </c>
      <c r="F144" t="s">
        <v>1163</v>
      </c>
      <c r="G144">
        <v>21</v>
      </c>
      <c r="H144">
        <v>0</v>
      </c>
      <c r="I144" s="18">
        <f t="shared" si="2"/>
        <v>0</v>
      </c>
    </row>
    <row r="145" spans="1:9" x14ac:dyDescent="0.2">
      <c r="A145" s="5" t="s">
        <v>126</v>
      </c>
      <c r="B145" t="s">
        <v>126</v>
      </c>
      <c r="C145" t="b">
        <v>1</v>
      </c>
      <c r="D145" t="b">
        <v>0</v>
      </c>
      <c r="E145">
        <v>2004</v>
      </c>
      <c r="F145" t="s">
        <v>859</v>
      </c>
      <c r="G145">
        <v>42</v>
      </c>
      <c r="H145">
        <v>0</v>
      </c>
      <c r="I145" s="18">
        <f t="shared" si="2"/>
        <v>0</v>
      </c>
    </row>
    <row r="146" spans="1:9" x14ac:dyDescent="0.2">
      <c r="A146" t="s">
        <v>127</v>
      </c>
      <c r="B146" t="s">
        <v>1280</v>
      </c>
      <c r="C146" t="b">
        <v>1</v>
      </c>
      <c r="D146" t="b">
        <v>1</v>
      </c>
      <c r="E146">
        <v>2018</v>
      </c>
      <c r="F146" t="s">
        <v>832</v>
      </c>
      <c r="G146">
        <v>23</v>
      </c>
      <c r="H146">
        <v>0</v>
      </c>
      <c r="I146" s="18">
        <f t="shared" si="2"/>
        <v>0</v>
      </c>
    </row>
    <row r="147" spans="1:9" x14ac:dyDescent="0.2">
      <c r="A147" t="s">
        <v>128</v>
      </c>
      <c r="B147" t="s">
        <v>1282</v>
      </c>
      <c r="C147" t="b">
        <v>0</v>
      </c>
      <c r="D147" t="b">
        <v>0</v>
      </c>
      <c r="E147">
        <v>1964</v>
      </c>
      <c r="F147" t="s">
        <v>830</v>
      </c>
      <c r="G147">
        <v>106</v>
      </c>
      <c r="H147">
        <v>1</v>
      </c>
      <c r="I147" s="18">
        <f t="shared" si="2"/>
        <v>9.433962264150943E-3</v>
      </c>
    </row>
    <row r="148" spans="1:9" x14ac:dyDescent="0.2">
      <c r="A148" s="5" t="s">
        <v>129</v>
      </c>
      <c r="B148" t="s">
        <v>1283</v>
      </c>
      <c r="C148" t="b">
        <v>0</v>
      </c>
      <c r="D148" t="b">
        <v>0</v>
      </c>
      <c r="E148">
        <v>1851</v>
      </c>
      <c r="F148" t="s">
        <v>1252</v>
      </c>
      <c r="G148">
        <v>84</v>
      </c>
      <c r="H148">
        <v>1</v>
      </c>
      <c r="I148" s="18">
        <f t="shared" si="2"/>
        <v>1.1904761904761904E-2</v>
      </c>
    </row>
    <row r="149" spans="1:9" x14ac:dyDescent="0.2">
      <c r="A149" t="s">
        <v>130</v>
      </c>
      <c r="B149" t="s">
        <v>1284</v>
      </c>
      <c r="C149" t="b">
        <v>0</v>
      </c>
      <c r="D149" t="b">
        <v>0</v>
      </c>
      <c r="E149">
        <v>2007</v>
      </c>
      <c r="F149" t="s">
        <v>832</v>
      </c>
      <c r="G149">
        <v>27</v>
      </c>
      <c r="H149">
        <v>0</v>
      </c>
      <c r="I149" s="18">
        <f t="shared" si="2"/>
        <v>0</v>
      </c>
    </row>
    <row r="150" spans="1:9" x14ac:dyDescent="0.2">
      <c r="A150" t="s">
        <v>131</v>
      </c>
      <c r="B150" t="s">
        <v>1285</v>
      </c>
      <c r="C150" t="b">
        <v>1</v>
      </c>
      <c r="D150" t="b">
        <v>0</v>
      </c>
      <c r="E150">
        <v>2010</v>
      </c>
      <c r="F150" t="s">
        <v>845</v>
      </c>
      <c r="G150">
        <v>7</v>
      </c>
      <c r="H150">
        <v>0</v>
      </c>
      <c r="I150" s="18">
        <f t="shared" si="2"/>
        <v>0</v>
      </c>
    </row>
    <row r="151" spans="1:9" x14ac:dyDescent="0.2">
      <c r="A151" t="s">
        <v>132</v>
      </c>
      <c r="B151" t="s">
        <v>1286</v>
      </c>
      <c r="C151" t="b">
        <v>1</v>
      </c>
      <c r="D151" t="b">
        <v>1</v>
      </c>
      <c r="E151">
        <v>2016</v>
      </c>
      <c r="F151" t="s">
        <v>842</v>
      </c>
      <c r="G151">
        <v>2</v>
      </c>
      <c r="H151">
        <v>2</v>
      </c>
      <c r="I151" s="18">
        <f t="shared" si="2"/>
        <v>1</v>
      </c>
    </row>
    <row r="152" spans="1:9" x14ac:dyDescent="0.2">
      <c r="A152" t="s">
        <v>133</v>
      </c>
      <c r="B152" t="s">
        <v>1287</v>
      </c>
      <c r="C152" t="b">
        <v>1</v>
      </c>
      <c r="D152" t="b">
        <v>1</v>
      </c>
      <c r="E152">
        <v>1986</v>
      </c>
      <c r="F152" t="s">
        <v>842</v>
      </c>
      <c r="G152">
        <v>5</v>
      </c>
      <c r="H152">
        <v>0</v>
      </c>
      <c r="I152" s="18">
        <f t="shared" si="2"/>
        <v>0</v>
      </c>
    </row>
    <row r="153" spans="1:9" x14ac:dyDescent="0.2">
      <c r="A153" t="s">
        <v>134</v>
      </c>
      <c r="B153" t="s">
        <v>1288</v>
      </c>
      <c r="C153" t="b">
        <v>1</v>
      </c>
      <c r="D153" t="b">
        <v>0</v>
      </c>
      <c r="E153">
        <v>2015</v>
      </c>
      <c r="F153" t="s">
        <v>1186</v>
      </c>
      <c r="G153">
        <v>15</v>
      </c>
      <c r="H153">
        <v>15</v>
      </c>
      <c r="I153" s="18">
        <f t="shared" si="2"/>
        <v>1</v>
      </c>
    </row>
    <row r="154" spans="1:9" x14ac:dyDescent="0.2">
      <c r="A154" t="s">
        <v>135</v>
      </c>
      <c r="B154" t="s">
        <v>1289</v>
      </c>
      <c r="C154" t="b">
        <v>1</v>
      </c>
      <c r="D154" t="b">
        <v>0</v>
      </c>
      <c r="E154">
        <v>2009</v>
      </c>
      <c r="F154" t="s">
        <v>1290</v>
      </c>
      <c r="G154">
        <v>14</v>
      </c>
      <c r="H154">
        <v>12</v>
      </c>
      <c r="I154" s="18">
        <f t="shared" si="2"/>
        <v>0.8571428571428571</v>
      </c>
    </row>
    <row r="155" spans="1:9" x14ac:dyDescent="0.2">
      <c r="A155" s="5" t="s">
        <v>271</v>
      </c>
      <c r="B155" t="s">
        <v>1292</v>
      </c>
      <c r="C155" t="b">
        <v>1</v>
      </c>
      <c r="D155" t="b">
        <v>0</v>
      </c>
      <c r="E155">
        <v>1996</v>
      </c>
      <c r="F155" t="s">
        <v>836</v>
      </c>
      <c r="G155">
        <v>15</v>
      </c>
      <c r="H155">
        <v>14</v>
      </c>
      <c r="I155" s="18">
        <f t="shared" si="2"/>
        <v>0.93333333333333335</v>
      </c>
    </row>
    <row r="156" spans="1:9" x14ac:dyDescent="0.2">
      <c r="A156" t="s">
        <v>272</v>
      </c>
      <c r="B156" t="s">
        <v>1293</v>
      </c>
      <c r="C156" t="b">
        <v>1</v>
      </c>
      <c r="D156" t="b">
        <v>1</v>
      </c>
      <c r="E156">
        <v>2015</v>
      </c>
      <c r="F156" t="s">
        <v>1294</v>
      </c>
      <c r="G156">
        <v>20</v>
      </c>
      <c r="H156">
        <v>20</v>
      </c>
      <c r="I156" s="18">
        <f t="shared" si="2"/>
        <v>1</v>
      </c>
    </row>
    <row r="157" spans="1:9" x14ac:dyDescent="0.2">
      <c r="A157" s="5" t="s">
        <v>273</v>
      </c>
      <c r="B157" t="s">
        <v>1295</v>
      </c>
      <c r="C157" t="b">
        <v>1</v>
      </c>
      <c r="D157" t="b">
        <v>0</v>
      </c>
      <c r="E157">
        <v>2008</v>
      </c>
      <c r="F157" t="s">
        <v>1243</v>
      </c>
      <c r="G157">
        <v>52</v>
      </c>
      <c r="H157">
        <v>0</v>
      </c>
      <c r="I157" s="18">
        <f t="shared" si="2"/>
        <v>0</v>
      </c>
    </row>
    <row r="158" spans="1:9" x14ac:dyDescent="0.2">
      <c r="A158" s="5" t="s">
        <v>136</v>
      </c>
      <c r="B158" t="s">
        <v>1296</v>
      </c>
      <c r="C158" t="b">
        <v>0</v>
      </c>
      <c r="D158" t="b">
        <v>0</v>
      </c>
      <c r="E158">
        <v>1976</v>
      </c>
      <c r="F158" t="s">
        <v>1186</v>
      </c>
      <c r="G158">
        <v>30</v>
      </c>
      <c r="H158">
        <v>0</v>
      </c>
      <c r="I158" s="18">
        <f t="shared" si="2"/>
        <v>0</v>
      </c>
    </row>
    <row r="159" spans="1:9" x14ac:dyDescent="0.2">
      <c r="A159" t="s">
        <v>137</v>
      </c>
      <c r="B159" t="s">
        <v>1297</v>
      </c>
      <c r="C159" t="b">
        <v>0</v>
      </c>
      <c r="D159" t="b">
        <v>0</v>
      </c>
      <c r="E159">
        <v>1909</v>
      </c>
      <c r="F159" t="s">
        <v>845</v>
      </c>
      <c r="G159">
        <v>2</v>
      </c>
      <c r="H159">
        <v>0</v>
      </c>
      <c r="I159" s="18">
        <f t="shared" si="2"/>
        <v>0</v>
      </c>
    </row>
    <row r="160" spans="1:9" x14ac:dyDescent="0.2">
      <c r="A160" t="s">
        <v>138</v>
      </c>
      <c r="B160" t="s">
        <v>1298</v>
      </c>
      <c r="C160" t="b">
        <v>0</v>
      </c>
      <c r="D160" t="b">
        <v>0</v>
      </c>
      <c r="E160">
        <v>1994</v>
      </c>
      <c r="F160" t="s">
        <v>1294</v>
      </c>
      <c r="G160">
        <v>50</v>
      </c>
      <c r="H160">
        <v>0</v>
      </c>
      <c r="I160" s="18">
        <f t="shared" si="2"/>
        <v>0</v>
      </c>
    </row>
    <row r="161" spans="1:9" x14ac:dyDescent="0.2">
      <c r="A161" s="5" t="s">
        <v>139</v>
      </c>
      <c r="B161" t="s">
        <v>1299</v>
      </c>
      <c r="C161" t="b">
        <v>0</v>
      </c>
      <c r="D161" t="b">
        <v>0</v>
      </c>
      <c r="E161">
        <v>1935</v>
      </c>
      <c r="F161" t="s">
        <v>1300</v>
      </c>
      <c r="G161">
        <v>96</v>
      </c>
      <c r="H161">
        <v>0</v>
      </c>
      <c r="I161" s="18">
        <f t="shared" si="2"/>
        <v>0</v>
      </c>
    </row>
    <row r="162" spans="1:9" x14ac:dyDescent="0.2">
      <c r="A162" t="s">
        <v>140</v>
      </c>
      <c r="B162" t="s">
        <v>1301</v>
      </c>
      <c r="C162" t="b">
        <v>0</v>
      </c>
      <c r="D162" t="b">
        <v>1</v>
      </c>
      <c r="E162">
        <v>1945</v>
      </c>
      <c r="F162" t="s">
        <v>842</v>
      </c>
      <c r="G162">
        <v>27</v>
      </c>
      <c r="H162">
        <v>0</v>
      </c>
      <c r="I162" s="18">
        <f t="shared" si="2"/>
        <v>0</v>
      </c>
    </row>
    <row r="163" spans="1:9" x14ac:dyDescent="0.2">
      <c r="A163" s="5" t="s">
        <v>141</v>
      </c>
      <c r="B163" t="s">
        <v>1302</v>
      </c>
      <c r="C163" t="b">
        <v>1</v>
      </c>
      <c r="D163" t="b">
        <v>1</v>
      </c>
      <c r="E163">
        <v>2007</v>
      </c>
      <c r="F163" t="s">
        <v>842</v>
      </c>
      <c r="G163">
        <v>3</v>
      </c>
      <c r="H163">
        <v>3</v>
      </c>
      <c r="I163" s="18">
        <f t="shared" si="2"/>
        <v>1</v>
      </c>
    </row>
    <row r="164" spans="1:9" x14ac:dyDescent="0.2">
      <c r="A164" s="5" t="s">
        <v>142</v>
      </c>
      <c r="B164" t="s">
        <v>142</v>
      </c>
      <c r="C164" t="b">
        <v>1</v>
      </c>
      <c r="D164" t="b">
        <v>0</v>
      </c>
      <c r="E164">
        <v>1996</v>
      </c>
      <c r="F164" t="s">
        <v>857</v>
      </c>
      <c r="G164">
        <v>59</v>
      </c>
      <c r="H164">
        <v>0</v>
      </c>
      <c r="I164" s="18">
        <f t="shared" si="2"/>
        <v>0</v>
      </c>
    </row>
    <row r="165" spans="1:9" x14ac:dyDescent="0.2">
      <c r="A165" t="s">
        <v>143</v>
      </c>
      <c r="B165" t="s">
        <v>1304</v>
      </c>
      <c r="C165" t="b">
        <v>1</v>
      </c>
      <c r="D165" t="b">
        <v>0</v>
      </c>
      <c r="E165">
        <v>2017</v>
      </c>
      <c r="F165" t="s">
        <v>842</v>
      </c>
      <c r="G165">
        <v>19</v>
      </c>
      <c r="H165">
        <v>19</v>
      </c>
      <c r="I165" s="18">
        <f t="shared" si="2"/>
        <v>1</v>
      </c>
    </row>
    <row r="166" spans="1:9" x14ac:dyDescent="0.2">
      <c r="A166" t="s">
        <v>144</v>
      </c>
      <c r="B166" t="s">
        <v>1305</v>
      </c>
      <c r="C166" t="b">
        <v>1</v>
      </c>
      <c r="D166" t="b">
        <v>0</v>
      </c>
      <c r="E166">
        <v>2002</v>
      </c>
      <c r="F166" t="s">
        <v>1184</v>
      </c>
      <c r="G166">
        <v>3</v>
      </c>
      <c r="H166">
        <v>0</v>
      </c>
      <c r="I166" s="18">
        <f t="shared" si="2"/>
        <v>0</v>
      </c>
    </row>
    <row r="167" spans="1:9" x14ac:dyDescent="0.2">
      <c r="A167" t="s">
        <v>145</v>
      </c>
      <c r="B167" t="s">
        <v>1306</v>
      </c>
      <c r="C167" t="b">
        <v>1</v>
      </c>
      <c r="D167" t="b">
        <v>0</v>
      </c>
      <c r="E167">
        <v>2015</v>
      </c>
      <c r="F167" t="s">
        <v>1211</v>
      </c>
      <c r="G167">
        <v>18</v>
      </c>
      <c r="H167">
        <v>17</v>
      </c>
      <c r="I167" s="18">
        <f t="shared" si="2"/>
        <v>0.94444444444444442</v>
      </c>
    </row>
    <row r="168" spans="1:9" x14ac:dyDescent="0.2">
      <c r="A168" s="5" t="s">
        <v>146</v>
      </c>
      <c r="B168" t="s">
        <v>1307</v>
      </c>
      <c r="C168" t="b">
        <v>1</v>
      </c>
      <c r="D168" t="b">
        <v>1</v>
      </c>
      <c r="E168">
        <v>2013</v>
      </c>
      <c r="F168" t="s">
        <v>863</v>
      </c>
      <c r="G168">
        <v>11</v>
      </c>
      <c r="H168">
        <v>0</v>
      </c>
      <c r="I168" s="18">
        <f t="shared" si="2"/>
        <v>0</v>
      </c>
    </row>
    <row r="169" spans="1:9" x14ac:dyDescent="0.2">
      <c r="A169" s="5" t="s">
        <v>147</v>
      </c>
      <c r="B169" t="s">
        <v>1308</v>
      </c>
      <c r="C169" t="b">
        <v>0</v>
      </c>
      <c r="D169" t="b">
        <v>0</v>
      </c>
      <c r="E169">
        <v>2005</v>
      </c>
      <c r="F169" t="s">
        <v>830</v>
      </c>
      <c r="G169">
        <v>70</v>
      </c>
      <c r="H169">
        <v>0</v>
      </c>
      <c r="I169" s="18">
        <f t="shared" si="2"/>
        <v>0</v>
      </c>
    </row>
    <row r="170" spans="1:9" x14ac:dyDescent="0.2">
      <c r="A170" t="s">
        <v>148</v>
      </c>
      <c r="B170" t="s">
        <v>1309</v>
      </c>
      <c r="C170" t="b">
        <v>0</v>
      </c>
      <c r="D170" t="b">
        <v>0</v>
      </c>
      <c r="E170">
        <v>2017</v>
      </c>
      <c r="F170" t="s">
        <v>1252</v>
      </c>
      <c r="G170">
        <v>10</v>
      </c>
      <c r="H170">
        <v>10</v>
      </c>
      <c r="I170" s="18">
        <f t="shared" si="2"/>
        <v>1</v>
      </c>
    </row>
    <row r="171" spans="1:9" x14ac:dyDescent="0.2">
      <c r="A171" t="s">
        <v>149</v>
      </c>
      <c r="B171" t="s">
        <v>1310</v>
      </c>
      <c r="C171" t="b">
        <v>1</v>
      </c>
      <c r="D171" t="b">
        <v>1</v>
      </c>
      <c r="E171">
        <v>2015</v>
      </c>
      <c r="F171" t="s">
        <v>836</v>
      </c>
      <c r="G171">
        <v>2</v>
      </c>
      <c r="H171">
        <v>0</v>
      </c>
      <c r="I171" s="18">
        <f t="shared" si="2"/>
        <v>0</v>
      </c>
    </row>
    <row r="172" spans="1:9" x14ac:dyDescent="0.2">
      <c r="A172" t="s">
        <v>150</v>
      </c>
      <c r="B172" t="s">
        <v>1311</v>
      </c>
      <c r="C172" t="b">
        <v>1</v>
      </c>
      <c r="D172" t="b">
        <v>1</v>
      </c>
      <c r="E172">
        <v>2019</v>
      </c>
      <c r="F172" t="s">
        <v>842</v>
      </c>
      <c r="G172">
        <v>9</v>
      </c>
      <c r="H172">
        <v>9</v>
      </c>
      <c r="I172" s="18">
        <f t="shared" si="2"/>
        <v>1</v>
      </c>
    </row>
    <row r="173" spans="1:9" x14ac:dyDescent="0.2">
      <c r="A173" t="s">
        <v>151</v>
      </c>
      <c r="B173" t="s">
        <v>1313</v>
      </c>
      <c r="C173" t="b">
        <v>1</v>
      </c>
      <c r="D173" t="b">
        <v>0</v>
      </c>
      <c r="E173">
        <v>1792</v>
      </c>
      <c r="F173" t="s">
        <v>835</v>
      </c>
      <c r="G173">
        <v>37</v>
      </c>
      <c r="H173">
        <v>18</v>
      </c>
      <c r="I173" s="18">
        <f t="shared" si="2"/>
        <v>0.48648648648648651</v>
      </c>
    </row>
    <row r="174" spans="1:9" x14ac:dyDescent="0.2">
      <c r="A174" t="s">
        <v>152</v>
      </c>
      <c r="B174" t="s">
        <v>1314</v>
      </c>
      <c r="C174" t="b">
        <v>0</v>
      </c>
      <c r="D174" t="b">
        <v>0</v>
      </c>
      <c r="E174">
        <v>1988</v>
      </c>
      <c r="F174" t="s">
        <v>835</v>
      </c>
      <c r="G174">
        <v>35</v>
      </c>
      <c r="H174">
        <v>0</v>
      </c>
      <c r="I174" s="18">
        <f t="shared" si="2"/>
        <v>0</v>
      </c>
    </row>
    <row r="175" spans="1:9" x14ac:dyDescent="0.2">
      <c r="A175" t="s">
        <v>153</v>
      </c>
      <c r="B175" t="s">
        <v>1315</v>
      </c>
      <c r="C175" t="b">
        <v>1</v>
      </c>
      <c r="D175" t="b">
        <v>0</v>
      </c>
      <c r="E175">
        <v>1984</v>
      </c>
      <c r="F175" t="s">
        <v>1163</v>
      </c>
      <c r="G175">
        <v>85</v>
      </c>
      <c r="H175">
        <v>0</v>
      </c>
      <c r="I175" s="18">
        <f t="shared" si="2"/>
        <v>0</v>
      </c>
    </row>
    <row r="176" spans="1:9" x14ac:dyDescent="0.2">
      <c r="A176" t="s">
        <v>154</v>
      </c>
      <c r="B176" t="s">
        <v>1316</v>
      </c>
      <c r="C176" t="b">
        <v>0</v>
      </c>
      <c r="D176" t="b">
        <v>0</v>
      </c>
      <c r="E176">
        <v>2017</v>
      </c>
      <c r="F176" t="s">
        <v>1163</v>
      </c>
      <c r="G176">
        <v>34</v>
      </c>
      <c r="H176">
        <v>0</v>
      </c>
      <c r="I176" s="18">
        <f t="shared" si="2"/>
        <v>0</v>
      </c>
    </row>
    <row r="177" spans="1:9" x14ac:dyDescent="0.2">
      <c r="A177" t="s">
        <v>155</v>
      </c>
      <c r="B177" t="s">
        <v>607</v>
      </c>
      <c r="C177" t="b">
        <v>0</v>
      </c>
      <c r="D177" t="b">
        <v>0</v>
      </c>
      <c r="E177">
        <v>1984</v>
      </c>
      <c r="F177" t="s">
        <v>857</v>
      </c>
      <c r="G177">
        <v>26</v>
      </c>
      <c r="H177">
        <v>0</v>
      </c>
      <c r="I177" s="18">
        <f t="shared" si="2"/>
        <v>0</v>
      </c>
    </row>
    <row r="178" spans="1:9" x14ac:dyDescent="0.2">
      <c r="A178" t="s">
        <v>156</v>
      </c>
      <c r="B178" t="s">
        <v>1317</v>
      </c>
      <c r="C178" t="b">
        <v>0</v>
      </c>
      <c r="D178" t="b">
        <v>0</v>
      </c>
      <c r="E178">
        <v>1985</v>
      </c>
      <c r="F178" t="s">
        <v>832</v>
      </c>
      <c r="G178">
        <v>28</v>
      </c>
      <c r="H178">
        <v>0</v>
      </c>
      <c r="I178" s="18">
        <f t="shared" si="2"/>
        <v>0</v>
      </c>
    </row>
    <row r="179" spans="1:9" x14ac:dyDescent="0.2">
      <c r="A179" s="5" t="s">
        <v>157</v>
      </c>
      <c r="B179" t="s">
        <v>157</v>
      </c>
      <c r="C179" t="b">
        <v>0</v>
      </c>
      <c r="D179" t="b">
        <v>0</v>
      </c>
      <c r="E179">
        <v>1967</v>
      </c>
      <c r="F179" t="s">
        <v>1294</v>
      </c>
      <c r="G179">
        <v>43</v>
      </c>
      <c r="H179">
        <v>0</v>
      </c>
      <c r="I179" s="18">
        <f t="shared" si="2"/>
        <v>0</v>
      </c>
    </row>
    <row r="180" spans="1:9" x14ac:dyDescent="0.2">
      <c r="A180" s="1" t="s">
        <v>1147</v>
      </c>
      <c r="B180" t="s">
        <v>1320</v>
      </c>
      <c r="C180" t="b">
        <v>1</v>
      </c>
      <c r="D180" t="b">
        <v>0</v>
      </c>
      <c r="E180">
        <v>2018</v>
      </c>
      <c r="F180" t="s">
        <v>1321</v>
      </c>
      <c r="G180">
        <v>10</v>
      </c>
      <c r="H180">
        <v>8</v>
      </c>
      <c r="I180" s="18">
        <f t="shared" si="2"/>
        <v>0.8</v>
      </c>
    </row>
    <row r="181" spans="1:9" x14ac:dyDescent="0.2">
      <c r="A181" s="5" t="s">
        <v>158</v>
      </c>
      <c r="B181" t="s">
        <v>1318</v>
      </c>
      <c r="C181" t="b">
        <v>1</v>
      </c>
      <c r="D181" t="b">
        <v>1</v>
      </c>
      <c r="E181">
        <v>2015</v>
      </c>
      <c r="F181" t="s">
        <v>868</v>
      </c>
      <c r="G181">
        <v>4</v>
      </c>
      <c r="H181">
        <v>0</v>
      </c>
      <c r="I181" s="18">
        <f t="shared" si="2"/>
        <v>0</v>
      </c>
    </row>
    <row r="182" spans="1:9" x14ac:dyDescent="0.2">
      <c r="A182" t="s">
        <v>159</v>
      </c>
      <c r="B182" t="s">
        <v>1319</v>
      </c>
      <c r="C182" t="b">
        <v>1</v>
      </c>
      <c r="D182" t="b">
        <v>0</v>
      </c>
      <c r="E182">
        <v>2012</v>
      </c>
      <c r="F182" t="s">
        <v>875</v>
      </c>
      <c r="G182">
        <v>27</v>
      </c>
      <c r="H182">
        <v>0</v>
      </c>
      <c r="I182" s="18">
        <f t="shared" si="2"/>
        <v>0</v>
      </c>
    </row>
    <row r="183" spans="1:9" x14ac:dyDescent="0.2">
      <c r="A183" t="s">
        <v>160</v>
      </c>
      <c r="B183" t="s">
        <v>1323</v>
      </c>
      <c r="C183" t="b">
        <v>1</v>
      </c>
      <c r="D183" t="b">
        <v>0</v>
      </c>
      <c r="E183">
        <v>2021</v>
      </c>
      <c r="F183" t="s">
        <v>1163</v>
      </c>
      <c r="G183">
        <v>9</v>
      </c>
      <c r="H183">
        <v>8</v>
      </c>
      <c r="I183" s="18">
        <f t="shared" si="2"/>
        <v>0.88888888888888884</v>
      </c>
    </row>
    <row r="184" spans="1:9" x14ac:dyDescent="0.2">
      <c r="A184" t="s">
        <v>162</v>
      </c>
      <c r="B184" t="s">
        <v>1324</v>
      </c>
      <c r="C184" t="b">
        <v>1</v>
      </c>
      <c r="D184" t="b">
        <v>0</v>
      </c>
      <c r="E184">
        <v>2014</v>
      </c>
      <c r="F184" t="s">
        <v>1211</v>
      </c>
      <c r="G184">
        <v>59</v>
      </c>
      <c r="H184">
        <v>52</v>
      </c>
      <c r="I184" s="18">
        <f t="shared" si="2"/>
        <v>0.88135593220338981</v>
      </c>
    </row>
    <row r="185" spans="1:9" x14ac:dyDescent="0.2">
      <c r="A185" t="s">
        <v>163</v>
      </c>
      <c r="B185" t="s">
        <v>1325</v>
      </c>
      <c r="C185" t="b">
        <v>0</v>
      </c>
      <c r="D185" t="b">
        <v>0</v>
      </c>
      <c r="E185">
        <v>1991</v>
      </c>
      <c r="F185" t="s">
        <v>868</v>
      </c>
      <c r="G185">
        <v>26</v>
      </c>
      <c r="H185">
        <v>0</v>
      </c>
      <c r="I185" s="18">
        <f t="shared" si="2"/>
        <v>0</v>
      </c>
    </row>
    <row r="186" spans="1:9" x14ac:dyDescent="0.2">
      <c r="A186" s="5" t="s">
        <v>164</v>
      </c>
      <c r="B186" t="s">
        <v>1326</v>
      </c>
      <c r="C186" t="b">
        <v>0</v>
      </c>
      <c r="D186" t="b">
        <v>0</v>
      </c>
      <c r="E186">
        <v>1908</v>
      </c>
      <c r="F186" t="s">
        <v>835</v>
      </c>
      <c r="G186">
        <v>7</v>
      </c>
      <c r="H186">
        <v>0</v>
      </c>
      <c r="I186" s="18">
        <f t="shared" si="2"/>
        <v>0</v>
      </c>
    </row>
    <row r="187" spans="1:9" x14ac:dyDescent="0.2">
      <c r="A187" t="s">
        <v>165</v>
      </c>
      <c r="B187" t="s">
        <v>1327</v>
      </c>
      <c r="C187" t="b">
        <v>1</v>
      </c>
      <c r="D187" t="b">
        <v>0</v>
      </c>
      <c r="E187">
        <v>2011</v>
      </c>
      <c r="F187" t="s">
        <v>1238</v>
      </c>
      <c r="G187">
        <v>21</v>
      </c>
      <c r="H187">
        <v>9</v>
      </c>
      <c r="I187" s="18">
        <f t="shared" si="2"/>
        <v>0.42857142857142855</v>
      </c>
    </row>
    <row r="188" spans="1:9" x14ac:dyDescent="0.2">
      <c r="A188" t="s">
        <v>166</v>
      </c>
      <c r="B188" t="s">
        <v>1328</v>
      </c>
      <c r="C188" t="b">
        <v>1</v>
      </c>
      <c r="D188" t="b">
        <v>0</v>
      </c>
      <c r="E188">
        <v>2007</v>
      </c>
      <c r="F188" t="s">
        <v>1329</v>
      </c>
      <c r="G188">
        <v>91</v>
      </c>
      <c r="H188">
        <v>0</v>
      </c>
      <c r="I188" s="18">
        <f t="shared" si="2"/>
        <v>0</v>
      </c>
    </row>
    <row r="189" spans="1:9" x14ac:dyDescent="0.2">
      <c r="A189" t="s">
        <v>274</v>
      </c>
      <c r="B189" t="s">
        <v>1330</v>
      </c>
      <c r="C189" t="b">
        <v>1</v>
      </c>
      <c r="D189" t="b">
        <v>1</v>
      </c>
      <c r="E189">
        <v>2017</v>
      </c>
      <c r="F189" t="s">
        <v>1184</v>
      </c>
      <c r="G189">
        <v>10</v>
      </c>
      <c r="H189">
        <v>0</v>
      </c>
      <c r="I189" s="18">
        <f t="shared" si="2"/>
        <v>0</v>
      </c>
    </row>
    <row r="190" spans="1:9" x14ac:dyDescent="0.2">
      <c r="A190" s="5" t="s">
        <v>275</v>
      </c>
      <c r="B190" t="s">
        <v>1331</v>
      </c>
      <c r="C190" t="b">
        <v>0</v>
      </c>
      <c r="D190" t="b">
        <v>0</v>
      </c>
      <c r="E190">
        <v>1973</v>
      </c>
      <c r="F190" t="s">
        <v>832</v>
      </c>
      <c r="G190">
        <v>9</v>
      </c>
      <c r="H190">
        <v>0</v>
      </c>
      <c r="I190" s="18">
        <f t="shared" si="2"/>
        <v>0</v>
      </c>
    </row>
    <row r="191" spans="1:9" x14ac:dyDescent="0.2">
      <c r="A191" s="5" t="s">
        <v>276</v>
      </c>
      <c r="B191" t="s">
        <v>1332</v>
      </c>
      <c r="C191" t="b">
        <v>0</v>
      </c>
      <c r="D191" t="b">
        <v>1</v>
      </c>
      <c r="E191">
        <v>1989</v>
      </c>
      <c r="F191" t="s">
        <v>1186</v>
      </c>
      <c r="G191">
        <v>49</v>
      </c>
      <c r="H191">
        <v>0</v>
      </c>
      <c r="I191" s="18">
        <f t="shared" si="2"/>
        <v>0</v>
      </c>
    </row>
    <row r="192" spans="1:9" x14ac:dyDescent="0.2">
      <c r="A192" t="s">
        <v>167</v>
      </c>
      <c r="B192" t="s">
        <v>1333</v>
      </c>
      <c r="C192" t="b">
        <v>1</v>
      </c>
      <c r="D192" t="b">
        <v>0</v>
      </c>
      <c r="E192">
        <v>1999</v>
      </c>
      <c r="F192" t="s">
        <v>863</v>
      </c>
      <c r="G192">
        <v>18</v>
      </c>
      <c r="H192">
        <v>0</v>
      </c>
      <c r="I192" s="18">
        <f t="shared" si="2"/>
        <v>0</v>
      </c>
    </row>
    <row r="193" spans="1:9" x14ac:dyDescent="0.2">
      <c r="A193" t="s">
        <v>168</v>
      </c>
      <c r="B193" t="s">
        <v>1334</v>
      </c>
      <c r="C193" t="b">
        <v>1</v>
      </c>
      <c r="D193" t="b">
        <v>0</v>
      </c>
      <c r="E193">
        <v>2003</v>
      </c>
      <c r="F193" t="s">
        <v>832</v>
      </c>
      <c r="G193">
        <v>5</v>
      </c>
      <c r="H193">
        <v>0</v>
      </c>
      <c r="I193" s="18">
        <f t="shared" si="2"/>
        <v>0</v>
      </c>
    </row>
    <row r="194" spans="1:9" x14ac:dyDescent="0.2">
      <c r="A194" s="5" t="s">
        <v>169</v>
      </c>
      <c r="B194" t="s">
        <v>1335</v>
      </c>
      <c r="C194" t="b">
        <v>0</v>
      </c>
      <c r="D194" t="b">
        <v>0</v>
      </c>
      <c r="E194">
        <v>1994</v>
      </c>
      <c r="F194" t="s">
        <v>857</v>
      </c>
      <c r="G194">
        <v>63</v>
      </c>
      <c r="H194">
        <v>0</v>
      </c>
      <c r="I194" s="18">
        <f t="shared" si="2"/>
        <v>0</v>
      </c>
    </row>
    <row r="195" spans="1:9" x14ac:dyDescent="0.2">
      <c r="A195" t="s">
        <v>170</v>
      </c>
      <c r="B195" t="s">
        <v>170</v>
      </c>
      <c r="C195" t="b">
        <v>1</v>
      </c>
      <c r="D195" t="b">
        <v>0</v>
      </c>
      <c r="E195">
        <v>2000</v>
      </c>
      <c r="F195" t="s">
        <v>849</v>
      </c>
      <c r="G195">
        <v>57</v>
      </c>
      <c r="H195">
        <v>0</v>
      </c>
      <c r="I195" s="18">
        <f t="shared" ref="I195:I258" si="3">H195/G195</f>
        <v>0</v>
      </c>
    </row>
    <row r="196" spans="1:9" x14ac:dyDescent="0.2">
      <c r="A196" t="s">
        <v>171</v>
      </c>
      <c r="B196" t="s">
        <v>1336</v>
      </c>
      <c r="C196" t="b">
        <v>1</v>
      </c>
      <c r="D196" t="b">
        <v>0</v>
      </c>
      <c r="E196">
        <v>2018</v>
      </c>
      <c r="F196" t="s">
        <v>836</v>
      </c>
      <c r="G196">
        <v>10</v>
      </c>
      <c r="H196">
        <v>10</v>
      </c>
      <c r="I196" s="18">
        <f t="shared" si="3"/>
        <v>1</v>
      </c>
    </row>
    <row r="197" spans="1:9" x14ac:dyDescent="0.2">
      <c r="A197" t="s">
        <v>172</v>
      </c>
      <c r="B197" t="s">
        <v>1337</v>
      </c>
      <c r="C197" t="b">
        <v>1</v>
      </c>
      <c r="D197" t="b">
        <v>0</v>
      </c>
      <c r="E197">
        <v>2017</v>
      </c>
      <c r="F197" t="s">
        <v>859</v>
      </c>
      <c r="G197">
        <v>8</v>
      </c>
      <c r="H197">
        <v>8</v>
      </c>
      <c r="I197" s="18">
        <f t="shared" si="3"/>
        <v>1</v>
      </c>
    </row>
    <row r="198" spans="1:9" x14ac:dyDescent="0.2">
      <c r="A198" t="s">
        <v>173</v>
      </c>
      <c r="B198" t="s">
        <v>1338</v>
      </c>
      <c r="C198" t="b">
        <v>1</v>
      </c>
      <c r="D198" t="b">
        <v>0</v>
      </c>
      <c r="E198">
        <v>2005</v>
      </c>
      <c r="F198" t="s">
        <v>835</v>
      </c>
      <c r="G198">
        <v>83</v>
      </c>
      <c r="H198">
        <v>0</v>
      </c>
      <c r="I198" s="18">
        <f t="shared" si="3"/>
        <v>0</v>
      </c>
    </row>
    <row r="199" spans="1:9" x14ac:dyDescent="0.2">
      <c r="A199" s="5" t="s">
        <v>174</v>
      </c>
      <c r="B199" t="s">
        <v>1339</v>
      </c>
      <c r="C199" t="b">
        <v>1</v>
      </c>
      <c r="D199" t="b">
        <v>0</v>
      </c>
      <c r="E199">
        <v>2013</v>
      </c>
      <c r="F199" t="s">
        <v>857</v>
      </c>
      <c r="G199">
        <v>31</v>
      </c>
      <c r="H199">
        <v>0</v>
      </c>
      <c r="I199" s="18">
        <f t="shared" si="3"/>
        <v>0</v>
      </c>
    </row>
    <row r="200" spans="1:9" x14ac:dyDescent="0.2">
      <c r="A200" t="s">
        <v>175</v>
      </c>
      <c r="B200" t="s">
        <v>1341</v>
      </c>
      <c r="C200" t="b">
        <v>1</v>
      </c>
      <c r="D200" t="b">
        <v>0</v>
      </c>
      <c r="E200">
        <v>2017</v>
      </c>
      <c r="F200" t="s">
        <v>1340</v>
      </c>
      <c r="G200">
        <v>9</v>
      </c>
      <c r="H200">
        <v>9</v>
      </c>
      <c r="I200" s="18">
        <f t="shared" si="3"/>
        <v>1</v>
      </c>
    </row>
    <row r="201" spans="1:9" x14ac:dyDescent="0.2">
      <c r="A201" s="5" t="s">
        <v>176</v>
      </c>
      <c r="B201" t="s">
        <v>1342</v>
      </c>
      <c r="C201" t="b">
        <v>1</v>
      </c>
      <c r="D201" t="b">
        <v>0</v>
      </c>
      <c r="E201">
        <v>2005</v>
      </c>
      <c r="F201" t="s">
        <v>1196</v>
      </c>
      <c r="G201">
        <v>14</v>
      </c>
      <c r="H201">
        <v>0</v>
      </c>
      <c r="I201" s="18">
        <f t="shared" si="3"/>
        <v>0</v>
      </c>
    </row>
    <row r="202" spans="1:9" x14ac:dyDescent="0.2">
      <c r="A202" s="5" t="s">
        <v>177</v>
      </c>
      <c r="B202" t="s">
        <v>1343</v>
      </c>
      <c r="C202" t="b">
        <v>1</v>
      </c>
      <c r="D202" t="b">
        <v>0</v>
      </c>
      <c r="E202">
        <v>2008</v>
      </c>
      <c r="F202" t="s">
        <v>1184</v>
      </c>
      <c r="G202">
        <v>4</v>
      </c>
      <c r="H202">
        <v>0</v>
      </c>
      <c r="I202" s="18">
        <f t="shared" si="3"/>
        <v>0</v>
      </c>
    </row>
    <row r="203" spans="1:9" x14ac:dyDescent="0.2">
      <c r="A203" s="5" t="s">
        <v>178</v>
      </c>
      <c r="B203" t="s">
        <v>1345</v>
      </c>
      <c r="C203" t="b">
        <v>0</v>
      </c>
      <c r="D203" t="b">
        <v>0</v>
      </c>
      <c r="E203">
        <v>2014</v>
      </c>
      <c r="F203" t="s">
        <v>830</v>
      </c>
      <c r="G203">
        <v>11</v>
      </c>
      <c r="H203">
        <v>11</v>
      </c>
      <c r="I203" s="18">
        <f t="shared" si="3"/>
        <v>1</v>
      </c>
    </row>
    <row r="204" spans="1:9" x14ac:dyDescent="0.2">
      <c r="A204" t="s">
        <v>179</v>
      </c>
      <c r="B204" t="s">
        <v>1346</v>
      </c>
      <c r="C204" t="b">
        <v>0</v>
      </c>
      <c r="D204" t="b">
        <v>0</v>
      </c>
      <c r="E204">
        <v>1975</v>
      </c>
      <c r="F204" t="s">
        <v>842</v>
      </c>
      <c r="G204">
        <v>32</v>
      </c>
      <c r="H204">
        <v>22</v>
      </c>
      <c r="I204" s="18">
        <f t="shared" si="3"/>
        <v>0.6875</v>
      </c>
    </row>
    <row r="205" spans="1:9" x14ac:dyDescent="0.2">
      <c r="A205" t="s">
        <v>180</v>
      </c>
      <c r="B205" t="s">
        <v>1347</v>
      </c>
      <c r="C205" t="b">
        <v>1</v>
      </c>
      <c r="D205" t="b">
        <v>0</v>
      </c>
      <c r="E205">
        <v>2006</v>
      </c>
      <c r="F205" t="s">
        <v>875</v>
      </c>
      <c r="G205">
        <v>1</v>
      </c>
      <c r="H205">
        <v>1</v>
      </c>
      <c r="I205" s="18">
        <f t="shared" si="3"/>
        <v>1</v>
      </c>
    </row>
    <row r="206" spans="1:9" x14ac:dyDescent="0.2">
      <c r="A206" t="s">
        <v>181</v>
      </c>
      <c r="B206" t="s">
        <v>1348</v>
      </c>
      <c r="C206" t="b">
        <v>0</v>
      </c>
      <c r="D206" t="b">
        <v>1</v>
      </c>
      <c r="E206">
        <v>2020</v>
      </c>
      <c r="F206" t="s">
        <v>873</v>
      </c>
      <c r="G206">
        <v>23</v>
      </c>
      <c r="H206">
        <v>0</v>
      </c>
      <c r="I206" s="18">
        <f t="shared" si="3"/>
        <v>0</v>
      </c>
    </row>
    <row r="207" spans="1:9" x14ac:dyDescent="0.2">
      <c r="A207" s="5" t="s">
        <v>182</v>
      </c>
      <c r="B207" t="s">
        <v>1350</v>
      </c>
      <c r="C207" t="b">
        <v>1</v>
      </c>
      <c r="D207" t="b">
        <v>0</v>
      </c>
      <c r="E207">
        <v>2012</v>
      </c>
      <c r="F207" t="s">
        <v>1349</v>
      </c>
      <c r="G207">
        <v>42</v>
      </c>
      <c r="H207">
        <v>0</v>
      </c>
      <c r="I207" s="18">
        <f t="shared" si="3"/>
        <v>0</v>
      </c>
    </row>
    <row r="208" spans="1:9" x14ac:dyDescent="0.2">
      <c r="A208" t="s">
        <v>183</v>
      </c>
      <c r="B208" t="s">
        <v>1351</v>
      </c>
      <c r="C208" t="b">
        <v>0</v>
      </c>
      <c r="D208" t="b">
        <v>0</v>
      </c>
      <c r="E208">
        <v>2008</v>
      </c>
      <c r="F208" t="s">
        <v>1352</v>
      </c>
      <c r="G208">
        <v>77</v>
      </c>
      <c r="H208">
        <v>0</v>
      </c>
      <c r="I208" s="18">
        <f t="shared" si="3"/>
        <v>0</v>
      </c>
    </row>
    <row r="209" spans="1:9" x14ac:dyDescent="0.2">
      <c r="A209" s="5" t="s">
        <v>184</v>
      </c>
      <c r="B209" t="s">
        <v>1353</v>
      </c>
      <c r="C209" t="b">
        <v>1</v>
      </c>
      <c r="D209" t="b">
        <v>0</v>
      </c>
      <c r="E209">
        <v>2013</v>
      </c>
      <c r="F209" t="s">
        <v>1163</v>
      </c>
      <c r="G209">
        <v>7</v>
      </c>
      <c r="H209">
        <v>0</v>
      </c>
      <c r="I209" s="18">
        <f t="shared" si="3"/>
        <v>0</v>
      </c>
    </row>
    <row r="210" spans="1:9" x14ac:dyDescent="0.2">
      <c r="A210" s="5" t="s">
        <v>185</v>
      </c>
      <c r="B210" t="s">
        <v>1355</v>
      </c>
      <c r="C210" t="b">
        <v>0</v>
      </c>
      <c r="D210" t="b">
        <v>0</v>
      </c>
      <c r="E210">
        <v>1990</v>
      </c>
      <c r="F210" t="s">
        <v>1186</v>
      </c>
      <c r="G210">
        <v>43</v>
      </c>
      <c r="H210">
        <v>38</v>
      </c>
      <c r="I210" s="18">
        <f t="shared" si="3"/>
        <v>0.88372093023255816</v>
      </c>
    </row>
    <row r="211" spans="1:9" x14ac:dyDescent="0.2">
      <c r="A211" t="s">
        <v>186</v>
      </c>
      <c r="B211" t="s">
        <v>1356</v>
      </c>
      <c r="C211" t="b">
        <v>1</v>
      </c>
      <c r="D211" t="b">
        <v>0</v>
      </c>
      <c r="E211">
        <v>2017</v>
      </c>
      <c r="F211" t="s">
        <v>835</v>
      </c>
      <c r="G211">
        <v>22</v>
      </c>
      <c r="H211">
        <v>0</v>
      </c>
      <c r="I211" s="18">
        <f t="shared" si="3"/>
        <v>0</v>
      </c>
    </row>
    <row r="212" spans="1:9" x14ac:dyDescent="0.2">
      <c r="A212" t="s">
        <v>277</v>
      </c>
      <c r="B212" t="s">
        <v>1357</v>
      </c>
      <c r="C212" t="b">
        <v>1</v>
      </c>
      <c r="D212" t="b">
        <v>0</v>
      </c>
      <c r="E212">
        <v>1991</v>
      </c>
      <c r="F212" t="s">
        <v>836</v>
      </c>
      <c r="G212">
        <v>5</v>
      </c>
      <c r="H212">
        <v>5</v>
      </c>
      <c r="I212" s="18">
        <f t="shared" si="3"/>
        <v>1</v>
      </c>
    </row>
    <row r="213" spans="1:9" x14ac:dyDescent="0.2">
      <c r="A213" s="5" t="s">
        <v>278</v>
      </c>
      <c r="B213" t="s">
        <v>1358</v>
      </c>
      <c r="C213" t="b">
        <v>1</v>
      </c>
      <c r="D213" t="b">
        <v>0</v>
      </c>
      <c r="E213">
        <v>2016</v>
      </c>
      <c r="F213" t="s">
        <v>1359</v>
      </c>
      <c r="G213">
        <v>49</v>
      </c>
      <c r="H213">
        <v>0</v>
      </c>
      <c r="I213" s="18">
        <f t="shared" si="3"/>
        <v>0</v>
      </c>
    </row>
    <row r="214" spans="1:9" x14ac:dyDescent="0.2">
      <c r="A214" t="s">
        <v>279</v>
      </c>
      <c r="B214" t="s">
        <v>1360</v>
      </c>
      <c r="C214" t="b">
        <v>0</v>
      </c>
      <c r="D214" t="b">
        <v>0</v>
      </c>
      <c r="E214">
        <v>2016</v>
      </c>
      <c r="F214" t="s">
        <v>835</v>
      </c>
      <c r="G214">
        <v>12</v>
      </c>
      <c r="H214">
        <v>0</v>
      </c>
      <c r="I214" s="18">
        <f t="shared" si="3"/>
        <v>0</v>
      </c>
    </row>
    <row r="215" spans="1:9" x14ac:dyDescent="0.2">
      <c r="A215" s="5" t="s">
        <v>187</v>
      </c>
      <c r="B215" t="s">
        <v>187</v>
      </c>
      <c r="C215" t="b">
        <v>0</v>
      </c>
      <c r="D215" t="b">
        <v>0</v>
      </c>
      <c r="E215">
        <v>1966</v>
      </c>
      <c r="F215" t="s">
        <v>835</v>
      </c>
      <c r="G215">
        <v>8</v>
      </c>
      <c r="H215">
        <v>0</v>
      </c>
      <c r="I215" s="18">
        <f t="shared" si="3"/>
        <v>0</v>
      </c>
    </row>
    <row r="216" spans="1:9" x14ac:dyDescent="0.2">
      <c r="A216" t="s">
        <v>188</v>
      </c>
      <c r="B216" t="s">
        <v>1361</v>
      </c>
      <c r="C216" t="b">
        <v>1</v>
      </c>
      <c r="D216" t="b">
        <v>1</v>
      </c>
      <c r="E216">
        <v>2006</v>
      </c>
      <c r="F216" t="s">
        <v>1163</v>
      </c>
      <c r="G216">
        <v>41</v>
      </c>
      <c r="H216">
        <v>0</v>
      </c>
      <c r="I216" s="18">
        <f t="shared" si="3"/>
        <v>0</v>
      </c>
    </row>
    <row r="217" spans="1:9" ht="16" customHeight="1" x14ac:dyDescent="0.2">
      <c r="A217" t="s">
        <v>189</v>
      </c>
      <c r="B217" s="7" t="s">
        <v>1362</v>
      </c>
      <c r="C217" t="b">
        <v>1</v>
      </c>
      <c r="D217" t="b">
        <v>0</v>
      </c>
      <c r="E217">
        <v>2019</v>
      </c>
      <c r="F217" t="s">
        <v>857</v>
      </c>
      <c r="G217">
        <v>27</v>
      </c>
      <c r="H217">
        <v>0</v>
      </c>
      <c r="I217" s="18">
        <f t="shared" si="3"/>
        <v>0</v>
      </c>
    </row>
    <row r="218" spans="1:9" x14ac:dyDescent="0.2">
      <c r="A218" t="s">
        <v>190</v>
      </c>
      <c r="B218" t="s">
        <v>1363</v>
      </c>
      <c r="C218" t="b">
        <v>1</v>
      </c>
      <c r="D218" t="b">
        <v>1</v>
      </c>
      <c r="E218">
        <v>2019</v>
      </c>
      <c r="F218" t="s">
        <v>845</v>
      </c>
      <c r="G218">
        <v>40</v>
      </c>
      <c r="H218">
        <v>0</v>
      </c>
      <c r="I218" s="18">
        <f t="shared" si="3"/>
        <v>0</v>
      </c>
    </row>
    <row r="219" spans="1:9" x14ac:dyDescent="0.2">
      <c r="A219" t="s">
        <v>191</v>
      </c>
      <c r="B219" t="s">
        <v>1364</v>
      </c>
      <c r="C219" t="b">
        <v>1</v>
      </c>
      <c r="D219" t="b">
        <v>0</v>
      </c>
      <c r="E219">
        <v>1995</v>
      </c>
      <c r="F219" t="s">
        <v>1186</v>
      </c>
      <c r="G219">
        <v>31</v>
      </c>
      <c r="H219">
        <v>0</v>
      </c>
      <c r="I219" s="18">
        <f t="shared" si="3"/>
        <v>0</v>
      </c>
    </row>
    <row r="220" spans="1:9" x14ac:dyDescent="0.2">
      <c r="A220" t="s">
        <v>192</v>
      </c>
      <c r="B220" t="s">
        <v>1365</v>
      </c>
      <c r="C220" t="b">
        <v>0</v>
      </c>
      <c r="D220" t="b">
        <v>0</v>
      </c>
      <c r="E220">
        <v>2017</v>
      </c>
      <c r="F220" t="s">
        <v>836</v>
      </c>
      <c r="G220">
        <v>13</v>
      </c>
      <c r="H220">
        <v>0</v>
      </c>
      <c r="I220" s="18">
        <f t="shared" si="3"/>
        <v>0</v>
      </c>
    </row>
    <row r="221" spans="1:9" x14ac:dyDescent="0.2">
      <c r="A221" s="5" t="s">
        <v>194</v>
      </c>
      <c r="B221" t="s">
        <v>194</v>
      </c>
      <c r="C221" t="b">
        <v>0</v>
      </c>
      <c r="D221" t="b">
        <v>0</v>
      </c>
      <c r="E221">
        <v>1993</v>
      </c>
      <c r="F221" t="s">
        <v>1186</v>
      </c>
      <c r="G221">
        <v>58</v>
      </c>
      <c r="H221">
        <v>0</v>
      </c>
      <c r="I221" s="18">
        <f t="shared" si="3"/>
        <v>0</v>
      </c>
    </row>
    <row r="222" spans="1:9" x14ac:dyDescent="0.2">
      <c r="A222" s="5" t="s">
        <v>195</v>
      </c>
      <c r="B222" t="s">
        <v>1366</v>
      </c>
      <c r="C222" t="b">
        <v>1</v>
      </c>
      <c r="D222" t="b">
        <v>0</v>
      </c>
      <c r="E222">
        <v>1996</v>
      </c>
      <c r="F222" t="s">
        <v>1340</v>
      </c>
      <c r="G222">
        <v>28</v>
      </c>
      <c r="H222">
        <v>0</v>
      </c>
      <c r="I222" s="18">
        <f t="shared" si="3"/>
        <v>0</v>
      </c>
    </row>
    <row r="223" spans="1:9" x14ac:dyDescent="0.2">
      <c r="A223" t="s">
        <v>196</v>
      </c>
      <c r="B223" t="s">
        <v>1367</v>
      </c>
      <c r="C223" t="b">
        <v>0</v>
      </c>
      <c r="D223" t="b">
        <v>0</v>
      </c>
      <c r="E223">
        <v>2018</v>
      </c>
      <c r="F223" t="s">
        <v>832</v>
      </c>
      <c r="G223">
        <v>8</v>
      </c>
      <c r="H223">
        <v>0</v>
      </c>
      <c r="I223" s="18">
        <f t="shared" si="3"/>
        <v>0</v>
      </c>
    </row>
    <row r="224" spans="1:9" x14ac:dyDescent="0.2">
      <c r="A224" t="s">
        <v>197</v>
      </c>
      <c r="B224" t="s">
        <v>1368</v>
      </c>
      <c r="C224" t="b">
        <v>0</v>
      </c>
      <c r="D224" t="b">
        <v>0</v>
      </c>
      <c r="E224">
        <v>2014</v>
      </c>
      <c r="F224" t="s">
        <v>832</v>
      </c>
      <c r="G224">
        <v>2</v>
      </c>
      <c r="H224">
        <v>2</v>
      </c>
      <c r="I224" s="18">
        <f t="shared" si="3"/>
        <v>1</v>
      </c>
    </row>
    <row r="225" spans="1:9" x14ac:dyDescent="0.2">
      <c r="A225" t="s">
        <v>198</v>
      </c>
      <c r="B225" t="s">
        <v>1369</v>
      </c>
      <c r="C225" t="b">
        <v>1</v>
      </c>
      <c r="D225" t="b">
        <v>0</v>
      </c>
      <c r="E225">
        <v>2016</v>
      </c>
      <c r="F225" t="s">
        <v>830</v>
      </c>
      <c r="G225">
        <v>14</v>
      </c>
      <c r="H225">
        <v>11</v>
      </c>
      <c r="I225" s="18">
        <f t="shared" si="3"/>
        <v>0.7857142857142857</v>
      </c>
    </row>
    <row r="226" spans="1:9" x14ac:dyDescent="0.2">
      <c r="A226" s="5" t="s">
        <v>199</v>
      </c>
      <c r="B226" t="s">
        <v>1370</v>
      </c>
      <c r="C226" t="b">
        <v>0</v>
      </c>
      <c r="D226" t="b">
        <v>0</v>
      </c>
      <c r="E226">
        <v>1998</v>
      </c>
      <c r="F226" t="s">
        <v>1184</v>
      </c>
      <c r="G226">
        <v>9</v>
      </c>
      <c r="H226">
        <v>0</v>
      </c>
      <c r="I226" s="18">
        <f t="shared" si="3"/>
        <v>0</v>
      </c>
    </row>
    <row r="227" spans="1:9" x14ac:dyDescent="0.2">
      <c r="A227" s="5" t="s">
        <v>200</v>
      </c>
      <c r="B227" t="s">
        <v>1371</v>
      </c>
      <c r="C227" t="b">
        <v>0</v>
      </c>
      <c r="D227" t="b">
        <v>0</v>
      </c>
      <c r="E227">
        <v>1913</v>
      </c>
      <c r="F227" t="s">
        <v>832</v>
      </c>
      <c r="G227">
        <v>15</v>
      </c>
      <c r="H227">
        <v>0</v>
      </c>
      <c r="I227" s="18">
        <f t="shared" si="3"/>
        <v>0</v>
      </c>
    </row>
    <row r="228" spans="1:9" x14ac:dyDescent="0.2">
      <c r="A228" t="s">
        <v>280</v>
      </c>
      <c r="B228" t="s">
        <v>1372</v>
      </c>
      <c r="C228" t="b">
        <v>0</v>
      </c>
      <c r="D228" t="b">
        <v>0</v>
      </c>
      <c r="E228">
        <v>2019</v>
      </c>
      <c r="F228" t="s">
        <v>859</v>
      </c>
      <c r="G228">
        <v>7</v>
      </c>
      <c r="H228">
        <v>7</v>
      </c>
      <c r="I228" s="18">
        <f t="shared" si="3"/>
        <v>1</v>
      </c>
    </row>
    <row r="229" spans="1:9" x14ac:dyDescent="0.2">
      <c r="A229" s="5" t="s">
        <v>281</v>
      </c>
      <c r="B229" t="s">
        <v>1373</v>
      </c>
      <c r="C229" t="b">
        <v>0</v>
      </c>
      <c r="D229" t="b">
        <v>0</v>
      </c>
      <c r="E229">
        <v>2001</v>
      </c>
      <c r="F229" t="s">
        <v>830</v>
      </c>
      <c r="G229">
        <v>41</v>
      </c>
      <c r="H229">
        <v>0</v>
      </c>
      <c r="I229" s="18">
        <f t="shared" si="3"/>
        <v>0</v>
      </c>
    </row>
    <row r="230" spans="1:9" x14ac:dyDescent="0.2">
      <c r="A230" t="s">
        <v>201</v>
      </c>
      <c r="B230" t="s">
        <v>1374</v>
      </c>
      <c r="C230" t="b">
        <v>1</v>
      </c>
      <c r="D230" t="b">
        <v>1</v>
      </c>
      <c r="E230">
        <v>2004</v>
      </c>
      <c r="F230" t="s">
        <v>830</v>
      </c>
      <c r="G230">
        <v>10</v>
      </c>
      <c r="H230">
        <v>10</v>
      </c>
      <c r="I230" s="18">
        <f t="shared" si="3"/>
        <v>1</v>
      </c>
    </row>
    <row r="231" spans="1:9" x14ac:dyDescent="0.2">
      <c r="A231" t="s">
        <v>202</v>
      </c>
      <c r="B231" t="s">
        <v>1375</v>
      </c>
      <c r="C231" t="b">
        <v>1</v>
      </c>
      <c r="D231" t="b">
        <v>0</v>
      </c>
      <c r="E231">
        <v>2008</v>
      </c>
      <c r="F231" t="s">
        <v>830</v>
      </c>
      <c r="G231">
        <v>2</v>
      </c>
      <c r="H231">
        <v>2</v>
      </c>
      <c r="I231" s="18">
        <f t="shared" si="3"/>
        <v>1</v>
      </c>
    </row>
    <row r="232" spans="1:9" x14ac:dyDescent="0.2">
      <c r="A232" s="5" t="s">
        <v>203</v>
      </c>
      <c r="B232" t="s">
        <v>203</v>
      </c>
      <c r="C232" t="b">
        <v>0</v>
      </c>
      <c r="D232" t="b">
        <v>0</v>
      </c>
      <c r="E232">
        <v>1967</v>
      </c>
      <c r="F232" t="s">
        <v>835</v>
      </c>
      <c r="G232">
        <v>28</v>
      </c>
      <c r="H232">
        <v>0</v>
      </c>
      <c r="I232" s="18">
        <f t="shared" si="3"/>
        <v>0</v>
      </c>
    </row>
    <row r="233" spans="1:9" x14ac:dyDescent="0.2">
      <c r="A233" s="1" t="s">
        <v>1377</v>
      </c>
      <c r="B233" t="s">
        <v>1379</v>
      </c>
      <c r="C233" t="b">
        <v>1</v>
      </c>
      <c r="D233" t="b">
        <v>1</v>
      </c>
      <c r="E233">
        <v>2017</v>
      </c>
      <c r="F233" t="s">
        <v>1378</v>
      </c>
      <c r="G233">
        <v>8</v>
      </c>
      <c r="H233">
        <v>8</v>
      </c>
      <c r="I233" s="18">
        <f t="shared" si="3"/>
        <v>1</v>
      </c>
    </row>
    <row r="234" spans="1:9" x14ac:dyDescent="0.2">
      <c r="A234" t="s">
        <v>204</v>
      </c>
      <c r="B234" t="s">
        <v>1376</v>
      </c>
      <c r="C234" t="b">
        <v>1</v>
      </c>
      <c r="D234" t="b">
        <v>1</v>
      </c>
      <c r="E234">
        <v>2020</v>
      </c>
      <c r="F234" t="s">
        <v>1163</v>
      </c>
      <c r="G234">
        <v>35</v>
      </c>
      <c r="H234">
        <v>0</v>
      </c>
      <c r="I234" s="18">
        <f t="shared" si="3"/>
        <v>0</v>
      </c>
    </row>
    <row r="235" spans="1:9" x14ac:dyDescent="0.2">
      <c r="A235" t="s">
        <v>205</v>
      </c>
      <c r="B235" t="s">
        <v>1380</v>
      </c>
      <c r="C235" t="b">
        <v>1</v>
      </c>
      <c r="D235" t="b">
        <v>0</v>
      </c>
      <c r="E235">
        <v>2018</v>
      </c>
      <c r="F235" t="s">
        <v>863</v>
      </c>
      <c r="G235">
        <v>8</v>
      </c>
      <c r="H235">
        <v>0</v>
      </c>
      <c r="I235" s="18">
        <f t="shared" si="3"/>
        <v>0</v>
      </c>
    </row>
    <row r="236" spans="1:9" x14ac:dyDescent="0.2">
      <c r="A236" t="s">
        <v>206</v>
      </c>
      <c r="B236" t="s">
        <v>1381</v>
      </c>
      <c r="C236" t="b">
        <v>0</v>
      </c>
      <c r="D236" t="b">
        <v>0</v>
      </c>
      <c r="E236">
        <v>2000</v>
      </c>
      <c r="F236" t="s">
        <v>1186</v>
      </c>
      <c r="G236">
        <v>38</v>
      </c>
      <c r="H236">
        <v>30</v>
      </c>
      <c r="I236" s="18">
        <f t="shared" si="3"/>
        <v>0.78947368421052633</v>
      </c>
    </row>
    <row r="237" spans="1:9" x14ac:dyDescent="0.2">
      <c r="A237" t="s">
        <v>207</v>
      </c>
      <c r="B237" t="s">
        <v>1382</v>
      </c>
      <c r="C237" t="b">
        <v>1</v>
      </c>
      <c r="D237" t="b">
        <v>1</v>
      </c>
      <c r="E237">
        <v>2009</v>
      </c>
      <c r="F237" t="s">
        <v>830</v>
      </c>
      <c r="G237">
        <v>8</v>
      </c>
      <c r="H237">
        <v>8</v>
      </c>
      <c r="I237" s="18">
        <f t="shared" si="3"/>
        <v>1</v>
      </c>
    </row>
    <row r="238" spans="1:9" x14ac:dyDescent="0.2">
      <c r="A238" t="s">
        <v>208</v>
      </c>
      <c r="B238" t="s">
        <v>1383</v>
      </c>
      <c r="C238" t="b">
        <v>1</v>
      </c>
      <c r="D238" t="b">
        <v>0</v>
      </c>
      <c r="E238">
        <v>2009</v>
      </c>
      <c r="F238" t="s">
        <v>873</v>
      </c>
      <c r="G238">
        <f>17+3</f>
        <v>20</v>
      </c>
      <c r="H238">
        <v>18</v>
      </c>
      <c r="I238" s="18">
        <f t="shared" si="3"/>
        <v>0.9</v>
      </c>
    </row>
    <row r="239" spans="1:9" x14ac:dyDescent="0.2">
      <c r="A239" t="s">
        <v>209</v>
      </c>
      <c r="B239" t="s">
        <v>1384</v>
      </c>
      <c r="C239" t="b">
        <v>1</v>
      </c>
      <c r="D239" t="b">
        <v>0</v>
      </c>
      <c r="E239">
        <v>2018</v>
      </c>
      <c r="F239" t="s">
        <v>1163</v>
      </c>
      <c r="G239">
        <v>14</v>
      </c>
      <c r="H239">
        <v>14</v>
      </c>
      <c r="I239" s="18">
        <f t="shared" si="3"/>
        <v>1</v>
      </c>
    </row>
    <row r="240" spans="1:9" x14ac:dyDescent="0.2">
      <c r="A240" t="s">
        <v>210</v>
      </c>
      <c r="B240" t="s">
        <v>1385</v>
      </c>
      <c r="C240" t="b">
        <v>1</v>
      </c>
      <c r="D240" t="b">
        <v>1</v>
      </c>
      <c r="E240">
        <v>2019</v>
      </c>
      <c r="F240" t="s">
        <v>836</v>
      </c>
      <c r="G240">
        <v>5</v>
      </c>
      <c r="H240">
        <v>5</v>
      </c>
      <c r="I240" s="18">
        <f t="shared" si="3"/>
        <v>1</v>
      </c>
    </row>
    <row r="241" spans="1:9" x14ac:dyDescent="0.2">
      <c r="A241" s="5" t="s">
        <v>282</v>
      </c>
      <c r="B241" t="s">
        <v>1386</v>
      </c>
      <c r="C241" t="b">
        <v>0</v>
      </c>
      <c r="D241" t="b">
        <v>0</v>
      </c>
      <c r="E241">
        <v>1895</v>
      </c>
      <c r="F241" t="s">
        <v>842</v>
      </c>
      <c r="G241">
        <v>8</v>
      </c>
      <c r="H241">
        <v>8</v>
      </c>
      <c r="I241" s="18">
        <f t="shared" si="3"/>
        <v>1</v>
      </c>
    </row>
    <row r="242" spans="1:9" x14ac:dyDescent="0.2">
      <c r="A242" t="s">
        <v>283</v>
      </c>
      <c r="B242" t="s">
        <v>1387</v>
      </c>
      <c r="C242" t="b">
        <v>1</v>
      </c>
      <c r="D242" t="b">
        <v>0</v>
      </c>
      <c r="E242">
        <v>1990</v>
      </c>
      <c r="F242" t="s">
        <v>830</v>
      </c>
      <c r="G242">
        <v>21</v>
      </c>
      <c r="H242">
        <v>21</v>
      </c>
      <c r="I242" s="18">
        <f t="shared" si="3"/>
        <v>1</v>
      </c>
    </row>
    <row r="243" spans="1:9" x14ac:dyDescent="0.2">
      <c r="A243" t="s">
        <v>211</v>
      </c>
      <c r="B243" t="s">
        <v>1388</v>
      </c>
      <c r="C243" t="b">
        <v>1</v>
      </c>
      <c r="D243" t="b">
        <v>0</v>
      </c>
      <c r="E243">
        <v>2019</v>
      </c>
      <c r="F243" t="s">
        <v>1163</v>
      </c>
      <c r="G243">
        <v>14</v>
      </c>
      <c r="H243">
        <v>14</v>
      </c>
      <c r="I243" s="18">
        <f t="shared" si="3"/>
        <v>1</v>
      </c>
    </row>
    <row r="244" spans="1:9" x14ac:dyDescent="0.2">
      <c r="A244" t="s">
        <v>212</v>
      </c>
      <c r="B244" t="s">
        <v>1389</v>
      </c>
      <c r="C244" t="b">
        <v>1</v>
      </c>
      <c r="D244" t="b">
        <v>0</v>
      </c>
      <c r="E244">
        <v>2019</v>
      </c>
      <c r="F244" t="s">
        <v>859</v>
      </c>
      <c r="G244">
        <v>5</v>
      </c>
      <c r="H244">
        <v>5</v>
      </c>
      <c r="I244" s="18">
        <f t="shared" si="3"/>
        <v>1</v>
      </c>
    </row>
    <row r="245" spans="1:9" x14ac:dyDescent="0.2">
      <c r="A245" t="s">
        <v>213</v>
      </c>
      <c r="B245" t="s">
        <v>1390</v>
      </c>
      <c r="C245" t="b">
        <v>1</v>
      </c>
      <c r="D245" t="b">
        <v>0</v>
      </c>
      <c r="E245">
        <v>2012</v>
      </c>
      <c r="F245" t="s">
        <v>859</v>
      </c>
      <c r="G245">
        <v>4</v>
      </c>
      <c r="H245">
        <v>0</v>
      </c>
      <c r="I245" s="18">
        <f t="shared" si="3"/>
        <v>0</v>
      </c>
    </row>
    <row r="246" spans="1:9" x14ac:dyDescent="0.2">
      <c r="A246" t="s">
        <v>214</v>
      </c>
      <c r="B246" t="s">
        <v>1391</v>
      </c>
      <c r="C246" t="b">
        <v>0</v>
      </c>
      <c r="D246" t="b">
        <v>0</v>
      </c>
      <c r="E246">
        <v>2021</v>
      </c>
      <c r="F246" t="s">
        <v>836</v>
      </c>
      <c r="G246">
        <v>5</v>
      </c>
      <c r="H246">
        <v>5</v>
      </c>
      <c r="I246" s="18">
        <f t="shared" si="3"/>
        <v>1</v>
      </c>
    </row>
    <row r="247" spans="1:9" x14ac:dyDescent="0.2">
      <c r="A247" t="s">
        <v>215</v>
      </c>
      <c r="B247" t="s">
        <v>1392</v>
      </c>
      <c r="C247" t="b">
        <v>0</v>
      </c>
      <c r="D247" t="b">
        <v>0</v>
      </c>
      <c r="E247">
        <v>1970</v>
      </c>
      <c r="F247" t="s">
        <v>1329</v>
      </c>
      <c r="G247">
        <v>367</v>
      </c>
      <c r="H247">
        <v>50</v>
      </c>
      <c r="I247" s="18">
        <f t="shared" si="3"/>
        <v>0.13623978201634879</v>
      </c>
    </row>
    <row r="248" spans="1:9" x14ac:dyDescent="0.2">
      <c r="A248" t="s">
        <v>216</v>
      </c>
      <c r="B248" t="s">
        <v>1393</v>
      </c>
      <c r="C248" t="b">
        <v>1</v>
      </c>
      <c r="D248" t="b">
        <v>0</v>
      </c>
      <c r="E248">
        <v>2013</v>
      </c>
      <c r="F248" t="s">
        <v>1184</v>
      </c>
      <c r="G248">
        <v>12</v>
      </c>
      <c r="H248">
        <v>0</v>
      </c>
      <c r="I248" s="18">
        <f t="shared" si="3"/>
        <v>0</v>
      </c>
    </row>
    <row r="249" spans="1:9" x14ac:dyDescent="0.2">
      <c r="A249" s="5" t="s">
        <v>217</v>
      </c>
      <c r="B249" t="s">
        <v>1394</v>
      </c>
      <c r="C249" t="b">
        <v>0</v>
      </c>
      <c r="D249" t="b">
        <v>1</v>
      </c>
      <c r="E249">
        <v>1872</v>
      </c>
      <c r="F249" t="s">
        <v>857</v>
      </c>
      <c r="G249">
        <v>92</v>
      </c>
      <c r="H249">
        <v>0</v>
      </c>
      <c r="I249" s="18">
        <f t="shared" si="3"/>
        <v>0</v>
      </c>
    </row>
    <row r="250" spans="1:9" x14ac:dyDescent="0.2">
      <c r="A250" t="s">
        <v>218</v>
      </c>
      <c r="B250" t="s">
        <v>1395</v>
      </c>
      <c r="C250" t="b">
        <v>0</v>
      </c>
      <c r="D250" t="b">
        <v>1</v>
      </c>
      <c r="E250">
        <v>1967</v>
      </c>
      <c r="F250" t="s">
        <v>1396</v>
      </c>
      <c r="G250">
        <v>46</v>
      </c>
      <c r="H250">
        <v>0</v>
      </c>
      <c r="I250" s="18">
        <f t="shared" si="3"/>
        <v>0</v>
      </c>
    </row>
    <row r="251" spans="1:9" x14ac:dyDescent="0.2">
      <c r="A251" t="s">
        <v>219</v>
      </c>
      <c r="B251" t="s">
        <v>1397</v>
      </c>
      <c r="C251" t="b">
        <v>0</v>
      </c>
      <c r="D251" t="b">
        <v>1</v>
      </c>
      <c r="E251">
        <v>1980</v>
      </c>
      <c r="F251" t="s">
        <v>836</v>
      </c>
      <c r="G251">
        <v>16</v>
      </c>
      <c r="H251">
        <v>0</v>
      </c>
      <c r="I251" s="18">
        <f t="shared" si="3"/>
        <v>0</v>
      </c>
    </row>
    <row r="252" spans="1:9" x14ac:dyDescent="0.2">
      <c r="A252" t="s">
        <v>220</v>
      </c>
      <c r="B252" t="s">
        <v>1398</v>
      </c>
      <c r="C252" t="b">
        <v>1</v>
      </c>
      <c r="D252" t="b">
        <v>1</v>
      </c>
      <c r="E252">
        <v>2013</v>
      </c>
      <c r="F252" t="s">
        <v>836</v>
      </c>
      <c r="G252">
        <v>3</v>
      </c>
      <c r="H252">
        <v>0</v>
      </c>
      <c r="I252" s="18">
        <f t="shared" si="3"/>
        <v>0</v>
      </c>
    </row>
    <row r="253" spans="1:9" x14ac:dyDescent="0.2">
      <c r="A253" t="s">
        <v>221</v>
      </c>
      <c r="B253" t="s">
        <v>1399</v>
      </c>
      <c r="C253" t="b">
        <v>1</v>
      </c>
      <c r="D253" t="b">
        <v>0</v>
      </c>
      <c r="E253">
        <v>2012</v>
      </c>
      <c r="F253" t="s">
        <v>1186</v>
      </c>
      <c r="G253">
        <v>25</v>
      </c>
      <c r="H253">
        <v>25</v>
      </c>
      <c r="I253" s="18">
        <f t="shared" si="3"/>
        <v>1</v>
      </c>
    </row>
    <row r="254" spans="1:9" x14ac:dyDescent="0.2">
      <c r="A254" t="s">
        <v>284</v>
      </c>
      <c r="B254" t="s">
        <v>1400</v>
      </c>
      <c r="C254" t="b">
        <v>1</v>
      </c>
      <c r="D254" t="b">
        <v>1</v>
      </c>
      <c r="E254">
        <v>2017</v>
      </c>
      <c r="F254" t="s">
        <v>835</v>
      </c>
      <c r="G254">
        <v>22</v>
      </c>
      <c r="H254">
        <v>19</v>
      </c>
      <c r="I254" s="18">
        <f t="shared" si="3"/>
        <v>0.86363636363636365</v>
      </c>
    </row>
    <row r="255" spans="1:9" x14ac:dyDescent="0.2">
      <c r="A255" s="5" t="s">
        <v>285</v>
      </c>
      <c r="B255" t="s">
        <v>1401</v>
      </c>
      <c r="C255" t="b">
        <v>1</v>
      </c>
      <c r="D255" t="b">
        <v>0</v>
      </c>
      <c r="E255">
        <v>2004</v>
      </c>
      <c r="F255" t="s">
        <v>1402</v>
      </c>
      <c r="G255">
        <v>16</v>
      </c>
      <c r="H255">
        <v>0</v>
      </c>
      <c r="I255" s="18">
        <f t="shared" si="3"/>
        <v>0</v>
      </c>
    </row>
    <row r="256" spans="1:9" x14ac:dyDescent="0.2">
      <c r="A256" s="5" t="s">
        <v>286</v>
      </c>
      <c r="B256" t="s">
        <v>1403</v>
      </c>
      <c r="C256" t="b">
        <v>0</v>
      </c>
      <c r="D256" t="b">
        <v>0</v>
      </c>
      <c r="E256">
        <v>1996</v>
      </c>
      <c r="F256" t="s">
        <v>873</v>
      </c>
      <c r="G256">
        <v>42</v>
      </c>
      <c r="H256">
        <v>0</v>
      </c>
      <c r="I256" s="18">
        <f t="shared" si="3"/>
        <v>0</v>
      </c>
    </row>
    <row r="257" spans="1:9" x14ac:dyDescent="0.2">
      <c r="A257" t="s">
        <v>287</v>
      </c>
      <c r="B257" t="s">
        <v>1404</v>
      </c>
      <c r="C257" t="b">
        <v>0</v>
      </c>
      <c r="D257" t="b">
        <v>0</v>
      </c>
      <c r="E257">
        <v>1991</v>
      </c>
      <c r="F257" t="s">
        <v>836</v>
      </c>
      <c r="G257">
        <v>7</v>
      </c>
      <c r="H257">
        <v>6</v>
      </c>
      <c r="I257" s="18">
        <f t="shared" si="3"/>
        <v>0.8571428571428571</v>
      </c>
    </row>
    <row r="258" spans="1:9" x14ac:dyDescent="0.2">
      <c r="A258" t="s">
        <v>288</v>
      </c>
      <c r="B258" t="s">
        <v>1405</v>
      </c>
      <c r="C258" t="b">
        <v>1</v>
      </c>
      <c r="D258" t="b">
        <v>1</v>
      </c>
      <c r="E258">
        <v>2015</v>
      </c>
      <c r="F258" t="s">
        <v>1406</v>
      </c>
      <c r="G258">
        <v>36</v>
      </c>
      <c r="H258">
        <v>1</v>
      </c>
      <c r="I258" s="18">
        <f t="shared" si="3"/>
        <v>2.7777777777777776E-2</v>
      </c>
    </row>
    <row r="259" spans="1:9" x14ac:dyDescent="0.2">
      <c r="A259" s="5" t="s">
        <v>289</v>
      </c>
      <c r="B259" t="s">
        <v>1407</v>
      </c>
      <c r="C259" t="b">
        <v>1</v>
      </c>
      <c r="D259" t="b">
        <v>0</v>
      </c>
      <c r="E259">
        <v>2007</v>
      </c>
      <c r="F259" t="s">
        <v>859</v>
      </c>
      <c r="G259">
        <v>22</v>
      </c>
      <c r="H259">
        <v>0</v>
      </c>
      <c r="I259" s="18">
        <f t="shared" ref="I259:I306" si="4">H259/G259</f>
        <v>0</v>
      </c>
    </row>
    <row r="260" spans="1:9" x14ac:dyDescent="0.2">
      <c r="A260" t="s">
        <v>290</v>
      </c>
      <c r="B260" t="s">
        <v>1408</v>
      </c>
      <c r="C260" t="b">
        <v>1</v>
      </c>
      <c r="D260" t="b">
        <v>0</v>
      </c>
      <c r="E260">
        <v>2014</v>
      </c>
      <c r="F260" t="s">
        <v>1184</v>
      </c>
      <c r="G260">
        <v>7</v>
      </c>
      <c r="H260">
        <v>3</v>
      </c>
      <c r="I260" s="18">
        <f t="shared" si="4"/>
        <v>0.42857142857142855</v>
      </c>
    </row>
    <row r="261" spans="1:9" x14ac:dyDescent="0.2">
      <c r="A261" s="5" t="s">
        <v>291</v>
      </c>
      <c r="B261" t="s">
        <v>1409</v>
      </c>
      <c r="C261" t="b">
        <v>1</v>
      </c>
      <c r="D261" t="b">
        <v>0</v>
      </c>
      <c r="E261">
        <v>1994</v>
      </c>
      <c r="F261" t="s">
        <v>875</v>
      </c>
      <c r="G261">
        <v>9</v>
      </c>
      <c r="H261">
        <v>0</v>
      </c>
      <c r="I261" s="18">
        <f t="shared" si="4"/>
        <v>0</v>
      </c>
    </row>
    <row r="262" spans="1:9" x14ac:dyDescent="0.2">
      <c r="A262" s="5" t="s">
        <v>292</v>
      </c>
      <c r="B262" t="s">
        <v>1410</v>
      </c>
      <c r="C262" t="b">
        <v>1</v>
      </c>
      <c r="D262" t="b">
        <v>1</v>
      </c>
      <c r="E262">
        <v>2002</v>
      </c>
      <c r="F262" t="s">
        <v>1186</v>
      </c>
      <c r="G262">
        <v>20</v>
      </c>
      <c r="H262">
        <v>0</v>
      </c>
      <c r="I262" s="18">
        <f t="shared" si="4"/>
        <v>0</v>
      </c>
    </row>
    <row r="263" spans="1:9" x14ac:dyDescent="0.2">
      <c r="A263" t="s">
        <v>293</v>
      </c>
      <c r="B263" t="s">
        <v>1411</v>
      </c>
      <c r="C263" t="b">
        <v>0</v>
      </c>
      <c r="D263" t="b">
        <v>1</v>
      </c>
      <c r="E263">
        <v>1966</v>
      </c>
      <c r="F263" t="s">
        <v>836</v>
      </c>
      <c r="G263">
        <v>21</v>
      </c>
      <c r="H263">
        <v>0</v>
      </c>
      <c r="I263" s="18">
        <f t="shared" si="4"/>
        <v>0</v>
      </c>
    </row>
    <row r="264" spans="1:9" x14ac:dyDescent="0.2">
      <c r="A264" t="s">
        <v>294</v>
      </c>
      <c r="B264" t="s">
        <v>1412</v>
      </c>
      <c r="C264" t="b">
        <v>1</v>
      </c>
      <c r="D264" t="b">
        <v>0</v>
      </c>
      <c r="E264">
        <v>2017</v>
      </c>
      <c r="F264" t="s">
        <v>1413</v>
      </c>
      <c r="G264">
        <v>14</v>
      </c>
      <c r="H264">
        <v>12</v>
      </c>
      <c r="I264" s="18">
        <f t="shared" si="4"/>
        <v>0.8571428571428571</v>
      </c>
    </row>
    <row r="265" spans="1:9" x14ac:dyDescent="0.2">
      <c r="A265" t="s">
        <v>295</v>
      </c>
      <c r="B265" t="s">
        <v>1414</v>
      </c>
      <c r="C265" t="b">
        <v>0</v>
      </c>
      <c r="D265" t="b">
        <v>1</v>
      </c>
      <c r="E265">
        <v>2020</v>
      </c>
      <c r="F265" t="s">
        <v>1238</v>
      </c>
      <c r="G265">
        <v>8</v>
      </c>
      <c r="H265">
        <v>0</v>
      </c>
      <c r="I265" s="18">
        <f t="shared" si="4"/>
        <v>0</v>
      </c>
    </row>
    <row r="266" spans="1:9" x14ac:dyDescent="0.2">
      <c r="A266" s="5" t="s">
        <v>296</v>
      </c>
      <c r="B266" t="s">
        <v>296</v>
      </c>
      <c r="C266" t="b">
        <v>1</v>
      </c>
      <c r="D266" t="b">
        <v>0</v>
      </c>
      <c r="E266">
        <v>2009</v>
      </c>
      <c r="F266" t="s">
        <v>1238</v>
      </c>
      <c r="G266">
        <v>23</v>
      </c>
      <c r="H266">
        <v>0</v>
      </c>
      <c r="I266" s="18">
        <f t="shared" si="4"/>
        <v>0</v>
      </c>
    </row>
    <row r="267" spans="1:9" x14ac:dyDescent="0.2">
      <c r="A267" s="5" t="s">
        <v>297</v>
      </c>
      <c r="B267" t="s">
        <v>1415</v>
      </c>
      <c r="C267" t="b">
        <v>1</v>
      </c>
      <c r="D267" t="b">
        <v>0</v>
      </c>
      <c r="E267">
        <v>2007</v>
      </c>
      <c r="F267" t="s">
        <v>1252</v>
      </c>
      <c r="G267">
        <v>34</v>
      </c>
      <c r="H267">
        <v>34</v>
      </c>
      <c r="I267" s="18">
        <f t="shared" si="4"/>
        <v>1</v>
      </c>
    </row>
    <row r="268" spans="1:9" x14ac:dyDescent="0.2">
      <c r="A268" t="s">
        <v>298</v>
      </c>
      <c r="B268" t="s">
        <v>1417</v>
      </c>
      <c r="C268" t="b">
        <v>1</v>
      </c>
      <c r="D268" t="b">
        <v>0</v>
      </c>
      <c r="E268">
        <v>2017</v>
      </c>
      <c r="F268" t="s">
        <v>830</v>
      </c>
      <c r="G268">
        <v>4</v>
      </c>
      <c r="H268">
        <v>4</v>
      </c>
      <c r="I268" s="18">
        <f t="shared" si="4"/>
        <v>1</v>
      </c>
    </row>
    <row r="269" spans="1:9" x14ac:dyDescent="0.2">
      <c r="A269" s="5" t="s">
        <v>222</v>
      </c>
      <c r="B269" t="s">
        <v>1418</v>
      </c>
      <c r="C269" t="b">
        <v>1</v>
      </c>
      <c r="D269" t="b">
        <v>0</v>
      </c>
      <c r="E269">
        <v>1989</v>
      </c>
      <c r="F269" t="s">
        <v>845</v>
      </c>
      <c r="G269">
        <v>32</v>
      </c>
      <c r="H269">
        <v>0</v>
      </c>
      <c r="I269" s="18">
        <f t="shared" si="4"/>
        <v>0</v>
      </c>
    </row>
    <row r="270" spans="1:9" x14ac:dyDescent="0.2">
      <c r="A270" s="5" t="s">
        <v>223</v>
      </c>
      <c r="B270" t="s">
        <v>1419</v>
      </c>
      <c r="C270" t="b">
        <v>1</v>
      </c>
      <c r="D270" t="b">
        <v>0</v>
      </c>
      <c r="E270">
        <v>2015</v>
      </c>
      <c r="F270" t="s">
        <v>859</v>
      </c>
      <c r="G270">
        <v>14</v>
      </c>
      <c r="H270">
        <v>0</v>
      </c>
      <c r="I270" s="18">
        <f t="shared" si="4"/>
        <v>0</v>
      </c>
    </row>
    <row r="271" spans="1:9" x14ac:dyDescent="0.2">
      <c r="A271" s="5" t="s">
        <v>224</v>
      </c>
      <c r="B271" t="s">
        <v>1420</v>
      </c>
      <c r="C271" t="b">
        <v>1</v>
      </c>
      <c r="D271" t="b">
        <v>0</v>
      </c>
      <c r="E271">
        <v>2000</v>
      </c>
      <c r="F271" t="s">
        <v>857</v>
      </c>
      <c r="G271">
        <v>151</v>
      </c>
      <c r="H271">
        <v>47</v>
      </c>
      <c r="I271" s="18">
        <f t="shared" si="4"/>
        <v>0.31125827814569534</v>
      </c>
    </row>
    <row r="272" spans="1:9" x14ac:dyDescent="0.2">
      <c r="A272" t="s">
        <v>225</v>
      </c>
      <c r="B272" t="s">
        <v>1422</v>
      </c>
      <c r="C272" t="b">
        <v>1</v>
      </c>
      <c r="D272" t="b">
        <v>0</v>
      </c>
      <c r="E272">
        <v>2010</v>
      </c>
      <c r="F272" t="s">
        <v>859</v>
      </c>
      <c r="G272">
        <f>34+1</f>
        <v>35</v>
      </c>
      <c r="H272">
        <v>34</v>
      </c>
      <c r="I272" s="18">
        <f t="shared" si="4"/>
        <v>0.97142857142857142</v>
      </c>
    </row>
    <row r="273" spans="1:9" x14ac:dyDescent="0.2">
      <c r="A273" t="s">
        <v>226</v>
      </c>
      <c r="B273" t="s">
        <v>1423</v>
      </c>
      <c r="C273" t="b">
        <v>1</v>
      </c>
      <c r="D273" t="b">
        <v>1</v>
      </c>
      <c r="E273">
        <v>2008</v>
      </c>
      <c r="F273" t="s">
        <v>1252</v>
      </c>
      <c r="G273">
        <v>39</v>
      </c>
      <c r="H273">
        <v>38</v>
      </c>
      <c r="I273" s="18">
        <f t="shared" si="4"/>
        <v>0.97435897435897434</v>
      </c>
    </row>
    <row r="274" spans="1:9" x14ac:dyDescent="0.2">
      <c r="A274" t="s">
        <v>227</v>
      </c>
      <c r="B274" t="s">
        <v>1424</v>
      </c>
      <c r="C274" t="b">
        <v>0</v>
      </c>
      <c r="D274" t="b">
        <v>0</v>
      </c>
      <c r="E274">
        <v>1994</v>
      </c>
      <c r="F274" t="s">
        <v>835</v>
      </c>
      <c r="G274">
        <v>33</v>
      </c>
      <c r="H274">
        <v>0</v>
      </c>
      <c r="I274" s="18">
        <f t="shared" si="4"/>
        <v>0</v>
      </c>
    </row>
    <row r="275" spans="1:9" x14ac:dyDescent="0.2">
      <c r="A275" t="s">
        <v>228</v>
      </c>
      <c r="B275" t="s">
        <v>1425</v>
      </c>
      <c r="C275" t="b">
        <v>0</v>
      </c>
      <c r="D275" t="b">
        <v>0</v>
      </c>
      <c r="E275">
        <v>2008</v>
      </c>
      <c r="F275" t="s">
        <v>830</v>
      </c>
      <c r="G275">
        <v>2</v>
      </c>
      <c r="H275">
        <v>2</v>
      </c>
      <c r="I275" s="18">
        <f t="shared" si="4"/>
        <v>1</v>
      </c>
    </row>
    <row r="276" spans="1:9" x14ac:dyDescent="0.2">
      <c r="A276" s="5" t="s">
        <v>229</v>
      </c>
      <c r="B276" t="s">
        <v>1426</v>
      </c>
      <c r="C276" t="b">
        <v>0</v>
      </c>
      <c r="D276" t="b">
        <v>0</v>
      </c>
      <c r="E276">
        <v>2005</v>
      </c>
      <c r="F276" t="s">
        <v>1427</v>
      </c>
      <c r="G276">
        <v>108</v>
      </c>
      <c r="H276">
        <v>0</v>
      </c>
      <c r="I276" s="18">
        <f t="shared" si="4"/>
        <v>0</v>
      </c>
    </row>
    <row r="277" spans="1:9" x14ac:dyDescent="0.2">
      <c r="A277" s="5" t="s">
        <v>230</v>
      </c>
      <c r="B277" t="s">
        <v>1428</v>
      </c>
      <c r="C277" t="b">
        <v>0</v>
      </c>
      <c r="D277" t="b">
        <v>0</v>
      </c>
      <c r="E277">
        <v>1998</v>
      </c>
      <c r="F277" t="s">
        <v>1163</v>
      </c>
      <c r="G277">
        <v>63</v>
      </c>
      <c r="H277">
        <v>0</v>
      </c>
      <c r="I277" s="18">
        <f t="shared" si="4"/>
        <v>0</v>
      </c>
    </row>
    <row r="278" spans="1:9" x14ac:dyDescent="0.2">
      <c r="A278" t="s">
        <v>299</v>
      </c>
      <c r="B278" t="s">
        <v>1429</v>
      </c>
      <c r="C278" t="b">
        <v>1</v>
      </c>
      <c r="D278" t="b">
        <v>1</v>
      </c>
      <c r="E278">
        <v>2020</v>
      </c>
      <c r="F278" t="s">
        <v>859</v>
      </c>
      <c r="G278">
        <v>6</v>
      </c>
      <c r="H278">
        <v>4</v>
      </c>
      <c r="I278" s="18">
        <f t="shared" si="4"/>
        <v>0.66666666666666663</v>
      </c>
    </row>
    <row r="279" spans="1:9" x14ac:dyDescent="0.2">
      <c r="A279" s="5" t="s">
        <v>300</v>
      </c>
      <c r="B279" t="s">
        <v>300</v>
      </c>
      <c r="C279" t="b">
        <v>1</v>
      </c>
      <c r="D279" t="b">
        <v>0</v>
      </c>
      <c r="E279">
        <v>2004</v>
      </c>
      <c r="F279" t="s">
        <v>832</v>
      </c>
      <c r="G279">
        <v>3</v>
      </c>
      <c r="H279">
        <v>0</v>
      </c>
      <c r="I279" s="18">
        <f t="shared" si="4"/>
        <v>0</v>
      </c>
    </row>
    <row r="280" spans="1:9" x14ac:dyDescent="0.2">
      <c r="A280" t="s">
        <v>302</v>
      </c>
      <c r="B280" t="s">
        <v>1430</v>
      </c>
      <c r="C280" t="b">
        <v>1</v>
      </c>
      <c r="D280" t="b">
        <v>0</v>
      </c>
      <c r="E280">
        <v>2010</v>
      </c>
      <c r="F280" t="s">
        <v>1321</v>
      </c>
      <c r="G280">
        <v>2</v>
      </c>
      <c r="H280">
        <v>2</v>
      </c>
      <c r="I280" s="18">
        <f t="shared" si="4"/>
        <v>1</v>
      </c>
    </row>
    <row r="281" spans="1:9" x14ac:dyDescent="0.2">
      <c r="A281" t="s">
        <v>303</v>
      </c>
      <c r="B281" t="s">
        <v>1431</v>
      </c>
      <c r="C281" t="b">
        <v>1</v>
      </c>
      <c r="D281" t="b">
        <v>1</v>
      </c>
      <c r="E281">
        <v>2019</v>
      </c>
      <c r="F281" t="s">
        <v>873</v>
      </c>
      <c r="G281">
        <v>8</v>
      </c>
      <c r="H281">
        <v>8</v>
      </c>
      <c r="I281" s="18">
        <f t="shared" si="4"/>
        <v>1</v>
      </c>
    </row>
    <row r="282" spans="1:9" x14ac:dyDescent="0.2">
      <c r="A282" s="5" t="s">
        <v>304</v>
      </c>
      <c r="B282" t="s">
        <v>1432</v>
      </c>
      <c r="C282" t="b">
        <v>0</v>
      </c>
      <c r="D282" t="b">
        <v>0</v>
      </c>
      <c r="E282">
        <v>1980</v>
      </c>
      <c r="F282" t="s">
        <v>1196</v>
      </c>
      <c r="G282">
        <v>20</v>
      </c>
      <c r="H282">
        <v>0</v>
      </c>
      <c r="I282" s="18">
        <f t="shared" si="4"/>
        <v>0</v>
      </c>
    </row>
    <row r="283" spans="1:9" x14ac:dyDescent="0.2">
      <c r="A283" t="s">
        <v>231</v>
      </c>
      <c r="B283" t="s">
        <v>1433</v>
      </c>
      <c r="C283" t="b">
        <v>1</v>
      </c>
      <c r="D283" t="b">
        <v>0</v>
      </c>
      <c r="E283">
        <v>1996</v>
      </c>
      <c r="F283" t="s">
        <v>1163</v>
      </c>
      <c r="G283">
        <v>60</v>
      </c>
      <c r="H283">
        <v>0</v>
      </c>
      <c r="I283" s="18">
        <f t="shared" si="4"/>
        <v>0</v>
      </c>
    </row>
    <row r="284" spans="1:9" x14ac:dyDescent="0.2">
      <c r="A284" s="5" t="s">
        <v>232</v>
      </c>
      <c r="B284" t="s">
        <v>1434</v>
      </c>
      <c r="C284" t="b">
        <v>0</v>
      </c>
      <c r="D284" t="b">
        <v>0</v>
      </c>
      <c r="E284">
        <v>1960</v>
      </c>
      <c r="F284" t="s">
        <v>1435</v>
      </c>
      <c r="G284">
        <v>26</v>
      </c>
      <c r="H284">
        <v>0</v>
      </c>
      <c r="I284" s="18">
        <f t="shared" si="4"/>
        <v>0</v>
      </c>
    </row>
    <row r="285" spans="1:9" x14ac:dyDescent="0.2">
      <c r="A285" t="s">
        <v>233</v>
      </c>
      <c r="B285" t="s">
        <v>1436</v>
      </c>
      <c r="C285" t="b">
        <v>0</v>
      </c>
      <c r="D285" t="b">
        <v>0</v>
      </c>
      <c r="E285">
        <v>2016</v>
      </c>
      <c r="F285" t="s">
        <v>1437</v>
      </c>
      <c r="G285">
        <v>11</v>
      </c>
      <c r="H285">
        <v>11</v>
      </c>
      <c r="I285" s="18">
        <f t="shared" si="4"/>
        <v>1</v>
      </c>
    </row>
    <row r="286" spans="1:9" x14ac:dyDescent="0.2">
      <c r="A286" s="5" t="s">
        <v>234</v>
      </c>
      <c r="B286" t="s">
        <v>1438</v>
      </c>
      <c r="C286" t="b">
        <v>1</v>
      </c>
      <c r="D286" t="b">
        <v>1</v>
      </c>
      <c r="E286">
        <v>2011</v>
      </c>
      <c r="F286" t="s">
        <v>875</v>
      </c>
      <c r="G286">
        <v>14</v>
      </c>
      <c r="H286">
        <v>0</v>
      </c>
      <c r="I286" s="18">
        <f t="shared" si="4"/>
        <v>0</v>
      </c>
    </row>
    <row r="287" spans="1:9" x14ac:dyDescent="0.2">
      <c r="A287" s="5" t="s">
        <v>235</v>
      </c>
      <c r="B287" t="s">
        <v>1439</v>
      </c>
      <c r="C287" t="b">
        <v>1</v>
      </c>
      <c r="D287" t="b">
        <v>0</v>
      </c>
      <c r="E287">
        <v>2009</v>
      </c>
      <c r="F287" t="s">
        <v>1440</v>
      </c>
      <c r="G287">
        <v>44</v>
      </c>
      <c r="H287">
        <v>0</v>
      </c>
      <c r="I287" s="18">
        <f t="shared" si="4"/>
        <v>0</v>
      </c>
    </row>
    <row r="288" spans="1:9" x14ac:dyDescent="0.2">
      <c r="A288" s="5" t="s">
        <v>236</v>
      </c>
      <c r="B288" t="s">
        <v>1441</v>
      </c>
      <c r="C288" t="b">
        <v>0</v>
      </c>
      <c r="D288" t="b">
        <v>0</v>
      </c>
      <c r="E288">
        <v>1978</v>
      </c>
      <c r="F288" t="s">
        <v>835</v>
      </c>
      <c r="G288">
        <v>32</v>
      </c>
      <c r="H288">
        <v>0</v>
      </c>
      <c r="I288" s="18">
        <f t="shared" si="4"/>
        <v>0</v>
      </c>
    </row>
    <row r="289" spans="1:9" x14ac:dyDescent="0.2">
      <c r="A289" s="5" t="s">
        <v>237</v>
      </c>
      <c r="B289" t="s">
        <v>1442</v>
      </c>
      <c r="C289" t="b">
        <v>0</v>
      </c>
      <c r="D289" t="b">
        <v>0</v>
      </c>
      <c r="E289">
        <v>1993</v>
      </c>
      <c r="F289" t="s">
        <v>835</v>
      </c>
      <c r="G289">
        <v>22</v>
      </c>
      <c r="H289">
        <v>0</v>
      </c>
      <c r="I289" s="18">
        <f t="shared" si="4"/>
        <v>0</v>
      </c>
    </row>
    <row r="290" spans="1:9" x14ac:dyDescent="0.2">
      <c r="A290" t="s">
        <v>238</v>
      </c>
      <c r="B290" t="s">
        <v>1443</v>
      </c>
      <c r="C290" t="b">
        <v>1</v>
      </c>
      <c r="D290" t="b">
        <v>0</v>
      </c>
      <c r="E290">
        <v>2018</v>
      </c>
      <c r="F290" t="s">
        <v>875</v>
      </c>
      <c r="G290">
        <v>17</v>
      </c>
      <c r="H290">
        <v>0</v>
      </c>
      <c r="I290" s="18">
        <f t="shared" si="4"/>
        <v>0</v>
      </c>
    </row>
    <row r="291" spans="1:9" x14ac:dyDescent="0.2">
      <c r="A291" s="5" t="s">
        <v>239</v>
      </c>
      <c r="B291" t="s">
        <v>1444</v>
      </c>
      <c r="C291" t="b">
        <v>1</v>
      </c>
      <c r="D291" t="b">
        <v>0</v>
      </c>
      <c r="E291">
        <v>2013</v>
      </c>
      <c r="F291" t="s">
        <v>830</v>
      </c>
      <c r="G291">
        <v>50</v>
      </c>
      <c r="H291">
        <v>0</v>
      </c>
      <c r="I291" s="18">
        <f t="shared" si="4"/>
        <v>0</v>
      </c>
    </row>
    <row r="292" spans="1:9" x14ac:dyDescent="0.2">
      <c r="A292" t="s">
        <v>240</v>
      </c>
      <c r="B292" t="s">
        <v>1445</v>
      </c>
      <c r="C292" t="b">
        <v>0</v>
      </c>
      <c r="D292" t="b">
        <v>0</v>
      </c>
      <c r="E292">
        <v>2017</v>
      </c>
      <c r="F292" t="s">
        <v>875</v>
      </c>
      <c r="G292">
        <v>7</v>
      </c>
      <c r="H292">
        <v>0</v>
      </c>
      <c r="I292" s="18">
        <f t="shared" si="4"/>
        <v>0</v>
      </c>
    </row>
    <row r="293" spans="1:9" x14ac:dyDescent="0.2">
      <c r="A293" t="s">
        <v>241</v>
      </c>
      <c r="B293" t="s">
        <v>1446</v>
      </c>
      <c r="C293" t="b">
        <v>0</v>
      </c>
      <c r="D293" t="b">
        <v>0</v>
      </c>
      <c r="E293">
        <v>2013</v>
      </c>
      <c r="F293" t="s">
        <v>859</v>
      </c>
      <c r="G293">
        <v>4</v>
      </c>
      <c r="H293">
        <v>0</v>
      </c>
      <c r="I293" s="18">
        <f t="shared" si="4"/>
        <v>0</v>
      </c>
    </row>
    <row r="294" spans="1:9" x14ac:dyDescent="0.2">
      <c r="A294" t="s">
        <v>242</v>
      </c>
      <c r="B294" t="s">
        <v>1447</v>
      </c>
      <c r="C294" t="b">
        <v>1</v>
      </c>
      <c r="D294" t="b">
        <v>0</v>
      </c>
      <c r="E294">
        <v>2014</v>
      </c>
      <c r="F294" t="s">
        <v>1448</v>
      </c>
      <c r="G294">
        <v>12</v>
      </c>
      <c r="H294">
        <v>10</v>
      </c>
      <c r="I294" s="18">
        <f t="shared" si="4"/>
        <v>0.83333333333333337</v>
      </c>
    </row>
    <row r="295" spans="1:9" x14ac:dyDescent="0.2">
      <c r="A295" t="s">
        <v>243</v>
      </c>
      <c r="B295" t="s">
        <v>1449</v>
      </c>
      <c r="C295" t="b">
        <v>1</v>
      </c>
      <c r="D295" t="b">
        <v>1</v>
      </c>
      <c r="E295">
        <v>2016</v>
      </c>
      <c r="F295" t="s">
        <v>859</v>
      </c>
      <c r="G295">
        <v>12</v>
      </c>
      <c r="H295">
        <v>12</v>
      </c>
      <c r="I295" s="18">
        <f t="shared" si="4"/>
        <v>1</v>
      </c>
    </row>
    <row r="296" spans="1:9" x14ac:dyDescent="0.2">
      <c r="A296" t="s">
        <v>305</v>
      </c>
      <c r="B296" t="s">
        <v>1450</v>
      </c>
      <c r="C296" t="b">
        <v>1</v>
      </c>
      <c r="D296" t="b">
        <v>0</v>
      </c>
      <c r="E296">
        <v>1999</v>
      </c>
      <c r="F296" t="s">
        <v>835</v>
      </c>
      <c r="G296">
        <v>74</v>
      </c>
      <c r="H296">
        <v>0</v>
      </c>
      <c r="I296" s="18">
        <f t="shared" si="4"/>
        <v>0</v>
      </c>
    </row>
    <row r="297" spans="1:9" x14ac:dyDescent="0.2">
      <c r="A297" t="s">
        <v>244</v>
      </c>
      <c r="B297" t="s">
        <v>1451</v>
      </c>
      <c r="C297" t="b">
        <v>1</v>
      </c>
      <c r="D297" t="b">
        <v>0</v>
      </c>
      <c r="E297">
        <v>2015</v>
      </c>
      <c r="F297" t="s">
        <v>873</v>
      </c>
      <c r="G297">
        <v>12</v>
      </c>
      <c r="H297">
        <v>9</v>
      </c>
      <c r="I297" s="18">
        <f t="shared" si="4"/>
        <v>0.75</v>
      </c>
    </row>
    <row r="298" spans="1:9" x14ac:dyDescent="0.2">
      <c r="A298" t="s">
        <v>245</v>
      </c>
      <c r="B298" t="s">
        <v>1452</v>
      </c>
      <c r="C298" t="b">
        <v>1</v>
      </c>
      <c r="D298" t="b">
        <v>0</v>
      </c>
      <c r="E298">
        <v>2018</v>
      </c>
      <c r="F298" t="s">
        <v>863</v>
      </c>
      <c r="G298">
        <v>21</v>
      </c>
      <c r="H298">
        <v>21</v>
      </c>
      <c r="I298" s="18">
        <f t="shared" si="4"/>
        <v>1</v>
      </c>
    </row>
    <row r="299" spans="1:9" x14ac:dyDescent="0.2">
      <c r="A299" t="s">
        <v>246</v>
      </c>
      <c r="B299" t="s">
        <v>1250</v>
      </c>
      <c r="C299" t="b">
        <v>1</v>
      </c>
      <c r="D299" t="b">
        <v>1</v>
      </c>
      <c r="E299">
        <v>2020</v>
      </c>
      <c r="F299" t="s">
        <v>842</v>
      </c>
      <c r="G299">
        <v>12</v>
      </c>
      <c r="H299">
        <v>12</v>
      </c>
      <c r="I299" s="18">
        <f t="shared" si="4"/>
        <v>1</v>
      </c>
    </row>
    <row r="300" spans="1:9" x14ac:dyDescent="0.2">
      <c r="A300" t="s">
        <v>247</v>
      </c>
      <c r="B300" t="s">
        <v>1150</v>
      </c>
      <c r="C300" t="b">
        <v>0</v>
      </c>
      <c r="D300" t="b">
        <v>1</v>
      </c>
      <c r="E300">
        <v>2018</v>
      </c>
      <c r="F300" t="s">
        <v>832</v>
      </c>
      <c r="G300">
        <v>11</v>
      </c>
      <c r="H300">
        <v>0</v>
      </c>
      <c r="I300" s="18">
        <f t="shared" si="4"/>
        <v>0</v>
      </c>
    </row>
    <row r="301" spans="1:9" x14ac:dyDescent="0.2">
      <c r="A301" t="s">
        <v>248</v>
      </c>
      <c r="B301" t="s">
        <v>1453</v>
      </c>
      <c r="C301" t="b">
        <v>0</v>
      </c>
      <c r="D301" t="b">
        <v>0</v>
      </c>
      <c r="E301">
        <v>2015</v>
      </c>
      <c r="F301" t="s">
        <v>842</v>
      </c>
      <c r="G301">
        <v>24</v>
      </c>
      <c r="H301">
        <v>21</v>
      </c>
      <c r="I301" s="18">
        <f t="shared" si="4"/>
        <v>0.875</v>
      </c>
    </row>
    <row r="302" spans="1:9" ht="16" customHeight="1" x14ac:dyDescent="0.2">
      <c r="A302" s="5" t="s">
        <v>249</v>
      </c>
      <c r="B302" t="s">
        <v>1454</v>
      </c>
      <c r="C302" t="b">
        <v>0</v>
      </c>
      <c r="D302" t="b">
        <v>0</v>
      </c>
      <c r="E302">
        <v>1961</v>
      </c>
      <c r="F302" t="s">
        <v>1300</v>
      </c>
      <c r="G302">
        <v>69</v>
      </c>
      <c r="H302">
        <v>0</v>
      </c>
      <c r="I302" s="18">
        <f t="shared" si="4"/>
        <v>0</v>
      </c>
    </row>
    <row r="303" spans="1:9" x14ac:dyDescent="0.2">
      <c r="A303" t="s">
        <v>250</v>
      </c>
      <c r="B303" t="s">
        <v>1455</v>
      </c>
      <c r="C303" t="b">
        <v>0</v>
      </c>
      <c r="D303" t="b">
        <v>0</v>
      </c>
      <c r="E303">
        <v>2017</v>
      </c>
      <c r="F303" t="s">
        <v>832</v>
      </c>
      <c r="G303">
        <v>14</v>
      </c>
      <c r="H303">
        <v>0</v>
      </c>
      <c r="I303" s="18">
        <f t="shared" si="4"/>
        <v>0</v>
      </c>
    </row>
    <row r="304" spans="1:9" x14ac:dyDescent="0.2">
      <c r="A304" t="s">
        <v>251</v>
      </c>
      <c r="B304" t="s">
        <v>1456</v>
      </c>
      <c r="C304" t="b">
        <v>1</v>
      </c>
      <c r="D304" t="b">
        <v>1</v>
      </c>
      <c r="E304">
        <v>2016</v>
      </c>
      <c r="F304" t="s">
        <v>1321</v>
      </c>
      <c r="G304">
        <v>3</v>
      </c>
      <c r="H304">
        <v>3</v>
      </c>
      <c r="I304" s="18">
        <f t="shared" si="4"/>
        <v>1</v>
      </c>
    </row>
    <row r="305" spans="1:9" x14ac:dyDescent="0.2">
      <c r="A305" t="s">
        <v>252</v>
      </c>
      <c r="B305" t="s">
        <v>1457</v>
      </c>
      <c r="C305" t="b">
        <v>1</v>
      </c>
      <c r="D305" t="b">
        <v>0</v>
      </c>
      <c r="E305">
        <v>2010</v>
      </c>
      <c r="F305" t="s">
        <v>835</v>
      </c>
      <c r="G305">
        <v>22</v>
      </c>
      <c r="H305">
        <v>21</v>
      </c>
      <c r="I305" s="18">
        <f t="shared" si="4"/>
        <v>0.95454545454545459</v>
      </c>
    </row>
    <row r="306" spans="1:9" x14ac:dyDescent="0.2">
      <c r="A306" t="s">
        <v>253</v>
      </c>
      <c r="B306" t="s">
        <v>1458</v>
      </c>
      <c r="C306" t="b">
        <v>1</v>
      </c>
      <c r="D306" t="b">
        <v>0</v>
      </c>
      <c r="E306">
        <v>2014</v>
      </c>
      <c r="F306" t="s">
        <v>859</v>
      </c>
      <c r="G306">
        <v>2</v>
      </c>
      <c r="H306">
        <v>0</v>
      </c>
      <c r="I306" s="18">
        <f t="shared" si="4"/>
        <v>0</v>
      </c>
    </row>
  </sheetData>
  <mergeCells count="2">
    <mergeCell ref="L10:M10"/>
    <mergeCell ref="L13:N13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B24CA-664B-8F46-8D0E-E147ADC01589}">
  <dimension ref="A1:T557"/>
  <sheetViews>
    <sheetView tabSelected="1" topLeftCell="O1" zoomScale="75" zoomScaleNormal="74" workbookViewId="0">
      <selection activeCell="U9" sqref="U9"/>
    </sheetView>
  </sheetViews>
  <sheetFormatPr baseColWidth="10" defaultColWidth="11" defaultRowHeight="16" x14ac:dyDescent="0.2"/>
  <cols>
    <col min="1" max="1" width="33.5" bestFit="1" customWidth="1"/>
    <col min="2" max="2" width="54.33203125" bestFit="1" customWidth="1"/>
    <col min="3" max="3" width="7.33203125" bestFit="1" customWidth="1"/>
    <col min="4" max="4" width="6.1640625" bestFit="1" customWidth="1"/>
    <col min="5" max="5" width="12.33203125" bestFit="1" customWidth="1"/>
    <col min="6" max="6" width="63.6640625" bestFit="1" customWidth="1"/>
    <col min="7" max="7" width="17.83203125" bestFit="1" customWidth="1"/>
    <col min="8" max="8" width="15.83203125" customWidth="1"/>
    <col min="11" max="11" width="29.83203125" customWidth="1"/>
    <col min="14" max="14" width="29.83203125" customWidth="1"/>
    <col min="15" max="15" width="55.5" bestFit="1" customWidth="1"/>
    <col min="16" max="16" width="72.33203125" bestFit="1" customWidth="1"/>
    <col min="18" max="18" width="18.83203125" bestFit="1" customWidth="1"/>
    <col min="19" max="19" width="15.6640625" bestFit="1" customWidth="1"/>
  </cols>
  <sheetData>
    <row r="1" spans="1:20" x14ac:dyDescent="0.2">
      <c r="A1" s="21" t="s">
        <v>306</v>
      </c>
      <c r="B1" s="3" t="s">
        <v>822</v>
      </c>
      <c r="C1" t="s">
        <v>823</v>
      </c>
      <c r="D1" t="s">
        <v>824</v>
      </c>
      <c r="E1" t="s">
        <v>827</v>
      </c>
      <c r="F1" t="s">
        <v>2271</v>
      </c>
      <c r="G1" s="3" t="s">
        <v>826</v>
      </c>
      <c r="H1" t="s">
        <v>399</v>
      </c>
      <c r="O1" s="14"/>
      <c r="Q1" s="14"/>
    </row>
    <row r="2" spans="1:20" ht="69" x14ac:dyDescent="0.25">
      <c r="A2" t="s">
        <v>1521</v>
      </c>
      <c r="B2" s="19" t="s">
        <v>1460</v>
      </c>
      <c r="C2" s="15" t="b">
        <v>1</v>
      </c>
      <c r="D2" t="b">
        <v>1</v>
      </c>
      <c r="E2">
        <v>2015</v>
      </c>
      <c r="F2" s="20" t="s">
        <v>2055</v>
      </c>
      <c r="G2" s="19">
        <v>11</v>
      </c>
      <c r="H2" t="b">
        <f t="shared" ref="H2:H23" si="0">IF(ISNA(VLOOKUP(A2,$N$1:$Q$174,1,FALSE)), TRUE, FALSE)</f>
        <v>1</v>
      </c>
      <c r="I2" t="str">
        <f>TRIM(A2)</f>
        <v xml:space="preserve">_x000D_
										Ace Beauté_x000D_
								</v>
      </c>
      <c r="K2" s="22" t="str">
        <f>HYPERLINK("https://google.com/search?q=" &amp; A2 &amp; " founder","Google "&amp; A2)</f>
        <v xml:space="preserve">Google _x000D_
										Ace Beauté_x000D_
								</v>
      </c>
      <c r="L2" s="22" t="str">
        <f>HYPERLINK("https://google.com/search?q=" &amp; A2 &amp; " year founded","Google "&amp; B2)</f>
        <v>Google Niye Aniekan-Attang</v>
      </c>
      <c r="M2" s="22" t="str">
        <f t="shared" ref="M2:M65" si="1">HYPERLINK("https://google.com/search?q=" &amp; A2 &amp; " ulta","Google "&amp; A2)</f>
        <v xml:space="preserve">Google _x000D_
										Ace Beauté_x000D_
								</v>
      </c>
      <c r="N2" s="22" t="s">
        <v>2289</v>
      </c>
      <c r="O2" s="8" t="str">
        <f>CONCATENATE(N2, A2, "%20founder")</f>
        <v>https://google.com/search?q=_x000D_
										Ace Beauté_x000D_
								%20founder</v>
      </c>
      <c r="P2" s="24" t="s">
        <v>2290</v>
      </c>
      <c r="Q2" s="14"/>
      <c r="R2" t="s">
        <v>854</v>
      </c>
      <c r="S2" t="s">
        <v>855</v>
      </c>
      <c r="T2" s="22"/>
    </row>
    <row r="3" spans="1:20" ht="68" x14ac:dyDescent="0.2">
      <c r="A3" t="s">
        <v>1522</v>
      </c>
      <c r="B3" s="19" t="s">
        <v>1461</v>
      </c>
      <c r="C3" s="7" t="b">
        <v>1</v>
      </c>
      <c r="D3" t="b">
        <v>0</v>
      </c>
      <c r="E3">
        <v>2010</v>
      </c>
      <c r="F3" s="7" t="s">
        <v>2056</v>
      </c>
      <c r="G3" s="19">
        <v>46</v>
      </c>
      <c r="H3" t="b">
        <f t="shared" si="0"/>
        <v>1</v>
      </c>
      <c r="I3" t="str">
        <f t="shared" ref="I3:I66" si="2">TRIM(A3)</f>
        <v xml:space="preserve">_x000D_
										ACURE_x000D_
								</v>
      </c>
      <c r="K3" s="22" t="str">
        <f t="shared" ref="K3:K66" si="3">HYPERLINK("https://google.com/search?q=" &amp; A3 &amp; " founder","Google "&amp; A3)</f>
        <v xml:space="preserve">Google _x000D_
										ACURE_x000D_
								</v>
      </c>
      <c r="L3" s="22" t="str">
        <f t="shared" ref="L3:L66" si="4">HYPERLINK("https://google.com/search?q=" &amp; A3 &amp; " year founded","Google "&amp; B3)</f>
        <v>Google Jon and Kristy Guerra</v>
      </c>
      <c r="M3" s="22" t="str">
        <f t="shared" si="1"/>
        <v xml:space="preserve">Google _x000D_
										ACURE_x000D_
								</v>
      </c>
      <c r="N3" s="22" t="s">
        <v>2289</v>
      </c>
      <c r="O3" s="8" t="str">
        <f t="shared" ref="O3:O66" si="5">CONCATENATE(N3, A3, "%20founder")</f>
        <v>https://google.com/search?q=_x000D_
										ACURE_x000D_
								%20founder</v>
      </c>
      <c r="P3" t="s">
        <v>2291</v>
      </c>
      <c r="Q3" s="14"/>
      <c r="R3">
        <f>COUNTIF(C2:C557,TRUE)</f>
        <v>300</v>
      </c>
      <c r="S3">
        <f>COUNTIF(D2:D557,TRUE)</f>
        <v>108</v>
      </c>
    </row>
    <row r="4" spans="1:20" ht="68" x14ac:dyDescent="0.2">
      <c r="A4" t="s">
        <v>1523</v>
      </c>
      <c r="B4" t="s">
        <v>2275</v>
      </c>
      <c r="C4" t="b">
        <v>1</v>
      </c>
      <c r="D4" t="b">
        <v>0</v>
      </c>
      <c r="E4">
        <v>1989</v>
      </c>
      <c r="F4" t="s">
        <v>2239</v>
      </c>
      <c r="G4">
        <v>48</v>
      </c>
      <c r="H4" t="b">
        <f t="shared" si="0"/>
        <v>1</v>
      </c>
      <c r="I4" t="str">
        <f t="shared" si="2"/>
        <v xml:space="preserve">_x000D_
										AG Hair_x000D_
								</v>
      </c>
      <c r="K4" s="22" t="str">
        <f t="shared" si="3"/>
        <v xml:space="preserve">Google _x000D_
										AG Hair_x000D_
								</v>
      </c>
      <c r="L4" s="22" t="str">
        <f t="shared" si="4"/>
        <v>Google John and Lotte Davis</v>
      </c>
      <c r="M4" s="22" t="str">
        <f t="shared" si="1"/>
        <v xml:space="preserve">Google _x000D_
										AG Hair_x000D_
								</v>
      </c>
      <c r="N4" s="22" t="s">
        <v>2289</v>
      </c>
      <c r="O4" s="8" t="str">
        <f t="shared" si="5"/>
        <v>https://google.com/search?q=_x000D_
										AG Hair_x000D_
								%20founder</v>
      </c>
      <c r="P4" t="s">
        <v>2292</v>
      </c>
      <c r="Q4" s="14"/>
    </row>
    <row r="5" spans="1:20" ht="34" x14ac:dyDescent="0.2">
      <c r="A5" s="7" t="s">
        <v>2276</v>
      </c>
      <c r="B5" t="s">
        <v>1463</v>
      </c>
      <c r="C5" t="b">
        <v>1</v>
      </c>
      <c r="D5" t="b">
        <v>0</v>
      </c>
      <c r="E5">
        <v>1988</v>
      </c>
      <c r="F5" t="s">
        <v>2475</v>
      </c>
      <c r="G5">
        <v>55</v>
      </c>
      <c r="H5" t="b">
        <f t="shared" si="0"/>
        <v>1</v>
      </c>
      <c r="I5" t="str">
        <f>TRIM(A5)</f>
        <v xml:space="preserve">Ahava	</v>
      </c>
      <c r="K5" s="22" t="str">
        <f t="shared" si="3"/>
        <v xml:space="preserve">Google Ahava	</v>
      </c>
      <c r="L5" s="22" t="str">
        <f t="shared" si="4"/>
        <v>Google Ziva Gilad</v>
      </c>
      <c r="M5" s="22" t="str">
        <f t="shared" si="1"/>
        <v xml:space="preserve">Google Ahava	</v>
      </c>
      <c r="N5" s="22" t="s">
        <v>2289</v>
      </c>
      <c r="O5" s="8" t="str">
        <f t="shared" si="5"/>
        <v>https://google.com/search?q=Ahava	%20founder</v>
      </c>
      <c r="P5" t="s">
        <v>2293</v>
      </c>
      <c r="Q5" s="14"/>
      <c r="R5" t="s">
        <v>885</v>
      </c>
      <c r="S5" t="s">
        <v>1312</v>
      </c>
    </row>
    <row r="6" spans="1:20" ht="68" x14ac:dyDescent="0.2">
      <c r="A6" t="s">
        <v>1525</v>
      </c>
      <c r="B6" s="3" t="s">
        <v>1464</v>
      </c>
      <c r="C6" t="b">
        <v>1</v>
      </c>
      <c r="D6" t="b">
        <v>0</v>
      </c>
      <c r="E6">
        <v>2015</v>
      </c>
      <c r="F6" s="7" t="s">
        <v>2057</v>
      </c>
      <c r="G6" s="19">
        <v>4</v>
      </c>
      <c r="H6" t="b">
        <f t="shared" si="0"/>
        <v>1</v>
      </c>
      <c r="I6" t="str">
        <f>TRIM(A6)</f>
        <v xml:space="preserve">_x000D_
										Alleyoop_x000D_
								</v>
      </c>
      <c r="K6" s="22" t="str">
        <f t="shared" si="3"/>
        <v xml:space="preserve">Google _x000D_
										Alleyoop_x000D_
								</v>
      </c>
      <c r="L6" s="22" t="str">
        <f t="shared" si="4"/>
        <v>Google Leila Kashani Manshoory</v>
      </c>
      <c r="M6" s="22" t="str">
        <f t="shared" si="1"/>
        <v xml:space="preserve">Google _x000D_
										Alleyoop_x000D_
								</v>
      </c>
      <c r="N6" s="22" t="s">
        <v>2289</v>
      </c>
      <c r="O6" s="8" t="str">
        <f t="shared" si="5"/>
        <v>https://google.com/search?q=_x000D_
										Alleyoop_x000D_
								%20founder</v>
      </c>
      <c r="P6" t="s">
        <v>2294</v>
      </c>
      <c r="Q6" s="14"/>
      <c r="R6">
        <f>COUNTA(B2:B557)</f>
        <v>556</v>
      </c>
      <c r="S6">
        <f>R6/R12</f>
        <v>1.0018018018018018</v>
      </c>
    </row>
    <row r="7" spans="1:20" ht="68" x14ac:dyDescent="0.2">
      <c r="A7" s="7" t="s">
        <v>312</v>
      </c>
      <c r="B7" s="3" t="s">
        <v>1465</v>
      </c>
      <c r="C7" t="b">
        <v>1</v>
      </c>
      <c r="D7" t="b">
        <v>0</v>
      </c>
      <c r="E7">
        <v>1994</v>
      </c>
      <c r="F7" t="s">
        <v>2055</v>
      </c>
      <c r="G7" s="19">
        <v>3</v>
      </c>
      <c r="H7" t="b">
        <f t="shared" si="0"/>
        <v>1</v>
      </c>
      <c r="I7" t="str">
        <f t="shared" si="2"/>
        <v>AllSaints</v>
      </c>
      <c r="K7" s="22" t="str">
        <f t="shared" si="3"/>
        <v>Google AllSaints</v>
      </c>
      <c r="L7" s="22" t="str">
        <f t="shared" si="4"/>
        <v>Google Kait Bolongaro and Stuart Trevor</v>
      </c>
      <c r="M7" s="22" t="str">
        <f t="shared" si="1"/>
        <v>Google AllSaints</v>
      </c>
      <c r="N7" s="22" t="s">
        <v>2289</v>
      </c>
      <c r="O7" s="8" t="str">
        <f t="shared" si="5"/>
        <v>https://google.com/search?q=AllSaints%20founder</v>
      </c>
      <c r="P7" t="s">
        <v>2295</v>
      </c>
      <c r="Q7" s="14"/>
    </row>
    <row r="8" spans="1:20" ht="68" x14ac:dyDescent="0.2">
      <c r="A8" t="s">
        <v>1527</v>
      </c>
      <c r="B8" s="3" t="s">
        <v>1466</v>
      </c>
      <c r="C8" t="b">
        <v>0</v>
      </c>
      <c r="D8" t="b">
        <v>0</v>
      </c>
      <c r="E8">
        <v>1931</v>
      </c>
      <c r="F8" t="s">
        <v>2474</v>
      </c>
      <c r="G8" s="19">
        <v>13</v>
      </c>
      <c r="H8" t="b">
        <f t="shared" si="0"/>
        <v>1</v>
      </c>
      <c r="I8" t="str">
        <f t="shared" si="2"/>
        <v xml:space="preserve">_x000D_
										Almay_x000D_
								</v>
      </c>
      <c r="K8" s="22" t="str">
        <f t="shared" si="3"/>
        <v xml:space="preserve">Google _x000D_
										Almay_x000D_
								</v>
      </c>
      <c r="L8" s="22" t="str">
        <f t="shared" si="4"/>
        <v>Google Alfred Woititz</v>
      </c>
      <c r="M8" s="22" t="str">
        <f t="shared" si="1"/>
        <v xml:space="preserve">Google _x000D_
										Almay_x000D_
								</v>
      </c>
      <c r="N8" s="22" t="s">
        <v>2289</v>
      </c>
      <c r="O8" s="8" t="str">
        <f t="shared" si="5"/>
        <v>https://google.com/search?q=_x000D_
										Almay_x000D_
								%20founder</v>
      </c>
      <c r="P8" t="s">
        <v>2296</v>
      </c>
      <c r="Q8" s="14"/>
      <c r="R8" t="s">
        <v>886</v>
      </c>
      <c r="S8" t="s">
        <v>887</v>
      </c>
    </row>
    <row r="9" spans="1:20" ht="68" x14ac:dyDescent="0.2">
      <c r="A9" t="s">
        <v>1528</v>
      </c>
      <c r="B9" s="3" t="s">
        <v>837</v>
      </c>
      <c r="C9" t="b">
        <v>1</v>
      </c>
      <c r="D9" t="b">
        <v>0</v>
      </c>
      <c r="E9">
        <v>1995</v>
      </c>
      <c r="F9" s="7" t="s">
        <v>2057</v>
      </c>
      <c r="G9" s="19">
        <v>8</v>
      </c>
      <c r="H9" t="b">
        <f t="shared" si="0"/>
        <v>1</v>
      </c>
      <c r="I9" t="str">
        <f t="shared" si="2"/>
        <v xml:space="preserve">_x000D_
										Alpha Skin Care_x000D_
								</v>
      </c>
      <c r="K9" s="22" t="str">
        <f t="shared" si="3"/>
        <v xml:space="preserve">Google _x000D_
										Alpha Skin Care_x000D_
								</v>
      </c>
      <c r="L9" s="22" t="str">
        <f t="shared" si="4"/>
        <v>Google Michelle Doherty</v>
      </c>
      <c r="M9" s="22" t="str">
        <f t="shared" si="1"/>
        <v xml:space="preserve">Google _x000D_
										Alpha Skin Care_x000D_
								</v>
      </c>
      <c r="N9" s="22" t="s">
        <v>2289</v>
      </c>
      <c r="O9" s="8" t="str">
        <f t="shared" si="5"/>
        <v>https://google.com/search?q=_x000D_
										Alpha Skin Care_x000D_
								%20founder</v>
      </c>
      <c r="P9" t="s">
        <v>2297</v>
      </c>
      <c r="R9">
        <f>R3/R6</f>
        <v>0.53956834532374098</v>
      </c>
      <c r="S9">
        <f>S3/R6</f>
        <v>0.19424460431654678</v>
      </c>
    </row>
    <row r="10" spans="1:20" ht="68" x14ac:dyDescent="0.2">
      <c r="A10" t="s">
        <v>1529</v>
      </c>
      <c r="B10" s="3" t="s">
        <v>1467</v>
      </c>
      <c r="C10" t="b">
        <v>0</v>
      </c>
      <c r="D10" t="b">
        <v>0</v>
      </c>
      <c r="E10">
        <v>1997</v>
      </c>
      <c r="F10" t="s">
        <v>2092</v>
      </c>
      <c r="G10" s="19">
        <v>66</v>
      </c>
      <c r="H10" t="b">
        <f t="shared" si="0"/>
        <v>1</v>
      </c>
      <c r="I10" t="str">
        <f t="shared" si="2"/>
        <v xml:space="preserve">_x000D_
										Alterna_x000D_
								</v>
      </c>
      <c r="K10" s="22" t="str">
        <f t="shared" si="3"/>
        <v xml:space="preserve">Google _x000D_
										Alterna_x000D_
								</v>
      </c>
      <c r="L10" s="22" t="str">
        <f t="shared" si="4"/>
        <v>Google Daniel Buchbinder</v>
      </c>
      <c r="M10" s="22" t="str">
        <f t="shared" si="1"/>
        <v xml:space="preserve">Google _x000D_
										Alterna_x000D_
								</v>
      </c>
      <c r="N10" s="22" t="s">
        <v>2289</v>
      </c>
      <c r="O10" s="8" t="str">
        <f t="shared" si="5"/>
        <v>https://google.com/search?q=_x000D_
										Alterna_x000D_
								%20founder</v>
      </c>
      <c r="P10" t="s">
        <v>2298</v>
      </c>
    </row>
    <row r="11" spans="1:20" ht="68" x14ac:dyDescent="0.2">
      <c r="A11" t="s">
        <v>1530</v>
      </c>
      <c r="B11" s="3" t="s">
        <v>1468</v>
      </c>
      <c r="C11" t="b">
        <v>0</v>
      </c>
      <c r="D11" t="b">
        <v>0</v>
      </c>
      <c r="E11">
        <v>1994</v>
      </c>
      <c r="F11" s="7" t="s">
        <v>2058</v>
      </c>
      <c r="G11" s="19">
        <v>37</v>
      </c>
      <c r="H11" t="b">
        <f t="shared" si="0"/>
        <v>1</v>
      </c>
      <c r="I11" t="str">
        <f t="shared" si="2"/>
        <v xml:space="preserve">_x000D_
										American Crew_x000D_
								</v>
      </c>
      <c r="K11" s="22" t="str">
        <f t="shared" si="3"/>
        <v xml:space="preserve">Google _x000D_
										American Crew_x000D_
								</v>
      </c>
      <c r="L11" s="22" t="str">
        <f t="shared" si="4"/>
        <v>Google David Raccuglia</v>
      </c>
      <c r="M11" s="22" t="str">
        <f t="shared" si="1"/>
        <v xml:space="preserve">Google _x000D_
										American Crew_x000D_
								</v>
      </c>
      <c r="N11" s="22" t="s">
        <v>2289</v>
      </c>
      <c r="O11" s="8" t="str">
        <f t="shared" si="5"/>
        <v>https://google.com/search?q=_x000D_
										American Crew_x000D_
								%20founder</v>
      </c>
      <c r="P11" t="s">
        <v>2299</v>
      </c>
      <c r="R11" t="s">
        <v>1459</v>
      </c>
    </row>
    <row r="12" spans="1:20" ht="85" x14ac:dyDescent="0.2">
      <c r="A12" t="s">
        <v>1531</v>
      </c>
      <c r="B12" s="3" t="s">
        <v>843</v>
      </c>
      <c r="C12" t="b">
        <v>1</v>
      </c>
      <c r="D12" t="b">
        <v>0</v>
      </c>
      <c r="E12">
        <v>1997</v>
      </c>
      <c r="F12" t="s">
        <v>2079</v>
      </c>
      <c r="G12" s="19">
        <v>66</v>
      </c>
      <c r="H12" t="b">
        <f t="shared" si="0"/>
        <v>1</v>
      </c>
      <c r="I12" t="str">
        <f t="shared" si="2"/>
        <v xml:space="preserve">_x000D_
										Anastasia Beverly Hills_x000D_
								</v>
      </c>
      <c r="K12" s="22" t="str">
        <f t="shared" si="3"/>
        <v xml:space="preserve">Google _x000D_
										Anastasia Beverly Hills_x000D_
								</v>
      </c>
      <c r="L12" s="22" t="str">
        <f t="shared" si="4"/>
        <v>Google Anastasia Soare</v>
      </c>
      <c r="M12" s="22" t="str">
        <f t="shared" si="1"/>
        <v xml:space="preserve">Google _x000D_
										Anastasia Beverly Hills_x000D_
								</v>
      </c>
      <c r="N12" s="22" t="s">
        <v>2289</v>
      </c>
      <c r="O12" s="8" t="str">
        <f t="shared" si="5"/>
        <v>https://google.com/search?q=_x000D_
										Anastasia Beverly Hills_x000D_
								%20founder</v>
      </c>
      <c r="P12" t="s">
        <v>2300</v>
      </c>
      <c r="R12">
        <f>COUNTA(I3:I557)</f>
        <v>555</v>
      </c>
    </row>
    <row r="13" spans="1:20" ht="68" x14ac:dyDescent="0.2">
      <c r="A13" t="s">
        <v>1532</v>
      </c>
      <c r="B13" s="3" t="s">
        <v>1470</v>
      </c>
      <c r="C13" t="b">
        <v>1</v>
      </c>
      <c r="D13" t="b">
        <v>0</v>
      </c>
      <c r="E13">
        <v>2010</v>
      </c>
      <c r="F13" s="7" t="s">
        <v>2059</v>
      </c>
      <c r="G13" s="19">
        <v>33</v>
      </c>
      <c r="H13" t="b">
        <f t="shared" si="0"/>
        <v>1</v>
      </c>
      <c r="I13" t="str">
        <f t="shared" si="2"/>
        <v xml:space="preserve">_x000D_
										Andalou Naturals_x000D_
								</v>
      </c>
      <c r="K13" s="22" t="str">
        <f t="shared" si="3"/>
        <v xml:space="preserve">Google _x000D_
										Andalou Naturals_x000D_
								</v>
      </c>
      <c r="L13" s="22" t="str">
        <f t="shared" si="4"/>
        <v>Google Stacey Kelly Egide and Mark Egide</v>
      </c>
      <c r="M13" s="22" t="str">
        <f t="shared" si="1"/>
        <v xml:space="preserve">Google _x000D_
										Andalou Naturals_x000D_
								</v>
      </c>
      <c r="N13" s="22" t="s">
        <v>2289</v>
      </c>
      <c r="O13" s="8" t="str">
        <f t="shared" si="5"/>
        <v>https://google.com/search?q=_x000D_
										Andalou Naturals_x000D_
								%20founder</v>
      </c>
      <c r="P13" t="s">
        <v>2301</v>
      </c>
    </row>
    <row r="14" spans="1:20" ht="68" x14ac:dyDescent="0.2">
      <c r="A14" t="s">
        <v>1533</v>
      </c>
      <c r="B14" s="3" t="s">
        <v>1471</v>
      </c>
      <c r="C14" t="b">
        <v>0</v>
      </c>
      <c r="D14" t="b">
        <v>0</v>
      </c>
      <c r="E14">
        <v>1998</v>
      </c>
      <c r="F14" s="7" t="s">
        <v>2060</v>
      </c>
      <c r="G14" s="19">
        <v>37</v>
      </c>
      <c r="H14" t="b">
        <f t="shared" si="0"/>
        <v>1</v>
      </c>
      <c r="I14" t="str">
        <f t="shared" si="2"/>
        <v xml:space="preserve">_x000D_
										Aquage_x000D_
								</v>
      </c>
      <c r="K14" s="22" t="str">
        <f t="shared" si="3"/>
        <v xml:space="preserve">Google _x000D_
										Aquage_x000D_
								</v>
      </c>
      <c r="L14" s="22" t="str">
        <f t="shared" si="4"/>
        <v>Google Dennis Lubin and Luis Alvarez</v>
      </c>
      <c r="M14" s="22" t="str">
        <f t="shared" si="1"/>
        <v xml:space="preserve">Google _x000D_
										Aquage_x000D_
								</v>
      </c>
      <c r="N14" s="22" t="s">
        <v>2289</v>
      </c>
      <c r="O14" s="8" t="str">
        <f t="shared" si="5"/>
        <v>https://google.com/search?q=_x000D_
										Aquage_x000D_
								%20founder</v>
      </c>
      <c r="P14" t="s">
        <v>2302</v>
      </c>
    </row>
    <row r="15" spans="1:20" ht="68" x14ac:dyDescent="0.2">
      <c r="A15" t="s">
        <v>1534</v>
      </c>
      <c r="B15" s="3" t="s">
        <v>1473</v>
      </c>
      <c r="C15" t="b">
        <v>0</v>
      </c>
      <c r="D15" t="b">
        <v>0</v>
      </c>
      <c r="E15">
        <v>1925</v>
      </c>
      <c r="F15" s="7" t="s">
        <v>2061</v>
      </c>
      <c r="G15" s="19">
        <v>4</v>
      </c>
      <c r="H15" t="b">
        <f t="shared" si="0"/>
        <v>1</v>
      </c>
      <c r="I15" t="str">
        <f t="shared" si="2"/>
        <v xml:space="preserve">_x000D_
										Aquaphor_x000D_
								</v>
      </c>
      <c r="K15" s="22" t="str">
        <f t="shared" si="3"/>
        <v xml:space="preserve">Google _x000D_
										Aquaphor_x000D_
								</v>
      </c>
      <c r="L15" s="22" t="str">
        <f t="shared" si="4"/>
        <v>Google Herman A. Metz</v>
      </c>
      <c r="M15" s="22" t="str">
        <f t="shared" si="1"/>
        <v xml:space="preserve">Google _x000D_
										Aquaphor_x000D_
								</v>
      </c>
      <c r="N15" s="22" t="s">
        <v>2289</v>
      </c>
      <c r="O15" s="8" t="str">
        <f t="shared" si="5"/>
        <v>https://google.com/search?q=_x000D_
										Aquaphor_x000D_
								%20founder</v>
      </c>
      <c r="P15" t="s">
        <v>2303</v>
      </c>
    </row>
    <row r="16" spans="1:20" ht="51" x14ac:dyDescent="0.2">
      <c r="A16" t="s">
        <v>1535</v>
      </c>
      <c r="B16" s="3" t="s">
        <v>844</v>
      </c>
      <c r="C16" t="b">
        <v>1</v>
      </c>
      <c r="D16" t="b">
        <v>0</v>
      </c>
      <c r="E16">
        <v>1990</v>
      </c>
      <c r="F16" t="s">
        <v>2055</v>
      </c>
      <c r="G16" s="19">
        <v>5</v>
      </c>
      <c r="H16" t="b">
        <f t="shared" si="0"/>
        <v>1</v>
      </c>
      <c r="I16" t="str">
        <f t="shared" si="2"/>
        <v xml:space="preserve">_x000D_
										Aquis_x000D_
								</v>
      </c>
      <c r="K16" s="22" t="str">
        <f t="shared" si="3"/>
        <v xml:space="preserve">Google _x000D_
										Aquis_x000D_
								</v>
      </c>
      <c r="L16" s="22" t="str">
        <f t="shared" si="4"/>
        <v>Google Britta Cox</v>
      </c>
      <c r="M16" s="22" t="str">
        <f t="shared" si="1"/>
        <v xml:space="preserve">Google _x000D_
										Aquis_x000D_
								</v>
      </c>
      <c r="N16" s="22" t="s">
        <v>2289</v>
      </c>
      <c r="O16" s="8" t="str">
        <f t="shared" si="5"/>
        <v>https://google.com/search?q=_x000D_
										Aquis_x000D_
								%20founder</v>
      </c>
      <c r="P16" t="s">
        <v>2304</v>
      </c>
    </row>
    <row r="17" spans="1:16" ht="68" x14ac:dyDescent="0.2">
      <c r="A17" t="s">
        <v>1536</v>
      </c>
      <c r="B17" s="3" t="s">
        <v>1474</v>
      </c>
      <c r="C17" t="b">
        <v>1</v>
      </c>
      <c r="D17" t="b">
        <v>0</v>
      </c>
      <c r="E17">
        <v>1989</v>
      </c>
      <c r="F17" s="7" t="s">
        <v>2062</v>
      </c>
      <c r="G17" s="19">
        <v>17</v>
      </c>
      <c r="H17" t="b">
        <f t="shared" si="0"/>
        <v>1</v>
      </c>
      <c r="I17" t="str">
        <f t="shared" si="2"/>
        <v xml:space="preserve">_x000D_
										ARCONA_x000D_
								</v>
      </c>
      <c r="K17" s="22" t="str">
        <f t="shared" si="3"/>
        <v xml:space="preserve">Google _x000D_
										ARCONA_x000D_
								</v>
      </c>
      <c r="L17" s="22" t="str">
        <f t="shared" si="4"/>
        <v>Google Chanel Jenae</v>
      </c>
      <c r="M17" s="22" t="str">
        <f t="shared" si="1"/>
        <v xml:space="preserve">Google _x000D_
										ARCONA_x000D_
								</v>
      </c>
      <c r="N17" s="22" t="s">
        <v>2289</v>
      </c>
      <c r="O17" s="8" t="str">
        <f t="shared" si="5"/>
        <v>https://google.com/search?q=_x000D_
										ARCONA_x000D_
								%20founder</v>
      </c>
      <c r="P17" t="s">
        <v>2305</v>
      </c>
    </row>
    <row r="18" spans="1:16" ht="85" x14ac:dyDescent="0.2">
      <c r="A18" t="s">
        <v>1537</v>
      </c>
      <c r="B18" s="3" t="s">
        <v>1475</v>
      </c>
      <c r="C18" t="b">
        <v>1</v>
      </c>
      <c r="D18" t="b">
        <v>0</v>
      </c>
      <c r="E18">
        <v>2014</v>
      </c>
      <c r="F18" s="7" t="s">
        <v>2063</v>
      </c>
      <c r="G18" s="19">
        <v>10</v>
      </c>
      <c r="H18" t="b">
        <f t="shared" si="0"/>
        <v>1</v>
      </c>
      <c r="I18" t="str">
        <f t="shared" si="2"/>
        <v xml:space="preserve">_x000D_
										Arctic Fox_x000D_
								</v>
      </c>
      <c r="K18" s="22" t="str">
        <f t="shared" si="3"/>
        <v xml:space="preserve">Google _x000D_
										Arctic Fox_x000D_
								</v>
      </c>
      <c r="L18" s="22" t="str">
        <f t="shared" si="4"/>
        <v>Google Kristen Leanne and Ryan Morgan</v>
      </c>
      <c r="M18" s="22" t="str">
        <f t="shared" si="1"/>
        <v xml:space="preserve">Google _x000D_
										Arctic Fox_x000D_
								</v>
      </c>
      <c r="N18" s="22" t="s">
        <v>2289</v>
      </c>
      <c r="O18" s="8" t="str">
        <f t="shared" si="5"/>
        <v>https://google.com/search?q=_x000D_
										Arctic Fox_x000D_
								%20founder</v>
      </c>
      <c r="P18" t="s">
        <v>2306</v>
      </c>
    </row>
    <row r="19" spans="1:16" ht="68" x14ac:dyDescent="0.2">
      <c r="A19" t="s">
        <v>1538</v>
      </c>
      <c r="B19" s="3" t="s">
        <v>1478</v>
      </c>
      <c r="C19" t="b">
        <v>1</v>
      </c>
      <c r="D19" t="b">
        <v>0</v>
      </c>
      <c r="E19">
        <v>1971</v>
      </c>
      <c r="F19" s="7" t="s">
        <v>2476</v>
      </c>
      <c r="G19" s="19">
        <v>115</v>
      </c>
      <c r="H19" t="b">
        <f t="shared" si="0"/>
        <v>1</v>
      </c>
      <c r="I19" t="str">
        <f t="shared" si="2"/>
        <v xml:space="preserve">_x000D_
										Ardell_x000D_
								</v>
      </c>
      <c r="K19" s="22" t="str">
        <f t="shared" si="3"/>
        <v xml:space="preserve">Google _x000D_
										Ardell_x000D_
								</v>
      </c>
      <c r="L19" s="22" t="str">
        <f t="shared" si="4"/>
        <v>Google Arnold and Sydell Miller</v>
      </c>
      <c r="M19" s="22" t="str">
        <f t="shared" si="1"/>
        <v xml:space="preserve">Google _x000D_
										Ardell_x000D_
								</v>
      </c>
      <c r="N19" s="22" t="s">
        <v>2289</v>
      </c>
      <c r="O19" s="8" t="str">
        <f t="shared" si="5"/>
        <v>https://google.com/search?q=_x000D_
										Ardell_x000D_
								%20founder</v>
      </c>
      <c r="P19" t="s">
        <v>2307</v>
      </c>
    </row>
    <row r="20" spans="1:16" ht="68" x14ac:dyDescent="0.2">
      <c r="A20" t="s">
        <v>1539</v>
      </c>
      <c r="B20" s="3" t="s">
        <v>323</v>
      </c>
      <c r="C20" t="b">
        <v>1</v>
      </c>
      <c r="D20" t="b">
        <v>0</v>
      </c>
      <c r="E20">
        <v>2015</v>
      </c>
      <c r="F20" s="7" t="s">
        <v>2064</v>
      </c>
      <c r="G20" s="19">
        <v>15</v>
      </c>
      <c r="H20" t="b">
        <f t="shared" si="0"/>
        <v>1</v>
      </c>
      <c r="I20" t="str">
        <f t="shared" si="2"/>
        <v xml:space="preserve">_x000D_
										Ariana Grande_x000D_
								</v>
      </c>
      <c r="K20" s="22" t="str">
        <f t="shared" si="3"/>
        <v xml:space="preserve">Google _x000D_
										Ariana Grande_x000D_
								</v>
      </c>
      <c r="L20" s="22" t="str">
        <f t="shared" si="4"/>
        <v>Google Ariana Grande</v>
      </c>
      <c r="M20" s="22" t="str">
        <f t="shared" si="1"/>
        <v xml:space="preserve">Google _x000D_
										Ariana Grande_x000D_
								</v>
      </c>
      <c r="N20" s="22" t="s">
        <v>2289</v>
      </c>
      <c r="O20" s="8" t="str">
        <f t="shared" si="5"/>
        <v>https://google.com/search?q=_x000D_
										Ariana Grande_x000D_
								%20founder</v>
      </c>
      <c r="P20" t="s">
        <v>2308</v>
      </c>
    </row>
    <row r="21" spans="1:16" ht="85" x14ac:dyDescent="0.2">
      <c r="A21" t="s">
        <v>1540</v>
      </c>
      <c r="B21" s="3" t="s">
        <v>1479</v>
      </c>
      <c r="C21" t="b">
        <v>0</v>
      </c>
      <c r="D21" t="b">
        <v>0</v>
      </c>
      <c r="E21">
        <v>1975</v>
      </c>
      <c r="F21" s="7" t="s">
        <v>2477</v>
      </c>
      <c r="G21" s="19">
        <v>32</v>
      </c>
      <c r="H21" t="b">
        <f t="shared" si="0"/>
        <v>1</v>
      </c>
      <c r="I21" t="str">
        <f t="shared" si="2"/>
        <v xml:space="preserve">_x000D_
										ARMANI_x000D_
								</v>
      </c>
      <c r="K21" s="22" t="str">
        <f t="shared" si="3"/>
        <v xml:space="preserve">Google _x000D_
										ARMANI_x000D_
								</v>
      </c>
      <c r="L21" s="22" t="str">
        <f t="shared" si="4"/>
        <v>Google Giorgio Armani and Sergio Galeotti</v>
      </c>
      <c r="M21" s="22" t="str">
        <f t="shared" si="1"/>
        <v xml:space="preserve">Google _x000D_
										ARMANI_x000D_
								</v>
      </c>
      <c r="N21" s="22" t="s">
        <v>2289</v>
      </c>
      <c r="O21" s="8" t="str">
        <f t="shared" si="5"/>
        <v>https://google.com/search?q=_x000D_
										ARMANI_x000D_
								%20founder</v>
      </c>
      <c r="P21" t="s">
        <v>2309</v>
      </c>
    </row>
    <row r="22" spans="1:16" ht="68" x14ac:dyDescent="0.2">
      <c r="A22" t="s">
        <v>1541</v>
      </c>
      <c r="B22" s="3" t="s">
        <v>1480</v>
      </c>
      <c r="C22" t="b">
        <v>0</v>
      </c>
      <c r="D22" t="b">
        <v>0</v>
      </c>
      <c r="E22">
        <v>2014</v>
      </c>
      <c r="F22" s="7" t="s">
        <v>2057</v>
      </c>
      <c r="G22" s="19">
        <v>21</v>
      </c>
      <c r="H22" t="b">
        <f t="shared" si="0"/>
        <v>1</v>
      </c>
      <c r="I22" t="str">
        <f t="shared" si="2"/>
        <v xml:space="preserve">_x000D_
										ArtNaturals LUXE_x000D_
								</v>
      </c>
      <c r="K22" s="22" t="str">
        <f t="shared" si="3"/>
        <v xml:space="preserve">Google _x000D_
										ArtNaturals LUXE_x000D_
								</v>
      </c>
      <c r="L22" s="22" t="str">
        <f t="shared" si="4"/>
        <v>Google Joseph Nourollah</v>
      </c>
      <c r="M22" s="22" t="str">
        <f t="shared" si="1"/>
        <v xml:space="preserve">Google _x000D_
										ArtNaturals LUXE_x000D_
								</v>
      </c>
      <c r="N22" s="22" t="s">
        <v>2289</v>
      </c>
      <c r="O22" s="8" t="str">
        <f t="shared" si="5"/>
        <v>https://google.com/search?q=_x000D_
										ArtNaturals LUXE_x000D_
								%20founder</v>
      </c>
      <c r="P22" t="s">
        <v>2310</v>
      </c>
    </row>
    <row r="23" spans="1:16" ht="68" x14ac:dyDescent="0.2">
      <c r="A23" t="s">
        <v>1542</v>
      </c>
      <c r="B23" s="3" t="s">
        <v>1481</v>
      </c>
      <c r="C23" t="b">
        <v>1</v>
      </c>
      <c r="D23" t="b">
        <v>0</v>
      </c>
      <c r="E23">
        <v>2011</v>
      </c>
      <c r="F23" s="7" t="s">
        <v>2065</v>
      </c>
      <c r="G23" s="19">
        <v>11</v>
      </c>
      <c r="H23" t="b">
        <f t="shared" si="0"/>
        <v>1</v>
      </c>
      <c r="I23" t="str">
        <f t="shared" si="2"/>
        <v xml:space="preserve">_x000D_
										Au Naturale_x000D_
								</v>
      </c>
      <c r="K23" s="22" t="str">
        <f t="shared" si="3"/>
        <v xml:space="preserve">Google _x000D_
										Au Naturale_x000D_
								</v>
      </c>
      <c r="L23" s="22" t="str">
        <f t="shared" si="4"/>
        <v>Google Ashley Prange</v>
      </c>
      <c r="M23" s="22" t="str">
        <f t="shared" si="1"/>
        <v xml:space="preserve">Google _x000D_
										Au Naturale_x000D_
								</v>
      </c>
      <c r="N23" s="22" t="s">
        <v>2289</v>
      </c>
      <c r="O23" s="8" t="str">
        <f t="shared" si="5"/>
        <v>https://google.com/search?q=_x000D_
										Au Naturale_x000D_
								%20founder</v>
      </c>
      <c r="P23" t="s">
        <v>2311</v>
      </c>
    </row>
    <row r="24" spans="1:16" ht="68" x14ac:dyDescent="0.2">
      <c r="A24" t="s">
        <v>1543</v>
      </c>
      <c r="B24" s="3" t="s">
        <v>1482</v>
      </c>
      <c r="C24" t="b">
        <v>1</v>
      </c>
      <c r="D24" t="b">
        <v>0</v>
      </c>
      <c r="E24">
        <v>2019</v>
      </c>
      <c r="F24" t="s">
        <v>2055</v>
      </c>
      <c r="G24" s="19">
        <v>7</v>
      </c>
      <c r="H24" t="b">
        <f t="shared" ref="H24:H25" si="6">IF(ISNA(VLOOKUP(A24,$N$1:$Q$174,1,FALSE)), TRUE, FALSE)</f>
        <v>1</v>
      </c>
      <c r="I24" t="str">
        <f t="shared" si="2"/>
        <v xml:space="preserve">_x000D_
										Australian Glow_x000D_
								</v>
      </c>
      <c r="K24" s="22" t="str">
        <f t="shared" si="3"/>
        <v xml:space="preserve">Google _x000D_
										Australian Glow_x000D_
								</v>
      </c>
      <c r="L24" s="22" t="str">
        <f t="shared" si="4"/>
        <v>Google Liz Agresta</v>
      </c>
      <c r="M24" s="22" t="str">
        <f t="shared" si="1"/>
        <v xml:space="preserve">Google _x000D_
										Australian Glow_x000D_
								</v>
      </c>
      <c r="N24" s="22" t="s">
        <v>2289</v>
      </c>
      <c r="O24" s="8" t="str">
        <f t="shared" si="5"/>
        <v>https://google.com/search?q=_x000D_
										Australian Glow_x000D_
								%20founder</v>
      </c>
      <c r="P24" t="s">
        <v>2312</v>
      </c>
    </row>
    <row r="25" spans="1:16" ht="68" x14ac:dyDescent="0.2">
      <c r="A25" t="s">
        <v>1544</v>
      </c>
      <c r="B25" s="3" t="s">
        <v>1483</v>
      </c>
      <c r="C25" t="b">
        <v>0</v>
      </c>
      <c r="D25" t="b">
        <v>0</v>
      </c>
      <c r="E25">
        <v>1985</v>
      </c>
      <c r="F25" s="7" t="s">
        <v>2057</v>
      </c>
      <c r="G25" s="19">
        <v>3</v>
      </c>
      <c r="H25" t="b">
        <f t="shared" si="6"/>
        <v>1</v>
      </c>
      <c r="I25" t="str">
        <f t="shared" si="2"/>
        <v xml:space="preserve">_x000D_
										Australian Gold_x000D_
								</v>
      </c>
      <c r="K25" s="22" t="str">
        <f t="shared" si="3"/>
        <v xml:space="preserve">Google _x000D_
										Australian Gold_x000D_
								</v>
      </c>
      <c r="L25" s="22" t="str">
        <f t="shared" si="4"/>
        <v>Google Trevor Gray</v>
      </c>
      <c r="M25" s="22" t="str">
        <f t="shared" si="1"/>
        <v xml:space="preserve">Google _x000D_
										Australian Gold_x000D_
								</v>
      </c>
      <c r="N25" s="22" t="s">
        <v>2289</v>
      </c>
      <c r="O25" s="8" t="str">
        <f t="shared" si="5"/>
        <v>https://google.com/search?q=_x000D_
										Australian Gold_x000D_
								%20founder</v>
      </c>
      <c r="P25" t="s">
        <v>2313</v>
      </c>
    </row>
    <row r="26" spans="1:16" ht="85" x14ac:dyDescent="0.2">
      <c r="A26" t="s">
        <v>1545</v>
      </c>
      <c r="B26" s="3" t="s">
        <v>1484</v>
      </c>
      <c r="C26" t="b">
        <v>1</v>
      </c>
      <c r="D26" t="b">
        <v>0</v>
      </c>
      <c r="E26">
        <v>1945</v>
      </c>
      <c r="F26" s="7" t="s">
        <v>2066</v>
      </c>
      <c r="G26" s="19">
        <v>24</v>
      </c>
      <c r="H26" t="b">
        <f>IF(ISNA(VLOOKUP(A26,$N$1:$Q$174,1,FALSE)), TRUE, FALSE)</f>
        <v>1</v>
      </c>
      <c r="I26" t="str">
        <f t="shared" si="2"/>
        <v xml:space="preserve">_x000D_
										Aveeno_x000D_
								</v>
      </c>
      <c r="K26" s="22" t="str">
        <f t="shared" si="3"/>
        <v xml:space="preserve">Google _x000D_
										Aveeno_x000D_
								</v>
      </c>
      <c r="L26" s="22" t="str">
        <f t="shared" si="4"/>
        <v>Google Albert Musher and Sidney Musher</v>
      </c>
      <c r="M26" s="22" t="str">
        <f t="shared" si="1"/>
        <v xml:space="preserve">Google _x000D_
										Aveeno_x000D_
								</v>
      </c>
      <c r="N26" s="22" t="s">
        <v>2289</v>
      </c>
      <c r="O26" s="8" t="str">
        <f t="shared" si="5"/>
        <v>https://google.com/search?q=_x000D_
										Aveeno_x000D_
								%20founder</v>
      </c>
      <c r="P26" t="s">
        <v>2314</v>
      </c>
    </row>
    <row r="27" spans="1:16" ht="68" x14ac:dyDescent="0.2">
      <c r="A27" t="s">
        <v>1546</v>
      </c>
      <c r="B27" s="3" t="s">
        <v>1485</v>
      </c>
      <c r="C27" t="b">
        <v>0</v>
      </c>
      <c r="D27" t="b">
        <v>0</v>
      </c>
      <c r="E27">
        <v>1962</v>
      </c>
      <c r="F27" s="7" t="s">
        <v>2067</v>
      </c>
      <c r="G27" s="19">
        <v>40</v>
      </c>
      <c r="H27" t="b">
        <f t="shared" ref="H27:H90" si="7">IF(ISNA(VLOOKUP(A27,$N$1:$Q$174,1,FALSE)), TRUE, FALSE)</f>
        <v>1</v>
      </c>
      <c r="I27" t="str">
        <f t="shared" si="2"/>
        <v xml:space="preserve">_x000D_
										Avène_x000D_
								</v>
      </c>
      <c r="K27" s="22" t="str">
        <f t="shared" si="3"/>
        <v xml:space="preserve">Google _x000D_
										Avène_x000D_
								</v>
      </c>
      <c r="L27" s="22" t="str">
        <f t="shared" si="4"/>
        <v>Google Pierre Fabre</v>
      </c>
      <c r="M27" s="22" t="str">
        <f t="shared" si="1"/>
        <v xml:space="preserve">Google _x000D_
										Avène_x000D_
								</v>
      </c>
      <c r="N27" s="22" t="s">
        <v>2289</v>
      </c>
      <c r="O27" s="8" t="str">
        <f t="shared" si="5"/>
        <v>https://google.com/search?q=_x000D_
										Avène_x000D_
								%20founder</v>
      </c>
      <c r="P27" t="s">
        <v>2315</v>
      </c>
    </row>
    <row r="28" spans="1:16" ht="68" x14ac:dyDescent="0.2">
      <c r="A28" t="s">
        <v>1547</v>
      </c>
      <c r="B28" s="3" t="s">
        <v>1420</v>
      </c>
      <c r="C28" t="b">
        <v>1</v>
      </c>
      <c r="D28" t="b">
        <v>0</v>
      </c>
      <c r="E28">
        <v>2018</v>
      </c>
      <c r="F28" s="7" t="s">
        <v>2068</v>
      </c>
      <c r="G28" s="19">
        <v>9</v>
      </c>
      <c r="H28" t="b">
        <f t="shared" si="7"/>
        <v>1</v>
      </c>
      <c r="I28" t="str">
        <f t="shared" si="2"/>
        <v xml:space="preserve">_x000D_
										Awake Beauty_x000D_
								</v>
      </c>
      <c r="K28" s="22" t="str">
        <f t="shared" si="3"/>
        <v xml:space="preserve">Google _x000D_
										Awake Beauty_x000D_
								</v>
      </c>
      <c r="L28" s="22" t="str">
        <f t="shared" si="4"/>
        <v>Google Maureen Kelly</v>
      </c>
      <c r="M28" s="22" t="str">
        <f t="shared" si="1"/>
        <v xml:space="preserve">Google _x000D_
										Awake Beauty_x000D_
								</v>
      </c>
      <c r="N28" s="22" t="s">
        <v>2289</v>
      </c>
      <c r="O28" s="8" t="str">
        <f t="shared" si="5"/>
        <v>https://google.com/search?q=_x000D_
										Awake Beauty_x000D_
								%20founder</v>
      </c>
      <c r="P28" t="s">
        <v>2316</v>
      </c>
    </row>
    <row r="29" spans="1:16" ht="68" x14ac:dyDescent="0.2">
      <c r="A29" t="s">
        <v>1548</v>
      </c>
      <c r="B29" s="3" t="s">
        <v>1487</v>
      </c>
      <c r="C29" t="b">
        <v>1</v>
      </c>
      <c r="D29" t="b">
        <v>1</v>
      </c>
      <c r="E29">
        <v>2013</v>
      </c>
      <c r="F29" s="7" t="s">
        <v>2065</v>
      </c>
      <c r="G29" s="19">
        <v>8</v>
      </c>
      <c r="H29" t="b">
        <f t="shared" si="7"/>
        <v>1</v>
      </c>
      <c r="I29" t="str">
        <f t="shared" si="2"/>
        <v xml:space="preserve">_x000D_
										AXIOLOGY_x000D_
								</v>
      </c>
      <c r="K29" s="22" t="str">
        <f t="shared" si="3"/>
        <v xml:space="preserve">Google _x000D_
										AXIOLOGY_x000D_
								</v>
      </c>
      <c r="L29" s="22" t="str">
        <f t="shared" si="4"/>
        <v>Google Ericka Rodriguez</v>
      </c>
      <c r="M29" s="22" t="str">
        <f t="shared" si="1"/>
        <v xml:space="preserve">Google _x000D_
										AXIOLOGY_x000D_
								</v>
      </c>
      <c r="N29" s="22" t="s">
        <v>2289</v>
      </c>
      <c r="O29" s="8" t="str">
        <f t="shared" si="5"/>
        <v>https://google.com/search?q=_x000D_
										AXIOLOGY_x000D_
								%20founder</v>
      </c>
      <c r="P29" t="s">
        <v>2317</v>
      </c>
    </row>
    <row r="30" spans="1:16" ht="68" x14ac:dyDescent="0.2">
      <c r="A30" t="s">
        <v>1549</v>
      </c>
      <c r="B30" s="3" t="s">
        <v>1488</v>
      </c>
      <c r="C30" t="b">
        <v>0</v>
      </c>
      <c r="D30" t="b">
        <v>0</v>
      </c>
      <c r="E30">
        <v>1967</v>
      </c>
      <c r="F30" s="7" t="s">
        <v>2069</v>
      </c>
      <c r="G30" s="19">
        <v>9</v>
      </c>
      <c r="H30" t="b">
        <f t="shared" si="7"/>
        <v>1</v>
      </c>
      <c r="I30" t="str">
        <f t="shared" si="2"/>
        <v xml:space="preserve">_x000D_
										Azzaro_x000D_
								</v>
      </c>
      <c r="K30" s="22" t="str">
        <f t="shared" si="3"/>
        <v xml:space="preserve">Google _x000D_
										Azzaro_x000D_
								</v>
      </c>
      <c r="L30" s="22" t="str">
        <f t="shared" si="4"/>
        <v>Google Loris Azzaro</v>
      </c>
      <c r="M30" s="22" t="str">
        <f t="shared" si="1"/>
        <v xml:space="preserve">Google _x000D_
										Azzaro_x000D_
								</v>
      </c>
      <c r="N30" s="22" t="s">
        <v>2289</v>
      </c>
      <c r="O30" s="8" t="str">
        <f t="shared" si="5"/>
        <v>https://google.com/search?q=_x000D_
										Azzaro_x000D_
								%20founder</v>
      </c>
      <c r="P30" t="s">
        <v>2318</v>
      </c>
    </row>
    <row r="31" spans="1:16" ht="102" x14ac:dyDescent="0.2">
      <c r="A31" t="s">
        <v>1550</v>
      </c>
      <c r="B31" s="3" t="s">
        <v>1489</v>
      </c>
      <c r="C31" t="b">
        <v>1</v>
      </c>
      <c r="D31" t="b">
        <v>0</v>
      </c>
      <c r="E31">
        <v>2010</v>
      </c>
      <c r="F31" t="s">
        <v>2055</v>
      </c>
      <c r="G31" s="19">
        <v>2</v>
      </c>
      <c r="H31" t="b">
        <f t="shared" si="7"/>
        <v>1</v>
      </c>
      <c r="I31" t="str">
        <f t="shared" si="2"/>
        <v xml:space="preserve">_x000D_
										B.Bungalow by Beachwaver Co._x000D_
								</v>
      </c>
      <c r="K31" s="22" t="str">
        <f t="shared" si="3"/>
        <v xml:space="preserve">Google _x000D_
										B.Bungalow by Beachwaver Co._x000D_
								</v>
      </c>
      <c r="L31" s="22" t="str">
        <f t="shared" si="4"/>
        <v>Google Sarah Potempa</v>
      </c>
      <c r="M31" s="22" t="str">
        <f t="shared" si="1"/>
        <v xml:space="preserve">Google _x000D_
										B.Bungalow by Beachwaver Co._x000D_
								</v>
      </c>
      <c r="N31" s="22" t="s">
        <v>2289</v>
      </c>
      <c r="O31" s="8" t="str">
        <f t="shared" si="5"/>
        <v>https://google.com/search?q=_x000D_
										B.Bungalow by Beachwaver Co._x000D_
								%20founder</v>
      </c>
      <c r="P31" t="s">
        <v>2319</v>
      </c>
    </row>
    <row r="32" spans="1:16" ht="51" x14ac:dyDescent="0.2">
      <c r="A32" t="s">
        <v>1551</v>
      </c>
      <c r="B32" s="3" t="s">
        <v>1490</v>
      </c>
      <c r="C32" t="b">
        <v>1</v>
      </c>
      <c r="D32" t="b">
        <v>0</v>
      </c>
      <c r="E32">
        <v>1986</v>
      </c>
      <c r="F32" s="7" t="s">
        <v>2057</v>
      </c>
      <c r="G32" s="19">
        <v>12</v>
      </c>
      <c r="H32" t="b">
        <f t="shared" si="7"/>
        <v>1</v>
      </c>
      <c r="I32" t="str">
        <f t="shared" si="2"/>
        <v xml:space="preserve">_x000D_
										b.tan_x000D_
								</v>
      </c>
      <c r="K32" s="22" t="str">
        <f t="shared" si="3"/>
        <v xml:space="preserve">Google _x000D_
										b.tan_x000D_
								</v>
      </c>
      <c r="L32" s="22" t="str">
        <f t="shared" si="4"/>
        <v>Google Melissa Keclik</v>
      </c>
      <c r="M32" s="22" t="str">
        <f t="shared" si="1"/>
        <v xml:space="preserve">Google _x000D_
										b.tan_x000D_
								</v>
      </c>
      <c r="N32" s="22" t="s">
        <v>2289</v>
      </c>
      <c r="O32" s="8" t="str">
        <f t="shared" si="5"/>
        <v>https://google.com/search?q=_x000D_
										b.tan_x000D_
								%20founder</v>
      </c>
      <c r="P32" t="s">
        <v>2320</v>
      </c>
    </row>
    <row r="33" spans="1:16" ht="68" x14ac:dyDescent="0.2">
      <c r="A33" t="s">
        <v>1552</v>
      </c>
      <c r="B33" s="3" t="s">
        <v>1491</v>
      </c>
      <c r="C33" t="b">
        <v>1</v>
      </c>
      <c r="D33" t="b">
        <v>0</v>
      </c>
      <c r="E33">
        <v>2008</v>
      </c>
      <c r="F33" s="7" t="s">
        <v>2070</v>
      </c>
      <c r="G33" s="19">
        <v>24</v>
      </c>
      <c r="H33" t="b">
        <f t="shared" si="7"/>
        <v>1</v>
      </c>
      <c r="I33" t="str">
        <f t="shared" si="2"/>
        <v xml:space="preserve">_x000D_
										Babo Botanicals_x000D_
								</v>
      </c>
      <c r="K33" s="22" t="str">
        <f t="shared" si="3"/>
        <v xml:space="preserve">Google _x000D_
										Babo Botanicals_x000D_
								</v>
      </c>
      <c r="L33" s="22" t="str">
        <f t="shared" si="4"/>
        <v>Google Kate Solomon</v>
      </c>
      <c r="M33" s="22" t="str">
        <f t="shared" si="1"/>
        <v xml:space="preserve">Google _x000D_
										Babo Botanicals_x000D_
								</v>
      </c>
      <c r="N33" s="22" t="s">
        <v>2289</v>
      </c>
      <c r="O33" s="8" t="str">
        <f t="shared" si="5"/>
        <v>https://google.com/search?q=_x000D_
										Babo Botanicals_x000D_
								%20founder</v>
      </c>
      <c r="P33" t="s">
        <v>2321</v>
      </c>
    </row>
    <row r="34" spans="1:16" ht="68" x14ac:dyDescent="0.2">
      <c r="A34" t="s">
        <v>1553</v>
      </c>
      <c r="B34" s="3" t="s">
        <v>1492</v>
      </c>
      <c r="C34" t="b">
        <v>0</v>
      </c>
      <c r="D34" t="b">
        <v>0</v>
      </c>
      <c r="E34">
        <v>1997</v>
      </c>
      <c r="F34" s="7" t="s">
        <v>2071</v>
      </c>
      <c r="G34" s="19">
        <v>3</v>
      </c>
      <c r="H34" t="b">
        <f t="shared" si="7"/>
        <v>1</v>
      </c>
      <c r="I34" t="str">
        <f t="shared" si="2"/>
        <v xml:space="preserve">_x000D_
										Baby Foot_x000D_
								</v>
      </c>
      <c r="K34" s="22" t="str">
        <f t="shared" si="3"/>
        <v xml:space="preserve">Google _x000D_
										Baby Foot_x000D_
								</v>
      </c>
      <c r="L34" s="22" t="str">
        <f t="shared" si="4"/>
        <v>Google James Morris</v>
      </c>
      <c r="M34" s="22" t="str">
        <f t="shared" si="1"/>
        <v xml:space="preserve">Google _x000D_
										Baby Foot_x000D_
								</v>
      </c>
      <c r="N34" s="22" t="s">
        <v>2289</v>
      </c>
      <c r="O34" s="8" t="str">
        <f t="shared" si="5"/>
        <v>https://google.com/search?q=_x000D_
										Baby Foot_x000D_
								%20founder</v>
      </c>
      <c r="P34" t="s">
        <v>2322</v>
      </c>
    </row>
    <row r="35" spans="1:16" ht="68" x14ac:dyDescent="0.2">
      <c r="A35" t="s">
        <v>1554</v>
      </c>
      <c r="B35" s="3" t="s">
        <v>1493</v>
      </c>
      <c r="C35" t="b">
        <v>0</v>
      </c>
      <c r="D35" t="b">
        <v>0</v>
      </c>
      <c r="E35">
        <v>1961</v>
      </c>
      <c r="F35" s="7" t="s">
        <v>2072</v>
      </c>
      <c r="G35" s="19">
        <v>32</v>
      </c>
      <c r="H35" t="b">
        <f t="shared" si="7"/>
        <v>1</v>
      </c>
      <c r="I35" t="str">
        <f t="shared" si="2"/>
        <v xml:space="preserve">_x000D_
										BaBylissPRO_x000D_
								</v>
      </c>
      <c r="K35" s="22" t="str">
        <f t="shared" si="3"/>
        <v xml:space="preserve">Google _x000D_
										BaBylissPRO_x000D_
								</v>
      </c>
      <c r="L35" s="22" t="str">
        <f t="shared" si="4"/>
        <v>Google René Lelièvre</v>
      </c>
      <c r="M35" s="22" t="str">
        <f t="shared" si="1"/>
        <v xml:space="preserve">Google _x000D_
										BaBylissPRO_x000D_
								</v>
      </c>
      <c r="N35" s="22" t="s">
        <v>2289</v>
      </c>
      <c r="O35" s="8" t="str">
        <f t="shared" si="5"/>
        <v>https://google.com/search?q=_x000D_
										BaBylissPRO_x000D_
								%20founder</v>
      </c>
      <c r="P35" t="s">
        <v>2323</v>
      </c>
    </row>
    <row r="36" spans="1:16" ht="68" x14ac:dyDescent="0.2">
      <c r="A36" t="s">
        <v>1555</v>
      </c>
      <c r="B36" s="3" t="s">
        <v>1494</v>
      </c>
      <c r="C36" t="b">
        <v>1</v>
      </c>
      <c r="D36" t="b">
        <v>0</v>
      </c>
      <c r="E36">
        <v>2020</v>
      </c>
      <c r="F36" s="7" t="s">
        <v>2062</v>
      </c>
      <c r="G36" s="19">
        <v>18</v>
      </c>
      <c r="H36" t="b">
        <f t="shared" si="7"/>
        <v>1</v>
      </c>
      <c r="I36" t="str">
        <f t="shared" si="2"/>
        <v xml:space="preserve">_x000D_
										BAD HABIT_x000D_
								</v>
      </c>
      <c r="K36" s="22" t="str">
        <f t="shared" si="3"/>
        <v xml:space="preserve">Google _x000D_
										BAD HABIT_x000D_
								</v>
      </c>
      <c r="L36" s="22" t="str">
        <f t="shared" si="4"/>
        <v>Google Emma Chamberlain</v>
      </c>
      <c r="M36" s="22" t="str">
        <f t="shared" si="1"/>
        <v xml:space="preserve">Google _x000D_
										BAD HABIT_x000D_
								</v>
      </c>
      <c r="N36" s="22" t="s">
        <v>2289</v>
      </c>
      <c r="O36" s="8" t="str">
        <f t="shared" si="5"/>
        <v>https://google.com/search?q=_x000D_
										BAD HABIT_x000D_
								%20founder</v>
      </c>
      <c r="P36" t="s">
        <v>2324</v>
      </c>
    </row>
    <row r="37" spans="1:16" ht="68" x14ac:dyDescent="0.2">
      <c r="A37" t="s">
        <v>1556</v>
      </c>
      <c r="B37" s="3" t="s">
        <v>1495</v>
      </c>
      <c r="C37" t="b">
        <v>1</v>
      </c>
      <c r="D37" t="b">
        <v>0</v>
      </c>
      <c r="E37">
        <v>2014</v>
      </c>
      <c r="F37" t="s">
        <v>2055</v>
      </c>
      <c r="G37" s="19">
        <v>8</v>
      </c>
      <c r="H37" t="b">
        <f t="shared" si="7"/>
        <v>1</v>
      </c>
      <c r="I37" t="str">
        <f t="shared" si="2"/>
        <v xml:space="preserve">_x000D_
										Bali Body_x000D_
								</v>
      </c>
      <c r="K37" s="22" t="str">
        <f t="shared" si="3"/>
        <v xml:space="preserve">Google _x000D_
										Bali Body_x000D_
								</v>
      </c>
      <c r="L37" s="22" t="str">
        <f t="shared" si="4"/>
        <v>Google Dave and Laura Oosterloo</v>
      </c>
      <c r="M37" s="22" t="str">
        <f t="shared" si="1"/>
        <v xml:space="preserve">Google _x000D_
										Bali Body_x000D_
								</v>
      </c>
      <c r="N37" s="22" t="s">
        <v>2289</v>
      </c>
      <c r="O37" s="8" t="str">
        <f t="shared" si="5"/>
        <v>https://google.com/search?q=_x000D_
										Bali Body_x000D_
								%20founder</v>
      </c>
      <c r="P37" t="s">
        <v>2325</v>
      </c>
    </row>
    <row r="38" spans="1:16" ht="68" x14ac:dyDescent="0.2">
      <c r="A38" t="s">
        <v>1557</v>
      </c>
      <c r="B38" s="3" t="s">
        <v>1496</v>
      </c>
      <c r="C38" t="b">
        <v>0</v>
      </c>
      <c r="D38" t="b">
        <v>1</v>
      </c>
      <c r="E38">
        <v>2005</v>
      </c>
      <c r="F38" s="7" t="s">
        <v>2073</v>
      </c>
      <c r="G38" s="19">
        <v>26</v>
      </c>
      <c r="H38" t="b">
        <f t="shared" si="7"/>
        <v>1</v>
      </c>
      <c r="I38" t="str">
        <f t="shared" si="2"/>
        <v xml:space="preserve">_x000D_
										Banila Co_x000D_
								</v>
      </c>
      <c r="K38" s="22" t="str">
        <f t="shared" si="3"/>
        <v xml:space="preserve">Google _x000D_
										Banila Co_x000D_
								</v>
      </c>
      <c r="L38" s="22" t="str">
        <f t="shared" si="4"/>
        <v>Google F&amp;F</v>
      </c>
      <c r="M38" s="22" t="str">
        <f t="shared" si="1"/>
        <v xml:space="preserve">Google _x000D_
										Banila Co_x000D_
								</v>
      </c>
      <c r="N38" s="22" t="s">
        <v>2289</v>
      </c>
      <c r="O38" s="8" t="str">
        <f t="shared" si="5"/>
        <v>https://google.com/search?q=_x000D_
										Banila Co_x000D_
								%20founder</v>
      </c>
      <c r="P38" t="s">
        <v>2326</v>
      </c>
    </row>
    <row r="39" spans="1:16" ht="85" x14ac:dyDescent="0.2">
      <c r="A39" t="s">
        <v>1558</v>
      </c>
      <c r="B39" s="3" t="s">
        <v>1497</v>
      </c>
      <c r="C39" t="b">
        <v>1</v>
      </c>
      <c r="D39" t="b">
        <v>0</v>
      </c>
      <c r="E39">
        <v>2019</v>
      </c>
      <c r="F39" s="7" t="s">
        <v>2074</v>
      </c>
      <c r="G39" s="19">
        <v>10</v>
      </c>
      <c r="H39" t="b">
        <f t="shared" si="7"/>
        <v>1</v>
      </c>
      <c r="I39" t="str">
        <f t="shared" si="2"/>
        <v xml:space="preserve">_x000D_
										Barefoot Scientist_x000D_
								</v>
      </c>
      <c r="K39" s="22" t="str">
        <f t="shared" si="3"/>
        <v xml:space="preserve">Google _x000D_
										Barefoot Scientist_x000D_
								</v>
      </c>
      <c r="L39" s="22" t="str">
        <f t="shared" si="4"/>
        <v>Google Dana Ward</v>
      </c>
      <c r="M39" s="22" t="str">
        <f t="shared" si="1"/>
        <v xml:space="preserve">Google _x000D_
										Barefoot Scientist_x000D_
								</v>
      </c>
      <c r="N39" s="22" t="s">
        <v>2289</v>
      </c>
      <c r="O39" s="8" t="str">
        <f t="shared" si="5"/>
        <v>https://google.com/search?q=_x000D_
										Barefoot Scientist_x000D_
								%20founder</v>
      </c>
      <c r="P39" t="s">
        <v>2327</v>
      </c>
    </row>
    <row r="40" spans="1:16" ht="68" x14ac:dyDescent="0.2">
      <c r="A40" t="s">
        <v>1559</v>
      </c>
      <c r="B40" s="3" t="s">
        <v>856</v>
      </c>
      <c r="C40" t="b">
        <v>1</v>
      </c>
      <c r="D40" t="b">
        <v>0</v>
      </c>
      <c r="E40">
        <v>1976</v>
      </c>
      <c r="F40" s="7" t="s">
        <v>2478</v>
      </c>
      <c r="G40" s="19">
        <v>91</v>
      </c>
      <c r="H40" t="b">
        <f t="shared" si="7"/>
        <v>1</v>
      </c>
      <c r="I40" t="str">
        <f t="shared" si="2"/>
        <v xml:space="preserve">_x000D_
										bareMinerals_x000D_
								</v>
      </c>
      <c r="K40" s="22" t="str">
        <f t="shared" si="3"/>
        <v xml:space="preserve">Google _x000D_
										bareMinerals_x000D_
								</v>
      </c>
      <c r="L40" s="22" t="str">
        <f t="shared" si="4"/>
        <v>Google Diane Richardson</v>
      </c>
      <c r="M40" s="22" t="str">
        <f t="shared" si="1"/>
        <v xml:space="preserve">Google _x000D_
										bareMinerals_x000D_
								</v>
      </c>
      <c r="N40" s="22" t="s">
        <v>2289</v>
      </c>
      <c r="O40" s="8" t="str">
        <f t="shared" si="5"/>
        <v>https://google.com/search?q=_x000D_
										bareMinerals_x000D_
								%20founder</v>
      </c>
      <c r="P40" t="s">
        <v>2328</v>
      </c>
    </row>
    <row r="41" spans="1:16" ht="51" x14ac:dyDescent="0.2">
      <c r="A41" t="s">
        <v>1560</v>
      </c>
      <c r="B41" s="3" t="s">
        <v>1500</v>
      </c>
      <c r="C41" t="b">
        <v>1</v>
      </c>
      <c r="D41" t="b">
        <v>0</v>
      </c>
      <c r="E41">
        <v>2017</v>
      </c>
      <c r="F41" s="7" t="s">
        <v>2075</v>
      </c>
      <c r="G41" s="19">
        <v>8</v>
      </c>
      <c r="H41" t="b">
        <f t="shared" si="7"/>
        <v>1</v>
      </c>
      <c r="I41" t="str">
        <f t="shared" si="2"/>
        <v xml:space="preserve">_x000D_
										basd_x000D_
								</v>
      </c>
      <c r="K41" s="22" t="str">
        <f t="shared" si="3"/>
        <v xml:space="preserve">Google _x000D_
										basd_x000D_
								</v>
      </c>
      <c r="L41" s="22" t="str">
        <f t="shared" si="4"/>
        <v>Google Ashley Meston</v>
      </c>
      <c r="M41" s="22" t="str">
        <f t="shared" si="1"/>
        <v xml:space="preserve">Google _x000D_
										basd_x000D_
								</v>
      </c>
      <c r="N41" s="22" t="s">
        <v>2289</v>
      </c>
      <c r="O41" s="8" t="str">
        <f t="shared" si="5"/>
        <v>https://google.com/search?q=_x000D_
										basd_x000D_
								%20founder</v>
      </c>
      <c r="P41" t="s">
        <v>2329</v>
      </c>
    </row>
    <row r="42" spans="1:16" ht="68" x14ac:dyDescent="0.2">
      <c r="A42" t="s">
        <v>1561</v>
      </c>
      <c r="B42" s="3" t="s">
        <v>1501</v>
      </c>
      <c r="C42" t="b">
        <v>0</v>
      </c>
      <c r="D42" t="b">
        <v>0</v>
      </c>
      <c r="E42">
        <v>1975</v>
      </c>
      <c r="F42" s="7" t="s">
        <v>2092</v>
      </c>
      <c r="G42" s="19">
        <v>28</v>
      </c>
      <c r="H42" t="b">
        <f t="shared" si="7"/>
        <v>1</v>
      </c>
      <c r="I42" t="str">
        <f t="shared" si="2"/>
        <v xml:space="preserve">_x000D_
										Batiste_x000D_
								</v>
      </c>
      <c r="K42" s="22" t="str">
        <f t="shared" si="3"/>
        <v xml:space="preserve">Google _x000D_
										Batiste_x000D_
								</v>
      </c>
      <c r="L42" s="22" t="str">
        <f t="shared" si="4"/>
        <v>Google John Dwight</v>
      </c>
      <c r="M42" s="22" t="str">
        <f t="shared" si="1"/>
        <v xml:space="preserve">Google _x000D_
										Batiste_x000D_
								</v>
      </c>
      <c r="N42" s="22" t="s">
        <v>2289</v>
      </c>
      <c r="O42" s="8" t="str">
        <f t="shared" si="5"/>
        <v>https://google.com/search?q=_x000D_
										Batiste_x000D_
								%20founder</v>
      </c>
      <c r="P42" t="s">
        <v>2330</v>
      </c>
    </row>
    <row r="43" spans="1:16" ht="85" x14ac:dyDescent="0.2">
      <c r="A43" t="s">
        <v>1562</v>
      </c>
      <c r="B43" s="3" t="s">
        <v>1502</v>
      </c>
      <c r="C43" t="b">
        <v>1</v>
      </c>
      <c r="D43" t="b">
        <v>1</v>
      </c>
      <c r="E43">
        <v>2010</v>
      </c>
      <c r="F43" s="7" t="s">
        <v>2076</v>
      </c>
      <c r="G43" s="19">
        <v>29</v>
      </c>
      <c r="H43" t="b">
        <f t="shared" si="7"/>
        <v>1</v>
      </c>
      <c r="I43" t="str">
        <f t="shared" si="2"/>
        <v xml:space="preserve">_x000D_
										BAUBLEBAR_x000D_
								</v>
      </c>
      <c r="K43" s="22" t="str">
        <f t="shared" si="3"/>
        <v xml:space="preserve">Google _x000D_
										BAUBLEBAR_x000D_
								</v>
      </c>
      <c r="L43" s="22" t="str">
        <f t="shared" si="4"/>
        <v>Google Amy Jain and Daniella Yacobovsky</v>
      </c>
      <c r="M43" s="22" t="str">
        <f t="shared" si="1"/>
        <v xml:space="preserve">Google _x000D_
										BAUBLEBAR_x000D_
								</v>
      </c>
      <c r="N43" s="22" t="s">
        <v>2289</v>
      </c>
      <c r="O43" s="8" t="str">
        <f t="shared" si="5"/>
        <v>https://google.com/search?q=_x000D_
										BAUBLEBAR_x000D_
								%20founder</v>
      </c>
      <c r="P43" t="s">
        <v>2331</v>
      </c>
    </row>
    <row r="44" spans="1:16" ht="85" x14ac:dyDescent="0.2">
      <c r="A44" t="s">
        <v>1563</v>
      </c>
      <c r="B44" s="3" t="s">
        <v>1503</v>
      </c>
      <c r="C44" t="b">
        <v>0</v>
      </c>
      <c r="D44" t="b">
        <v>0</v>
      </c>
      <c r="E44">
        <v>1965</v>
      </c>
      <c r="F44" s="7" t="s">
        <v>2077</v>
      </c>
      <c r="G44" s="19">
        <v>10</v>
      </c>
      <c r="H44" t="b">
        <f t="shared" si="7"/>
        <v>1</v>
      </c>
      <c r="I44" t="str">
        <f t="shared" si="2"/>
        <v xml:space="preserve">_x000D_
										Baxter of California_x000D_
								</v>
      </c>
      <c r="K44" s="22" t="str">
        <f t="shared" si="3"/>
        <v xml:space="preserve">Google _x000D_
										Baxter of California_x000D_
								</v>
      </c>
      <c r="L44" s="22" t="str">
        <f t="shared" si="4"/>
        <v>Google Baxter Finley</v>
      </c>
      <c r="M44" s="22" t="str">
        <f t="shared" si="1"/>
        <v xml:space="preserve">Google _x000D_
										Baxter of California_x000D_
								</v>
      </c>
      <c r="N44" s="22" t="s">
        <v>2289</v>
      </c>
      <c r="O44" s="8" t="str">
        <f t="shared" si="5"/>
        <v>https://google.com/search?q=_x000D_
										Baxter of California_x000D_
								%20founder</v>
      </c>
      <c r="P44" t="s">
        <v>2332</v>
      </c>
    </row>
    <row r="45" spans="1:16" ht="136" x14ac:dyDescent="0.2">
      <c r="A45" t="s">
        <v>1564</v>
      </c>
      <c r="B45" s="3" t="s">
        <v>1504</v>
      </c>
      <c r="C45" t="b">
        <v>1</v>
      </c>
      <c r="D45" t="b">
        <v>0</v>
      </c>
      <c r="E45">
        <v>2010</v>
      </c>
      <c r="F45" s="7" t="s">
        <v>2072</v>
      </c>
      <c r="G45" s="19">
        <v>11</v>
      </c>
      <c r="H45" t="b">
        <f t="shared" si="7"/>
        <v>1</v>
      </c>
      <c r="I45" t="str">
        <f t="shared" si="2"/>
        <v xml:space="preserve">_x000D_
										Beachwaver Co._x000D_
								</v>
      </c>
      <c r="K45" s="22" t="str">
        <f t="shared" si="3"/>
        <v xml:space="preserve">Google _x000D_
										Beachwaver Co._x000D_
								</v>
      </c>
      <c r="L45" s="22" t="str">
        <f>HYPERLINK("https://google.com/search?q=" &amp; A45 &amp; " year founded","Google "&amp; B45)</f>
        <v>Google Sarah Potempa, Erin Potempa-Wall, and Emily Potempa</v>
      </c>
      <c r="M45" s="22" t="str">
        <f t="shared" si="1"/>
        <v xml:space="preserve">Google _x000D_
										Beachwaver Co._x000D_
								</v>
      </c>
      <c r="N45" s="22" t="s">
        <v>2289</v>
      </c>
      <c r="O45" s="8" t="str">
        <f t="shared" si="5"/>
        <v>https://google.com/search?q=_x000D_
										Beachwaver Co._x000D_
								%20founder</v>
      </c>
      <c r="P45" t="s">
        <v>2333</v>
      </c>
    </row>
    <row r="46" spans="1:16" ht="51" x14ac:dyDescent="0.2">
      <c r="A46" t="s">
        <v>1565</v>
      </c>
      <c r="B46" s="3" t="s">
        <v>1505</v>
      </c>
      <c r="C46" t="b">
        <v>0</v>
      </c>
      <c r="D46" t="b">
        <v>0</v>
      </c>
      <c r="E46">
        <v>2013</v>
      </c>
      <c r="F46" s="7" t="s">
        <v>2078</v>
      </c>
      <c r="G46" s="19">
        <v>20</v>
      </c>
      <c r="H46" t="b">
        <f t="shared" si="7"/>
        <v>1</v>
      </c>
      <c r="I46" t="str">
        <f t="shared" si="2"/>
        <v xml:space="preserve">_x000D_
										Beast_x000D_
								</v>
      </c>
      <c r="K46" s="22" t="str">
        <f t="shared" si="3"/>
        <v xml:space="preserve">Google _x000D_
										Beast_x000D_
								</v>
      </c>
      <c r="L46" s="22" t="str">
        <f t="shared" si="4"/>
        <v>Google John Cascarano</v>
      </c>
      <c r="M46" s="22" t="str">
        <f t="shared" si="1"/>
        <v xml:space="preserve">Google _x000D_
										Beast_x000D_
								</v>
      </c>
      <c r="N46" s="22" t="s">
        <v>2289</v>
      </c>
      <c r="O46" s="8" t="str">
        <f t="shared" si="5"/>
        <v>https://google.com/search?q=_x000D_
										Beast_x000D_
								%20founder</v>
      </c>
      <c r="P46" t="s">
        <v>2334</v>
      </c>
    </row>
    <row r="47" spans="1:16" ht="68" x14ac:dyDescent="0.2">
      <c r="A47" t="s">
        <v>1566</v>
      </c>
      <c r="B47" s="3" t="s">
        <v>1506</v>
      </c>
      <c r="C47" t="b">
        <v>1</v>
      </c>
      <c r="D47" t="b">
        <v>1</v>
      </c>
      <c r="E47">
        <v>2011</v>
      </c>
      <c r="F47" s="7" t="s">
        <v>2079</v>
      </c>
      <c r="G47" s="19">
        <v>30</v>
      </c>
      <c r="H47" t="b">
        <f t="shared" si="7"/>
        <v>1</v>
      </c>
      <c r="I47" t="str">
        <f t="shared" si="2"/>
        <v xml:space="preserve">_x000D_
										Beauty Bakerie_x000D_
								</v>
      </c>
      <c r="K47" s="22" t="str">
        <f t="shared" si="3"/>
        <v xml:space="preserve">Google _x000D_
										Beauty Bakerie_x000D_
								</v>
      </c>
      <c r="L47" s="22" t="str">
        <f t="shared" si="4"/>
        <v>Google Cashmere Nicole</v>
      </c>
      <c r="M47" s="22" t="str">
        <f t="shared" si="1"/>
        <v xml:space="preserve">Google _x000D_
										Beauty Bakerie_x000D_
								</v>
      </c>
      <c r="N47" s="22" t="s">
        <v>2289</v>
      </c>
      <c r="O47" s="8" t="str">
        <f t="shared" si="5"/>
        <v>https://google.com/search?q=_x000D_
										Beauty Bakerie_x000D_
								%20founder</v>
      </c>
      <c r="P47" t="s">
        <v>2335</v>
      </c>
    </row>
    <row r="48" spans="1:16" ht="102" x14ac:dyDescent="0.2">
      <c r="A48" t="s">
        <v>1567</v>
      </c>
      <c r="B48" s="3" t="s">
        <v>860</v>
      </c>
      <c r="C48" t="b">
        <v>1</v>
      </c>
      <c r="D48" t="b">
        <v>0</v>
      </c>
      <c r="E48">
        <v>2011</v>
      </c>
      <c r="F48" s="7" t="s">
        <v>2080</v>
      </c>
      <c r="G48" s="19">
        <v>2</v>
      </c>
      <c r="H48" t="b">
        <f t="shared" si="7"/>
        <v>1</v>
      </c>
      <c r="I48" t="str">
        <f t="shared" si="2"/>
        <v xml:space="preserve">_x000D_
										Beauty Finds by ULTA Beauty_x000D_
								</v>
      </c>
      <c r="K48" s="22" t="str">
        <f t="shared" si="3"/>
        <v xml:space="preserve">Google _x000D_
										Beauty Finds by ULTA Beauty_x000D_
								</v>
      </c>
      <c r="L48" s="22" t="str">
        <f t="shared" si="4"/>
        <v>Google Jamie O'Banion</v>
      </c>
      <c r="M48" s="22" t="str">
        <f t="shared" si="1"/>
        <v xml:space="preserve">Google _x000D_
										Beauty Finds by ULTA Beauty_x000D_
								</v>
      </c>
      <c r="N48" s="22" t="s">
        <v>2289</v>
      </c>
      <c r="O48" s="8" t="str">
        <f t="shared" si="5"/>
        <v>https://google.com/search?q=_x000D_
										Beauty Finds by ULTA Beauty_x000D_
								%20founder</v>
      </c>
      <c r="P48" t="s">
        <v>2336</v>
      </c>
    </row>
    <row r="49" spans="1:16" ht="68" x14ac:dyDescent="0.2">
      <c r="A49" t="s">
        <v>1568</v>
      </c>
      <c r="B49" s="3" t="s">
        <v>862</v>
      </c>
      <c r="C49" t="b">
        <v>1</v>
      </c>
      <c r="D49" t="b">
        <v>0</v>
      </c>
      <c r="E49">
        <v>2003</v>
      </c>
      <c r="F49" s="7" t="s">
        <v>2081</v>
      </c>
      <c r="G49" s="19">
        <v>27</v>
      </c>
      <c r="H49" t="b">
        <f t="shared" si="7"/>
        <v>1</v>
      </c>
      <c r="I49" t="str">
        <f t="shared" si="2"/>
        <v xml:space="preserve">_x000D_
										BeautyBio_x000D_
								</v>
      </c>
      <c r="K49" s="22" t="str">
        <f t="shared" si="3"/>
        <v xml:space="preserve">Google _x000D_
										BeautyBio_x000D_
								</v>
      </c>
      <c r="L49" s="22" t="str">
        <f t="shared" si="4"/>
        <v>Google Rea Ann Silva</v>
      </c>
      <c r="M49" s="22" t="str">
        <f t="shared" si="1"/>
        <v xml:space="preserve">Google _x000D_
										BeautyBio_x000D_
								</v>
      </c>
      <c r="N49" s="22" t="s">
        <v>2289</v>
      </c>
      <c r="O49" s="8" t="str">
        <f t="shared" si="5"/>
        <v>https://google.com/search?q=_x000D_
										BeautyBio_x000D_
								%20founder</v>
      </c>
      <c r="P49" t="s">
        <v>2337</v>
      </c>
    </row>
    <row r="50" spans="1:16" ht="68" x14ac:dyDescent="0.2">
      <c r="A50" t="s">
        <v>1569</v>
      </c>
      <c r="B50" s="3" t="s">
        <v>1509</v>
      </c>
      <c r="C50" t="b">
        <v>1</v>
      </c>
      <c r="D50" t="b">
        <v>0</v>
      </c>
      <c r="E50">
        <v>2016</v>
      </c>
      <c r="F50" s="7" t="s">
        <v>2082</v>
      </c>
      <c r="G50" s="19">
        <v>19</v>
      </c>
      <c r="H50" t="b">
        <f t="shared" si="7"/>
        <v>1</v>
      </c>
      <c r="I50" t="str">
        <f t="shared" si="2"/>
        <v xml:space="preserve">_x000D_
										beautyblender_x000D_
								</v>
      </c>
      <c r="K50" s="22" t="str">
        <f t="shared" si="3"/>
        <v xml:space="preserve">Google _x000D_
										beautyblender_x000D_
								</v>
      </c>
      <c r="L50" s="22" t="str">
        <f t="shared" si="4"/>
        <v>Google Nonie Crème</v>
      </c>
      <c r="M50" s="22" t="str">
        <f t="shared" si="1"/>
        <v xml:space="preserve">Google _x000D_
										beautyblender_x000D_
								</v>
      </c>
      <c r="N50" s="22" t="s">
        <v>2289</v>
      </c>
      <c r="O50" s="8" t="str">
        <f t="shared" si="5"/>
        <v>https://google.com/search?q=_x000D_
										beautyblender_x000D_
								%20founder</v>
      </c>
      <c r="P50" t="s">
        <v>2338</v>
      </c>
    </row>
    <row r="51" spans="1:16" ht="68" x14ac:dyDescent="0.2">
      <c r="A51" t="s">
        <v>1570</v>
      </c>
      <c r="B51" s="3" t="s">
        <v>1510</v>
      </c>
      <c r="C51" t="b">
        <v>0</v>
      </c>
      <c r="D51" t="b">
        <v>1</v>
      </c>
      <c r="E51">
        <v>2019</v>
      </c>
      <c r="F51" s="7" t="s">
        <v>2083</v>
      </c>
      <c r="G51" s="19">
        <v>6</v>
      </c>
      <c r="H51" t="b">
        <f t="shared" si="7"/>
        <v>1</v>
      </c>
      <c r="I51" t="str">
        <f t="shared" si="2"/>
        <v xml:space="preserve">_x000D_
										BeautyGARDE_x000D_
								</v>
      </c>
      <c r="K51" s="22" t="str">
        <f t="shared" si="3"/>
        <v xml:space="preserve">Google _x000D_
										BeautyGARDE_x000D_
								</v>
      </c>
      <c r="L51" s="22" t="str">
        <f t="shared" si="4"/>
        <v>Google Ron Robinson</v>
      </c>
      <c r="M51" s="22" t="str">
        <f t="shared" si="1"/>
        <v xml:space="preserve">Google _x000D_
										BeautyGARDE_x000D_
								</v>
      </c>
      <c r="N51" s="22" t="s">
        <v>2289</v>
      </c>
      <c r="O51" s="8" t="str">
        <f t="shared" si="5"/>
        <v>https://google.com/search?q=_x000D_
										BeautyGARDE_x000D_
								%20founder</v>
      </c>
      <c r="P51" t="s">
        <v>2339</v>
      </c>
    </row>
    <row r="52" spans="1:16" ht="85" x14ac:dyDescent="0.2">
      <c r="A52" t="s">
        <v>1571</v>
      </c>
      <c r="B52" s="4" t="s">
        <v>1511</v>
      </c>
      <c r="C52" t="b">
        <v>0</v>
      </c>
      <c r="D52" t="b">
        <v>0</v>
      </c>
      <c r="E52">
        <v>1996</v>
      </c>
      <c r="F52" s="7" t="s">
        <v>2062</v>
      </c>
      <c r="G52" s="19">
        <v>7</v>
      </c>
      <c r="H52" t="b">
        <f t="shared" si="7"/>
        <v>1</v>
      </c>
      <c r="I52" t="str">
        <f t="shared" si="2"/>
        <v xml:space="preserve">_x000D_
										BeautyStat Cosmetics_x000D_
								</v>
      </c>
      <c r="K52" s="22" t="str">
        <f t="shared" si="3"/>
        <v xml:space="preserve">Google _x000D_
										BeautyStat Cosmetics_x000D_
								</v>
      </c>
      <c r="L52" s="22" t="str">
        <f t="shared" si="4"/>
        <v>Google Anthony Mascolo</v>
      </c>
      <c r="M52" s="22" t="str">
        <f t="shared" si="1"/>
        <v xml:space="preserve">Google _x000D_
										BeautyStat Cosmetics_x000D_
								</v>
      </c>
      <c r="N52" s="22" t="s">
        <v>2289</v>
      </c>
      <c r="O52" s="8" t="str">
        <f t="shared" si="5"/>
        <v>https://google.com/search?q=_x000D_
										BeautyStat Cosmetics_x000D_
								%20founder</v>
      </c>
      <c r="P52" t="s">
        <v>2340</v>
      </c>
    </row>
    <row r="53" spans="1:16" ht="68" x14ac:dyDescent="0.2">
      <c r="A53" t="s">
        <v>1572</v>
      </c>
      <c r="B53" s="3" t="s">
        <v>1512</v>
      </c>
      <c r="C53" t="b">
        <v>0</v>
      </c>
      <c r="D53" t="b">
        <v>0</v>
      </c>
      <c r="E53">
        <v>2008</v>
      </c>
      <c r="F53" s="7" t="s">
        <v>2072</v>
      </c>
      <c r="G53" s="19">
        <v>65</v>
      </c>
      <c r="H53" t="b">
        <f t="shared" si="7"/>
        <v>1</v>
      </c>
      <c r="I53" t="str">
        <f t="shared" si="2"/>
        <v xml:space="preserve">_x000D_
										Bed Head_x000D_
								</v>
      </c>
      <c r="K53" s="22" t="str">
        <f t="shared" si="3"/>
        <v xml:space="preserve">Google _x000D_
										Bed Head_x000D_
								</v>
      </c>
      <c r="L53" s="22" t="str">
        <f t="shared" si="4"/>
        <v>Google Josh Kilmer-Purcell and Brent Ridge</v>
      </c>
      <c r="M53" s="22" t="str">
        <f t="shared" si="1"/>
        <v xml:space="preserve">Google _x000D_
										Bed Head_x000D_
								</v>
      </c>
      <c r="N53" s="22" t="s">
        <v>2289</v>
      </c>
      <c r="O53" s="8" t="str">
        <f t="shared" si="5"/>
        <v>https://google.com/search?q=_x000D_
										Bed Head_x000D_
								%20founder</v>
      </c>
      <c r="P53" t="s">
        <v>2341</v>
      </c>
    </row>
    <row r="54" spans="1:16" ht="68" x14ac:dyDescent="0.2">
      <c r="A54" t="s">
        <v>1573</v>
      </c>
      <c r="B54" s="3" t="s">
        <v>864</v>
      </c>
      <c r="C54" t="b">
        <v>0</v>
      </c>
      <c r="D54" t="b">
        <v>0</v>
      </c>
      <c r="E54">
        <v>2012</v>
      </c>
      <c r="F54" s="7" t="s">
        <v>2084</v>
      </c>
      <c r="G54" s="19">
        <v>35</v>
      </c>
      <c r="H54" t="b">
        <f t="shared" si="7"/>
        <v>1</v>
      </c>
      <c r="I54" t="str">
        <f t="shared" si="2"/>
        <v xml:space="preserve">_x000D_
										Beekman 1802_x000D_
								</v>
      </c>
      <c r="K54" s="22" t="str">
        <f t="shared" si="3"/>
        <v xml:space="preserve">Google _x000D_
										Beekman 1802_x000D_
								</v>
      </c>
      <c r="L54" s="22" t="str">
        <f t="shared" si="4"/>
        <v>Google LG</v>
      </c>
      <c r="M54" s="22" t="str">
        <f t="shared" si="1"/>
        <v xml:space="preserve">Google _x000D_
										Beekman 1802_x000D_
								</v>
      </c>
      <c r="N54" s="22" t="s">
        <v>2289</v>
      </c>
      <c r="O54" s="8" t="str">
        <f t="shared" si="5"/>
        <v>https://google.com/search?q=_x000D_
										Beekman 1802_x000D_
								%20founder</v>
      </c>
      <c r="P54" t="s">
        <v>2342</v>
      </c>
    </row>
    <row r="55" spans="1:16" ht="51" x14ac:dyDescent="0.2">
      <c r="A55" t="s">
        <v>1574</v>
      </c>
      <c r="B55" s="3" t="s">
        <v>1514</v>
      </c>
      <c r="C55" t="b">
        <v>0</v>
      </c>
      <c r="D55" t="b">
        <v>0</v>
      </c>
      <c r="E55">
        <v>2021</v>
      </c>
      <c r="F55" s="7" t="s">
        <v>2059</v>
      </c>
      <c r="G55" s="19">
        <v>14</v>
      </c>
      <c r="H55" t="b">
        <f t="shared" si="7"/>
        <v>1</v>
      </c>
      <c r="I55" t="str">
        <f t="shared" si="2"/>
        <v xml:space="preserve">_x000D_
										belif_x000D_
								</v>
      </c>
      <c r="K55" s="22" t="str">
        <f t="shared" si="3"/>
        <v xml:space="preserve">Google _x000D_
										belif_x000D_
								</v>
      </c>
      <c r="L55" s="22" t="str">
        <f t="shared" si="4"/>
        <v>Google Elliott Evalle</v>
      </c>
      <c r="M55" s="22" t="str">
        <f t="shared" si="1"/>
        <v xml:space="preserve">Google _x000D_
										belif_x000D_
								</v>
      </c>
      <c r="N55" s="22" t="s">
        <v>2289</v>
      </c>
      <c r="O55" s="8" t="str">
        <f t="shared" si="5"/>
        <v>https://google.com/search?q=_x000D_
										belif_x000D_
								%20founder</v>
      </c>
      <c r="P55" t="s">
        <v>2343</v>
      </c>
    </row>
    <row r="56" spans="1:16" ht="51" x14ac:dyDescent="0.2">
      <c r="A56" t="s">
        <v>1575</v>
      </c>
      <c r="B56" s="3" t="s">
        <v>2277</v>
      </c>
      <c r="C56" t="b">
        <v>0</v>
      </c>
      <c r="D56" t="b">
        <v>0</v>
      </c>
      <c r="E56">
        <v>2020</v>
      </c>
      <c r="F56" s="7" t="s">
        <v>2085</v>
      </c>
      <c r="G56" s="19">
        <v>8</v>
      </c>
      <c r="H56" t="b">
        <f t="shared" si="7"/>
        <v>1</v>
      </c>
      <c r="I56" t="str">
        <f t="shared" si="2"/>
        <v xml:space="preserve">_x000D_
										Belli_x000D_
								</v>
      </c>
      <c r="K56" s="22" t="str">
        <f t="shared" si="3"/>
        <v xml:space="preserve">Google _x000D_
										Belli_x000D_
								</v>
      </c>
      <c r="L56" s="22" t="str">
        <f t="shared" si="4"/>
        <v>Google Remo Belli</v>
      </c>
      <c r="M56" s="22" t="str">
        <f t="shared" si="1"/>
        <v xml:space="preserve">Google _x000D_
										Belli_x000D_
								</v>
      </c>
      <c r="N56" s="22" t="s">
        <v>2289</v>
      </c>
      <c r="O56" s="8" t="str">
        <f t="shared" si="5"/>
        <v>https://google.com/search?q=_x000D_
										Belli_x000D_
								%20founder</v>
      </c>
      <c r="P56" t="s">
        <v>2344</v>
      </c>
    </row>
    <row r="57" spans="1:16" ht="85" x14ac:dyDescent="0.2">
      <c r="A57" t="s">
        <v>1576</v>
      </c>
      <c r="B57" s="3" t="s">
        <v>865</v>
      </c>
      <c r="C57" t="b">
        <v>1</v>
      </c>
      <c r="D57" t="b">
        <v>0</v>
      </c>
      <c r="E57">
        <v>1976</v>
      </c>
      <c r="F57" s="7" t="s">
        <v>2479</v>
      </c>
      <c r="G57" s="19">
        <v>68</v>
      </c>
      <c r="H57" t="b">
        <f t="shared" si="7"/>
        <v>1</v>
      </c>
      <c r="I57" t="str">
        <f t="shared" si="2"/>
        <v xml:space="preserve">_x000D_
										Benefit Cosmetics_x000D_
								</v>
      </c>
      <c r="K57" s="22" t="str">
        <f t="shared" si="3"/>
        <v xml:space="preserve">Google _x000D_
										Benefit Cosmetics_x000D_
								</v>
      </c>
      <c r="L57" s="22" t="str">
        <f t="shared" si="4"/>
        <v>Google Jean and Jane Ford</v>
      </c>
      <c r="M57" s="22" t="str">
        <f t="shared" si="1"/>
        <v xml:space="preserve">Google _x000D_
										Benefit Cosmetics_x000D_
								</v>
      </c>
      <c r="N57" s="22" t="s">
        <v>2289</v>
      </c>
      <c r="O57" s="8" t="str">
        <f t="shared" si="5"/>
        <v>https://google.com/search?q=_x000D_
										Benefit Cosmetics_x000D_
								%20founder</v>
      </c>
      <c r="P57" t="s">
        <v>2345</v>
      </c>
    </row>
    <row r="58" spans="1:16" ht="85" x14ac:dyDescent="0.2">
      <c r="A58" t="s">
        <v>1577</v>
      </c>
      <c r="B58" s="23" t="s">
        <v>867</v>
      </c>
      <c r="C58" s="7" t="b">
        <v>1</v>
      </c>
      <c r="D58" t="b">
        <v>0</v>
      </c>
      <c r="E58">
        <v>2019</v>
      </c>
      <c r="F58" s="7" t="s">
        <v>2086</v>
      </c>
      <c r="G58" s="19">
        <v>20</v>
      </c>
      <c r="H58" t="b">
        <f t="shared" si="7"/>
        <v>1</v>
      </c>
      <c r="I58" t="str">
        <f t="shared" si="2"/>
        <v xml:space="preserve">_x000D_
										Better Not Younger_x000D_
								</v>
      </c>
      <c r="K58" s="22" t="str">
        <f t="shared" si="3"/>
        <v xml:space="preserve">Google _x000D_
										Better Not Younger_x000D_
								</v>
      </c>
      <c r="L58" s="22" t="str">
        <f t="shared" si="4"/>
        <v>Google Sonsoles Gonzalez</v>
      </c>
      <c r="M58" s="22" t="str">
        <f t="shared" si="1"/>
        <v xml:space="preserve">Google _x000D_
										Better Not Younger_x000D_
								</v>
      </c>
      <c r="N58" s="22" t="s">
        <v>2289</v>
      </c>
      <c r="O58" s="8" t="str">
        <f t="shared" si="5"/>
        <v>https://google.com/search?q=_x000D_
										Better Not Younger_x000D_
								%20founder</v>
      </c>
      <c r="P58" t="s">
        <v>2346</v>
      </c>
    </row>
    <row r="59" spans="1:16" ht="68" x14ac:dyDescent="0.2">
      <c r="A59" t="s">
        <v>1578</v>
      </c>
      <c r="B59" s="19" t="s">
        <v>2278</v>
      </c>
      <c r="C59" s="7" t="b">
        <v>0</v>
      </c>
      <c r="D59" t="b">
        <v>0</v>
      </c>
      <c r="E59">
        <v>2009</v>
      </c>
      <c r="F59" s="7" t="s">
        <v>2079</v>
      </c>
      <c r="G59" s="19">
        <v>43</v>
      </c>
      <c r="H59" t="b">
        <f t="shared" si="7"/>
        <v>1</v>
      </c>
      <c r="I59" t="str">
        <f t="shared" si="2"/>
        <v xml:space="preserve">_x000D_
										BH Cosmetics_x000D_
								</v>
      </c>
      <c r="K59" s="22" t="str">
        <f t="shared" si="3"/>
        <v xml:space="preserve">Google _x000D_
										BH Cosmetics_x000D_
								</v>
      </c>
      <c r="L59" s="22" t="str">
        <f t="shared" si="4"/>
        <v>Google Kirill Trachtenberg</v>
      </c>
      <c r="M59" s="22" t="str">
        <f t="shared" si="1"/>
        <v xml:space="preserve">Google _x000D_
										BH Cosmetics_x000D_
								</v>
      </c>
      <c r="N59" s="22" t="s">
        <v>2289</v>
      </c>
      <c r="O59" s="8" t="str">
        <f t="shared" si="5"/>
        <v>https://google.com/search?q=_x000D_
										BH Cosmetics_x000D_
								%20founder</v>
      </c>
      <c r="P59" t="s">
        <v>2347</v>
      </c>
    </row>
    <row r="60" spans="1:16" ht="51" x14ac:dyDescent="0.2">
      <c r="A60" t="s">
        <v>1579</v>
      </c>
      <c r="B60" s="23" t="s">
        <v>2279</v>
      </c>
      <c r="C60" s="7" t="b">
        <v>0</v>
      </c>
      <c r="D60" t="b">
        <v>0</v>
      </c>
      <c r="E60">
        <v>1945</v>
      </c>
      <c r="F60" s="7" t="s">
        <v>2087</v>
      </c>
      <c r="G60" s="19">
        <v>9</v>
      </c>
      <c r="H60" t="b">
        <f t="shared" si="7"/>
        <v>1</v>
      </c>
      <c r="I60" t="str">
        <f t="shared" si="2"/>
        <v xml:space="preserve">_x000D_
										Bic_x000D_
								</v>
      </c>
      <c r="K60" s="22" t="str">
        <f t="shared" si="3"/>
        <v xml:space="preserve">Google _x000D_
										Bic_x000D_
								</v>
      </c>
      <c r="L60" s="22" t="str">
        <f t="shared" si="4"/>
        <v>Google Marcel Bich</v>
      </c>
      <c r="M60" s="22" t="str">
        <f t="shared" si="1"/>
        <v xml:space="preserve">Google _x000D_
										Bic_x000D_
								</v>
      </c>
      <c r="N60" s="22" t="s">
        <v>2289</v>
      </c>
      <c r="O60" s="8" t="str">
        <f t="shared" si="5"/>
        <v>https://google.com/search?q=_x000D_
										Bic_x000D_
								%20founder</v>
      </c>
      <c r="P60" t="s">
        <v>2348</v>
      </c>
    </row>
    <row r="61" spans="1:16" ht="68" x14ac:dyDescent="0.2">
      <c r="A61" t="s">
        <v>1580</v>
      </c>
      <c r="B61" s="19" t="s">
        <v>2280</v>
      </c>
      <c r="C61" s="7" t="b">
        <v>1</v>
      </c>
      <c r="D61" t="b">
        <v>0</v>
      </c>
      <c r="E61">
        <v>1996</v>
      </c>
      <c r="F61" t="s">
        <v>2055</v>
      </c>
      <c r="G61" s="19">
        <v>3</v>
      </c>
      <c r="H61" t="b">
        <f t="shared" si="7"/>
        <v>1</v>
      </c>
      <c r="I61" t="str">
        <f t="shared" si="2"/>
        <v xml:space="preserve">_x000D_
										Bikini Zone_x000D_
								</v>
      </c>
      <c r="K61" s="22" t="str">
        <f t="shared" si="3"/>
        <v xml:space="preserve">Google _x000D_
										Bikini Zone_x000D_
								</v>
      </c>
      <c r="L61" s="22" t="str">
        <f t="shared" si="4"/>
        <v>Google Melissa Gorga</v>
      </c>
      <c r="M61" s="22" t="str">
        <f t="shared" si="1"/>
        <v xml:space="preserve">Google _x000D_
										Bikini Zone_x000D_
								</v>
      </c>
      <c r="N61" s="22" t="s">
        <v>2289</v>
      </c>
      <c r="O61" s="8" t="str">
        <f t="shared" si="5"/>
        <v>https://google.com/search?q=_x000D_
										Bikini Zone_x000D_
								%20founder</v>
      </c>
      <c r="P61" t="s">
        <v>2349</v>
      </c>
    </row>
    <row r="62" spans="1:16" ht="68" x14ac:dyDescent="0.2">
      <c r="A62" t="s">
        <v>1581</v>
      </c>
      <c r="B62" t="s">
        <v>1581</v>
      </c>
      <c r="C62" s="7" t="b">
        <v>1</v>
      </c>
      <c r="D62" t="b">
        <v>0</v>
      </c>
      <c r="E62">
        <v>2022</v>
      </c>
      <c r="F62" s="7" t="s">
        <v>2064</v>
      </c>
      <c r="G62" s="19">
        <v>4</v>
      </c>
      <c r="H62" t="b">
        <f t="shared" si="7"/>
        <v>1</v>
      </c>
      <c r="I62" t="str">
        <f t="shared" si="2"/>
        <v xml:space="preserve">_x000D_
										Billie Eilish_x000D_
								</v>
      </c>
      <c r="K62" s="22" t="str">
        <f t="shared" si="3"/>
        <v xml:space="preserve">Google _x000D_
										Billie Eilish_x000D_
								</v>
      </c>
      <c r="L62" s="22" t="str">
        <f t="shared" si="4"/>
        <v xml:space="preserve">Google _x000D_
										Billie Eilish_x000D_
								</v>
      </c>
      <c r="M62" s="22" t="str">
        <f t="shared" si="1"/>
        <v xml:space="preserve">Google _x000D_
										Billie Eilish_x000D_
								</v>
      </c>
      <c r="N62" s="22" t="s">
        <v>2289</v>
      </c>
      <c r="O62" s="8" t="str">
        <f t="shared" si="5"/>
        <v>https://google.com/search?q=_x000D_
										Billie Eilish_x000D_
								%20founder</v>
      </c>
      <c r="P62" t="s">
        <v>2350</v>
      </c>
    </row>
    <row r="63" spans="1:16" ht="68" x14ac:dyDescent="0.2">
      <c r="A63" t="s">
        <v>1582</v>
      </c>
      <c r="B63" s="19" t="s">
        <v>2281</v>
      </c>
      <c r="C63" s="7" t="b">
        <v>0</v>
      </c>
      <c r="D63" t="b">
        <v>0</v>
      </c>
      <c r="E63">
        <v>2004</v>
      </c>
      <c r="F63" s="7" t="s">
        <v>2088</v>
      </c>
      <c r="G63" s="19">
        <v>32</v>
      </c>
      <c r="H63" t="b">
        <f t="shared" si="7"/>
        <v>1</v>
      </c>
      <c r="I63" t="str">
        <f t="shared" si="2"/>
        <v xml:space="preserve">_x000D_
										Billy Jealousy_x000D_
								</v>
      </c>
      <c r="K63" s="22" t="str">
        <f t="shared" si="3"/>
        <v xml:space="preserve">Google _x000D_
										Billy Jealousy_x000D_
								</v>
      </c>
      <c r="L63" s="22" t="str">
        <f t="shared" si="4"/>
        <v>Google Pat Parsi</v>
      </c>
      <c r="M63" s="22" t="str">
        <f t="shared" si="1"/>
        <v xml:space="preserve">Google _x000D_
										Billy Jealousy_x000D_
								</v>
      </c>
      <c r="N63" s="22" t="s">
        <v>2289</v>
      </c>
      <c r="O63" s="8" t="str">
        <f t="shared" si="5"/>
        <v>https://google.com/search?q=_x000D_
										Billy Jealousy_x000D_
								%20founder</v>
      </c>
      <c r="P63" t="s">
        <v>2351</v>
      </c>
    </row>
    <row r="64" spans="1:16" ht="68" x14ac:dyDescent="0.2">
      <c r="A64" t="s">
        <v>1583</v>
      </c>
      <c r="B64" s="19" t="s">
        <v>869</v>
      </c>
      <c r="C64" s="7" t="b">
        <v>0</v>
      </c>
      <c r="D64" t="b">
        <v>0</v>
      </c>
      <c r="E64">
        <v>1997</v>
      </c>
      <c r="F64" s="7" t="s">
        <v>2089</v>
      </c>
      <c r="G64" s="19">
        <v>8</v>
      </c>
      <c r="H64" t="b">
        <f t="shared" si="7"/>
        <v>1</v>
      </c>
      <c r="I64" t="str">
        <f t="shared" si="2"/>
        <v xml:space="preserve">_x000D_
										Bio Ionic_x000D_
								</v>
      </c>
      <c r="K64" s="22" t="str">
        <f t="shared" si="3"/>
        <v xml:space="preserve">Google _x000D_
										Bio Ionic_x000D_
								</v>
      </c>
      <c r="L64" s="22" t="str">
        <f t="shared" si="4"/>
        <v>Google Fernando Romero</v>
      </c>
      <c r="M64" s="22" t="str">
        <f t="shared" si="1"/>
        <v xml:space="preserve">Google _x000D_
										Bio Ionic_x000D_
								</v>
      </c>
      <c r="N64" s="22" t="s">
        <v>2289</v>
      </c>
      <c r="O64" s="8" t="str">
        <f t="shared" si="5"/>
        <v>https://google.com/search?q=_x000D_
										Bio Ionic_x000D_
								%20founder</v>
      </c>
      <c r="P64" t="s">
        <v>2352</v>
      </c>
    </row>
    <row r="65" spans="1:16" ht="68" x14ac:dyDescent="0.2">
      <c r="A65" t="s">
        <v>1584</v>
      </c>
      <c r="B65" s="19" t="s">
        <v>2282</v>
      </c>
      <c r="C65" s="7" t="b">
        <v>0</v>
      </c>
      <c r="D65" t="b">
        <v>0</v>
      </c>
      <c r="E65">
        <v>1987</v>
      </c>
      <c r="F65" s="7" t="s">
        <v>2090</v>
      </c>
      <c r="G65" s="19">
        <v>3</v>
      </c>
      <c r="H65" t="b">
        <f t="shared" si="7"/>
        <v>1</v>
      </c>
      <c r="I65" t="str">
        <f t="shared" si="2"/>
        <v xml:space="preserve">_x000D_
										Bio-Oil_x000D_
								</v>
      </c>
      <c r="K65" s="22" t="str">
        <f t="shared" si="3"/>
        <v xml:space="preserve">Google _x000D_
										Bio-Oil_x000D_
								</v>
      </c>
      <c r="L65" s="22" t="str">
        <f t="shared" si="4"/>
        <v>Google Dieter Beier</v>
      </c>
      <c r="M65" s="22" t="str">
        <f t="shared" si="1"/>
        <v xml:space="preserve">Google _x000D_
										Bio-Oil_x000D_
								</v>
      </c>
      <c r="N65" s="22" t="s">
        <v>2289</v>
      </c>
      <c r="O65" s="8" t="str">
        <f t="shared" si="5"/>
        <v>https://google.com/search?q=_x000D_
										Bio-Oil_x000D_
								%20founder</v>
      </c>
      <c r="P65" t="s">
        <v>2353</v>
      </c>
    </row>
    <row r="66" spans="1:16" ht="68" x14ac:dyDescent="0.2">
      <c r="A66" t="s">
        <v>1585</v>
      </c>
      <c r="B66" s="19" t="s">
        <v>2283</v>
      </c>
      <c r="C66" s="7" t="b">
        <v>1</v>
      </c>
      <c r="D66" t="b">
        <v>0</v>
      </c>
      <c r="E66">
        <v>2015</v>
      </c>
      <c r="F66" t="s">
        <v>2055</v>
      </c>
      <c r="G66" s="19">
        <v>3</v>
      </c>
      <c r="H66" t="b">
        <f t="shared" si="7"/>
        <v>1</v>
      </c>
      <c r="I66" t="str">
        <f t="shared" si="2"/>
        <v xml:space="preserve">_x000D_
										Biobelle_x000D_
								</v>
      </c>
      <c r="K66" s="22" t="str">
        <f t="shared" si="3"/>
        <v xml:space="preserve">Google _x000D_
										Biobelle_x000D_
								</v>
      </c>
      <c r="L66" s="22" t="str">
        <f t="shared" si="4"/>
        <v>Google Forty Amsel</v>
      </c>
      <c r="M66" s="22" t="str">
        <f t="shared" ref="M66:M129" si="8">HYPERLINK("https://google.com/search?q=" &amp; A66 &amp; " ulta","Google "&amp; A66)</f>
        <v xml:space="preserve">Google _x000D_
										Biobelle_x000D_
								</v>
      </c>
      <c r="N66" s="22" t="s">
        <v>2289</v>
      </c>
      <c r="O66" s="8" t="str">
        <f t="shared" si="5"/>
        <v>https://google.com/search?q=_x000D_
										Biobelle_x000D_
								%20founder</v>
      </c>
      <c r="P66" t="s">
        <v>2354</v>
      </c>
    </row>
    <row r="67" spans="1:16" ht="68" x14ac:dyDescent="0.2">
      <c r="A67" t="s">
        <v>1586</v>
      </c>
      <c r="B67" s="19" t="s">
        <v>2284</v>
      </c>
      <c r="C67" s="7" t="b">
        <v>1</v>
      </c>
      <c r="D67" t="b">
        <v>0</v>
      </c>
      <c r="E67">
        <v>2016</v>
      </c>
      <c r="F67" s="7" t="s">
        <v>2091</v>
      </c>
      <c r="G67" s="19">
        <v>10</v>
      </c>
      <c r="H67" t="b">
        <f t="shared" si="7"/>
        <v>1</v>
      </c>
      <c r="I67" t="str">
        <f t="shared" ref="I67:I130" si="9">TRIM(A67)</f>
        <v xml:space="preserve">_x000D_
										bioClarity_x000D_
								</v>
      </c>
      <c r="K67" s="22" t="str">
        <f t="shared" ref="K67:K130" si="10">HYPERLINK("https://google.com/search?q=" &amp; A67 &amp; " founder","Google "&amp; A67)</f>
        <v xml:space="preserve">Google _x000D_
										bioClarity_x000D_
								</v>
      </c>
      <c r="L67" s="22" t="str">
        <f t="shared" ref="L67:L130" si="11">HYPERLINK("https://google.com/search?q=" &amp; A67 &amp; " year founded","Google "&amp; B67)</f>
        <v>Google David Hale and Cam Garner</v>
      </c>
      <c r="M67" s="22" t="str">
        <f t="shared" si="8"/>
        <v xml:space="preserve">Google _x000D_
										bioClarity_x000D_
								</v>
      </c>
      <c r="N67" s="22" t="s">
        <v>2289</v>
      </c>
      <c r="O67" s="8" t="str">
        <f t="shared" ref="O67:O100" si="12">CONCATENATE(N67, A67, "%20founder")</f>
        <v>https://google.com/search?q=_x000D_
										bioClarity_x000D_
								%20founder</v>
      </c>
      <c r="P67" t="s">
        <v>2355</v>
      </c>
    </row>
    <row r="68" spans="1:16" ht="68" x14ac:dyDescent="0.2">
      <c r="A68" t="s">
        <v>1587</v>
      </c>
      <c r="B68" s="19" t="s">
        <v>2285</v>
      </c>
      <c r="C68" s="7" t="b">
        <v>0</v>
      </c>
      <c r="D68" t="b">
        <v>0</v>
      </c>
      <c r="E68">
        <v>1980</v>
      </c>
      <c r="F68" s="7" t="s">
        <v>2092</v>
      </c>
      <c r="G68" s="19">
        <v>59</v>
      </c>
      <c r="H68" t="b">
        <f t="shared" si="7"/>
        <v>1</v>
      </c>
      <c r="I68" t="str">
        <f t="shared" si="9"/>
        <v xml:space="preserve">_x000D_
										Biolage_x000D_
								</v>
      </c>
      <c r="K68" s="22" t="str">
        <f t="shared" si="10"/>
        <v xml:space="preserve">Google _x000D_
										Biolage_x000D_
								</v>
      </c>
      <c r="L68" s="22" t="str">
        <f t="shared" si="11"/>
        <v>Google Arnie Miller</v>
      </c>
      <c r="M68" s="22" t="str">
        <f t="shared" si="8"/>
        <v xml:space="preserve">Google _x000D_
										Biolage_x000D_
								</v>
      </c>
      <c r="N68" s="22" t="s">
        <v>2289</v>
      </c>
      <c r="O68" s="8" t="str">
        <f t="shared" si="12"/>
        <v>https://google.com/search?q=_x000D_
										Biolage_x000D_
								%20founder</v>
      </c>
      <c r="P68" t="s">
        <v>2356</v>
      </c>
    </row>
    <row r="69" spans="1:16" ht="51" x14ac:dyDescent="0.2">
      <c r="A69" t="s">
        <v>1588</v>
      </c>
      <c r="B69" s="19" t="s">
        <v>2286</v>
      </c>
      <c r="C69" s="7" t="b">
        <v>0</v>
      </c>
      <c r="D69" t="b">
        <v>1</v>
      </c>
      <c r="E69">
        <v>1997</v>
      </c>
      <c r="F69" s="7" t="s">
        <v>2093</v>
      </c>
      <c r="G69" s="19">
        <v>7</v>
      </c>
      <c r="H69" t="b">
        <f t="shared" si="7"/>
        <v>1</v>
      </c>
      <c r="I69" t="str">
        <f t="shared" si="9"/>
        <v xml:space="preserve">_x000D_
										Bioré_x000D_
								</v>
      </c>
      <c r="K69" s="22" t="str">
        <f t="shared" si="10"/>
        <v xml:space="preserve">Google _x000D_
										Bioré_x000D_
								</v>
      </c>
      <c r="L69" s="22" t="str">
        <f t="shared" si="11"/>
        <v>Google Tomiro Nagase</v>
      </c>
      <c r="M69" s="22" t="str">
        <f t="shared" si="8"/>
        <v xml:space="preserve">Google _x000D_
										Bioré_x000D_
								</v>
      </c>
      <c r="N69" s="22" t="s">
        <v>2289</v>
      </c>
      <c r="O69" s="8" t="str">
        <f t="shared" si="12"/>
        <v>https://google.com/search?q=_x000D_
										Bioré_x000D_
								%20founder</v>
      </c>
      <c r="P69" t="s">
        <v>2357</v>
      </c>
    </row>
    <row r="70" spans="1:16" ht="68" x14ac:dyDescent="0.2">
      <c r="A70" t="s">
        <v>1589</v>
      </c>
      <c r="B70" s="19" t="s">
        <v>2287</v>
      </c>
      <c r="C70" s="7" t="b">
        <v>0</v>
      </c>
      <c r="D70" t="b">
        <v>1</v>
      </c>
      <c r="E70">
        <v>1986</v>
      </c>
      <c r="F70" s="7" t="s">
        <v>2094</v>
      </c>
      <c r="G70" s="19">
        <v>12</v>
      </c>
      <c r="H70" t="b">
        <f t="shared" si="7"/>
        <v>1</v>
      </c>
      <c r="I70" t="str">
        <f t="shared" si="9"/>
        <v xml:space="preserve">_x000D_
										Biosilk_x000D_
								</v>
      </c>
      <c r="K70" s="22" t="str">
        <f t="shared" si="10"/>
        <v xml:space="preserve">Google _x000D_
										Biosilk_x000D_
								</v>
      </c>
      <c r="L70" s="22" t="str">
        <f t="shared" si="11"/>
        <v>Google Farouk Shami</v>
      </c>
      <c r="M70" s="22" t="str">
        <f t="shared" si="8"/>
        <v xml:space="preserve">Google _x000D_
										Biosilk_x000D_
								</v>
      </c>
      <c r="N70" s="22" t="s">
        <v>2289</v>
      </c>
      <c r="O70" s="8" t="str">
        <f t="shared" si="12"/>
        <v>https://google.com/search?q=_x000D_
										Biosilk_x000D_
								%20founder</v>
      </c>
      <c r="P70" t="s">
        <v>2358</v>
      </c>
    </row>
    <row r="71" spans="1:16" ht="85" x14ac:dyDescent="0.2">
      <c r="A71" t="s">
        <v>1590</v>
      </c>
      <c r="B71" s="19" t="s">
        <v>2288</v>
      </c>
      <c r="C71" s="7" t="b">
        <v>1</v>
      </c>
      <c r="D71" t="b">
        <v>1</v>
      </c>
      <c r="E71">
        <v>2016</v>
      </c>
      <c r="F71" t="s">
        <v>2055</v>
      </c>
      <c r="G71" s="19">
        <v>2</v>
      </c>
      <c r="H71" t="b">
        <f t="shared" si="7"/>
        <v>1</v>
      </c>
      <c r="I71" t="str">
        <f t="shared" si="9"/>
        <v xml:space="preserve">_x000D_
										Black Girl Sunscreen_x000D_
								</v>
      </c>
      <c r="K71" s="22" t="str">
        <f t="shared" si="10"/>
        <v xml:space="preserve">Google _x000D_
										Black Girl Sunscreen_x000D_
								</v>
      </c>
      <c r="L71" s="22" t="str">
        <f t="shared" si="11"/>
        <v>Google Shontay Lundy</v>
      </c>
      <c r="M71" s="22" t="str">
        <f t="shared" si="8"/>
        <v xml:space="preserve">Google _x000D_
										Black Girl Sunscreen_x000D_
								</v>
      </c>
      <c r="N71" s="22" t="s">
        <v>2289</v>
      </c>
      <c r="O71" s="8" t="str">
        <f t="shared" si="12"/>
        <v>https://google.com/search?q=_x000D_
										Black Girl Sunscreen_x000D_
								%20founder</v>
      </c>
      <c r="P71" t="s">
        <v>2359</v>
      </c>
    </row>
    <row r="72" spans="1:16" ht="68" x14ac:dyDescent="0.2">
      <c r="A72" t="s">
        <v>1591</v>
      </c>
      <c r="B72" s="19" t="s">
        <v>2389</v>
      </c>
      <c r="C72" s="7" t="b">
        <v>0</v>
      </c>
      <c r="D72" t="b">
        <v>0</v>
      </c>
      <c r="E72">
        <v>2010</v>
      </c>
      <c r="F72" s="7" t="s">
        <v>2095</v>
      </c>
      <c r="G72" s="19">
        <v>17</v>
      </c>
      <c r="H72" t="b">
        <f t="shared" si="7"/>
        <v>1</v>
      </c>
      <c r="I72" t="str">
        <f t="shared" si="9"/>
        <v xml:space="preserve">_x000D_
										Blind Barber_x000D_
								</v>
      </c>
      <c r="K72" s="22" t="str">
        <f t="shared" si="10"/>
        <v xml:space="preserve">Google _x000D_
										Blind Barber_x000D_
								</v>
      </c>
      <c r="L72" s="22" t="str">
        <f t="shared" si="11"/>
        <v>Google Jeff Laub</v>
      </c>
      <c r="M72" s="22" t="str">
        <f t="shared" si="8"/>
        <v xml:space="preserve">Google _x000D_
										Blind Barber_x000D_
								</v>
      </c>
      <c r="N72" s="22" t="s">
        <v>2289</v>
      </c>
      <c r="O72" s="8" t="str">
        <f t="shared" si="12"/>
        <v>https://google.com/search?q=_x000D_
										Blind Barber_x000D_
								%20founder</v>
      </c>
      <c r="P72" t="s">
        <v>2360</v>
      </c>
    </row>
    <row r="73" spans="1:16" ht="85" x14ac:dyDescent="0.2">
      <c r="A73" t="s">
        <v>1592</v>
      </c>
      <c r="B73" s="19" t="s">
        <v>2390</v>
      </c>
      <c r="C73" s="7" t="b">
        <v>1</v>
      </c>
      <c r="D73" t="b">
        <v>0</v>
      </c>
      <c r="E73">
        <v>2000</v>
      </c>
      <c r="F73" t="s">
        <v>2055</v>
      </c>
      <c r="G73" s="19">
        <v>7</v>
      </c>
      <c r="H73" t="b">
        <f t="shared" si="7"/>
        <v>1</v>
      </c>
      <c r="I73" t="str">
        <f t="shared" si="9"/>
        <v xml:space="preserve">_x000D_
										BLINKING BEAUTÉ_x000D_
								</v>
      </c>
      <c r="K73" s="22" t="str">
        <f t="shared" si="10"/>
        <v xml:space="preserve">Google _x000D_
										BLINKING BEAUTÉ_x000D_
								</v>
      </c>
      <c r="L73" s="22" t="str">
        <f t="shared" si="11"/>
        <v>Google Megan Naik</v>
      </c>
      <c r="M73" s="22" t="str">
        <f t="shared" si="8"/>
        <v xml:space="preserve">Google _x000D_
										BLINKING BEAUTÉ_x000D_
								</v>
      </c>
      <c r="N73" s="22" t="s">
        <v>2289</v>
      </c>
      <c r="O73" s="8" t="str">
        <f t="shared" si="12"/>
        <v>https://google.com/search?q=_x000D_
										BLINKING BEAUTÉ_x000D_
								%20founder</v>
      </c>
      <c r="P73" t="s">
        <v>2361</v>
      </c>
    </row>
    <row r="74" spans="1:16" ht="51" x14ac:dyDescent="0.2">
      <c r="A74" t="s">
        <v>1593</v>
      </c>
      <c r="B74" s="19" t="s">
        <v>2391</v>
      </c>
      <c r="C74" s="7" t="b">
        <v>1</v>
      </c>
      <c r="D74" t="b">
        <v>0</v>
      </c>
      <c r="E74">
        <v>1996</v>
      </c>
      <c r="F74" s="7" t="s">
        <v>2067</v>
      </c>
      <c r="G74" s="19">
        <v>31</v>
      </c>
      <c r="H74" t="b">
        <f t="shared" si="7"/>
        <v>1</v>
      </c>
      <c r="I74" t="str">
        <f t="shared" si="9"/>
        <v xml:space="preserve">_x000D_
										Bliss_x000D_
								</v>
      </c>
      <c r="K74" s="22" t="str">
        <f t="shared" si="10"/>
        <v xml:space="preserve">Google _x000D_
										Bliss_x000D_
								</v>
      </c>
      <c r="L74" s="22" t="str">
        <f t="shared" si="11"/>
        <v>Google Marcia Kilgore</v>
      </c>
      <c r="M74" s="22" t="str">
        <f t="shared" si="8"/>
        <v xml:space="preserve">Google _x000D_
										Bliss_x000D_
								</v>
      </c>
      <c r="N74" s="22" t="s">
        <v>2289</v>
      </c>
      <c r="O74" s="8" t="str">
        <f t="shared" si="12"/>
        <v>https://google.com/search?q=_x000D_
										Bliss_x000D_
								%20founder</v>
      </c>
      <c r="P74" t="s">
        <v>2362</v>
      </c>
    </row>
    <row r="75" spans="1:16" ht="102" x14ac:dyDescent="0.2">
      <c r="A75" t="s">
        <v>1594</v>
      </c>
      <c r="B75" s="19" t="s">
        <v>2392</v>
      </c>
      <c r="C75" s="7" t="b">
        <v>1</v>
      </c>
      <c r="D75" t="b">
        <v>1</v>
      </c>
      <c r="E75">
        <v>1994</v>
      </c>
      <c r="F75" s="7" t="s">
        <v>2096</v>
      </c>
      <c r="G75" s="19">
        <v>18</v>
      </c>
      <c r="H75" t="b">
        <f t="shared" si="7"/>
        <v>1</v>
      </c>
      <c r="I75" t="str">
        <f t="shared" si="9"/>
        <v xml:space="preserve">_x000D_
										BLK/OPL_x000D_
								</v>
      </c>
      <c r="K75" s="22" t="str">
        <f t="shared" si="10"/>
        <v xml:space="preserve">Google _x000D_
										BLK/OPL_x000D_
								</v>
      </c>
      <c r="L75" s="22" t="str">
        <f t="shared" si="11"/>
        <v>Google Desiree Rogers and Cheryl Mayberry McKissack</v>
      </c>
      <c r="M75" s="22" t="str">
        <f t="shared" si="8"/>
        <v xml:space="preserve">Google _x000D_
										BLK/OPL_x000D_
								</v>
      </c>
      <c r="N75" s="22" t="s">
        <v>2289</v>
      </c>
      <c r="O75" s="8" t="str">
        <f t="shared" si="12"/>
        <v>https://google.com/search?q=_x000D_
										BLK/OPL_x000D_
								%20founder</v>
      </c>
      <c r="P75" t="s">
        <v>2363</v>
      </c>
    </row>
    <row r="76" spans="1:16" ht="68" x14ac:dyDescent="0.2">
      <c r="A76" t="s">
        <v>1595</v>
      </c>
      <c r="B76" t="s">
        <v>2393</v>
      </c>
      <c r="C76" s="7" t="b">
        <v>1</v>
      </c>
      <c r="D76" t="b">
        <v>0</v>
      </c>
      <c r="E76">
        <v>2021</v>
      </c>
      <c r="F76" s="7" t="s">
        <v>2480</v>
      </c>
      <c r="G76" s="19">
        <v>19</v>
      </c>
      <c r="H76" t="b">
        <f t="shared" si="7"/>
        <v>1</v>
      </c>
      <c r="I76" t="str">
        <f t="shared" si="9"/>
        <v xml:space="preserve">_x000D_
										BLONDME_x000D_
								</v>
      </c>
      <c r="K76" s="22" t="str">
        <f t="shared" si="10"/>
        <v xml:space="preserve">Google _x000D_
										BLONDME_x000D_
								</v>
      </c>
      <c r="L76" s="22" t="str">
        <f t="shared" si="11"/>
        <v>Google Tiffany Ward</v>
      </c>
      <c r="M76" s="22" t="str">
        <f t="shared" si="8"/>
        <v xml:space="preserve">Google _x000D_
										BLONDME_x000D_
								</v>
      </c>
      <c r="N76" s="22" t="s">
        <v>2289</v>
      </c>
      <c r="O76" s="8" t="str">
        <f t="shared" si="12"/>
        <v>https://google.com/search?q=_x000D_
										BLONDME_x000D_
								%20founder</v>
      </c>
      <c r="P76" t="s">
        <v>2364</v>
      </c>
    </row>
    <row r="77" spans="1:16" ht="85" x14ac:dyDescent="0.2">
      <c r="A77" t="s">
        <v>1596</v>
      </c>
      <c r="B77" s="19" t="s">
        <v>2394</v>
      </c>
      <c r="C77" s="7" t="b">
        <v>1</v>
      </c>
      <c r="D77" t="b">
        <v>0</v>
      </c>
      <c r="E77">
        <v>2016</v>
      </c>
      <c r="F77" s="7" t="s">
        <v>2057</v>
      </c>
      <c r="G77" s="19">
        <v>11</v>
      </c>
      <c r="H77" t="b">
        <f t="shared" si="7"/>
        <v>1</v>
      </c>
      <c r="I77" t="str">
        <f t="shared" si="9"/>
        <v xml:space="preserve">_x000D_
										BLUME_x000D_
								</v>
      </c>
      <c r="K77" s="22" t="str">
        <f t="shared" si="10"/>
        <v xml:space="preserve">Google _x000D_
										BLUME_x000D_
								</v>
      </c>
      <c r="L77" s="22" t="str">
        <f t="shared" si="11"/>
        <v>Google Taran Ghatrora and Bunnt Ghatrora</v>
      </c>
      <c r="M77" s="22" t="str">
        <f t="shared" si="8"/>
        <v xml:space="preserve">Google _x000D_
										BLUME_x000D_
								</v>
      </c>
      <c r="N77" s="22" t="s">
        <v>2289</v>
      </c>
      <c r="O77" s="8" t="str">
        <f t="shared" si="12"/>
        <v>https://google.com/search?q=_x000D_
										BLUME_x000D_
								%20founder</v>
      </c>
      <c r="P77" t="s">
        <v>2365</v>
      </c>
    </row>
    <row r="78" spans="1:16" ht="68" x14ac:dyDescent="0.2">
      <c r="A78" t="s">
        <v>1597</v>
      </c>
      <c r="B78" s="3" t="s">
        <v>29</v>
      </c>
      <c r="C78" t="b">
        <v>1</v>
      </c>
      <c r="D78" t="b">
        <v>0</v>
      </c>
      <c r="E78">
        <v>1991</v>
      </c>
      <c r="F78" s="7" t="s">
        <v>2097</v>
      </c>
      <c r="G78" s="19">
        <v>33</v>
      </c>
      <c r="H78" t="b">
        <f t="shared" si="7"/>
        <v>1</v>
      </c>
      <c r="I78" t="str">
        <f t="shared" si="9"/>
        <v xml:space="preserve">_x000D_
										BOBBI BROWN_x000D_
								</v>
      </c>
      <c r="K78" s="22" t="str">
        <f t="shared" si="10"/>
        <v xml:space="preserve">Google _x000D_
										BOBBI BROWN_x000D_
								</v>
      </c>
      <c r="L78" s="22" t="str">
        <f t="shared" si="11"/>
        <v>Google Bobbi Brown</v>
      </c>
      <c r="M78" s="22" t="str">
        <f t="shared" si="8"/>
        <v xml:space="preserve">Google _x000D_
										BOBBI BROWN_x000D_
								</v>
      </c>
      <c r="N78" s="22" t="s">
        <v>2289</v>
      </c>
      <c r="O78" s="8" t="str">
        <f t="shared" si="12"/>
        <v>https://google.com/search?q=_x000D_
										BOBBI BROWN_x000D_
								%20founder</v>
      </c>
      <c r="P78" t="s">
        <v>2366</v>
      </c>
    </row>
    <row r="79" spans="1:16" ht="68" x14ac:dyDescent="0.2">
      <c r="A79" t="s">
        <v>1598</v>
      </c>
      <c r="B79" s="19" t="s">
        <v>2395</v>
      </c>
      <c r="C79" s="7" t="b">
        <v>1</v>
      </c>
      <c r="D79" t="b">
        <v>0</v>
      </c>
      <c r="E79">
        <v>2018</v>
      </c>
      <c r="F79" s="7" t="s">
        <v>2098</v>
      </c>
      <c r="G79" s="19">
        <v>19</v>
      </c>
      <c r="H79" t="b">
        <f t="shared" si="7"/>
        <v>1</v>
      </c>
      <c r="I79" t="str">
        <f t="shared" si="9"/>
        <v xml:space="preserve">_x000D_
										Bondi Boost_x000D_
								</v>
      </c>
      <c r="K79" s="22" t="str">
        <f t="shared" si="10"/>
        <v xml:space="preserve">Google _x000D_
										Bondi Boost_x000D_
								</v>
      </c>
      <c r="L79" s="22" t="str">
        <f t="shared" si="11"/>
        <v>Google Phoebe Simmonds</v>
      </c>
      <c r="M79" s="22" t="str">
        <f t="shared" si="8"/>
        <v xml:space="preserve">Google _x000D_
										Bondi Boost_x000D_
								</v>
      </c>
      <c r="N79" s="22" t="s">
        <v>2289</v>
      </c>
      <c r="O79" s="8" t="str">
        <f t="shared" si="12"/>
        <v>https://google.com/search?q=_x000D_
										Bondi Boost_x000D_
								%20founder</v>
      </c>
      <c r="P79" t="s">
        <v>2367</v>
      </c>
    </row>
    <row r="80" spans="1:16" ht="68" x14ac:dyDescent="0.2">
      <c r="A80" t="s">
        <v>1599</v>
      </c>
      <c r="B80" s="19" t="s">
        <v>2396</v>
      </c>
      <c r="C80" s="7" t="b">
        <v>0</v>
      </c>
      <c r="D80" t="b">
        <v>0</v>
      </c>
      <c r="E80">
        <v>2012</v>
      </c>
      <c r="F80" s="7" t="s">
        <v>2057</v>
      </c>
      <c r="G80" s="19">
        <v>19</v>
      </c>
      <c r="H80" t="b">
        <f t="shared" si="7"/>
        <v>1</v>
      </c>
      <c r="I80" t="str">
        <f t="shared" si="9"/>
        <v xml:space="preserve">_x000D_
										Bondi Sands_x000D_
								</v>
      </c>
      <c r="K80" s="22" t="str">
        <f t="shared" si="10"/>
        <v xml:space="preserve">Google _x000D_
										Bondi Sands_x000D_
								</v>
      </c>
      <c r="L80" s="22" t="str">
        <f t="shared" si="11"/>
        <v>Google Shaun Wilson and Blair James</v>
      </c>
      <c r="M80" s="22" t="str">
        <f t="shared" si="8"/>
        <v xml:space="preserve">Google _x000D_
										Bondi Sands_x000D_
								</v>
      </c>
      <c r="N80" s="22" t="s">
        <v>2289</v>
      </c>
      <c r="O80" s="8" t="str">
        <f t="shared" si="12"/>
        <v>https://google.com/search?q=_x000D_
										Bondi Sands_x000D_
								%20founder</v>
      </c>
      <c r="P80" t="s">
        <v>2368</v>
      </c>
    </row>
    <row r="81" spans="1:16" ht="68" x14ac:dyDescent="0.2">
      <c r="A81" t="s">
        <v>1600</v>
      </c>
      <c r="B81" t="s">
        <v>2397</v>
      </c>
      <c r="C81" s="7" t="b">
        <v>1</v>
      </c>
      <c r="D81" t="b">
        <v>0</v>
      </c>
      <c r="E81">
        <v>2002</v>
      </c>
      <c r="F81" s="7" t="s">
        <v>2481</v>
      </c>
      <c r="G81" s="19">
        <v>35</v>
      </c>
      <c r="H81" t="b">
        <f t="shared" si="7"/>
        <v>1</v>
      </c>
      <c r="I81" t="str">
        <f t="shared" si="9"/>
        <v xml:space="preserve">_x000D_
										boscia_x000D_
								</v>
      </c>
      <c r="K81" s="22" t="str">
        <f t="shared" si="10"/>
        <v xml:space="preserve">Google _x000D_
										boscia_x000D_
								</v>
      </c>
      <c r="L81" s="22" t="str">
        <f t="shared" si="11"/>
        <v>Google Gen Inomata and Lan Belinky</v>
      </c>
      <c r="M81" s="22" t="str">
        <f t="shared" si="8"/>
        <v xml:space="preserve">Google _x000D_
										boscia_x000D_
								</v>
      </c>
      <c r="N81" s="22" t="s">
        <v>2289</v>
      </c>
      <c r="O81" s="8" t="str">
        <f t="shared" si="12"/>
        <v>https://google.com/search?q=_x000D_
										boscia_x000D_
								%20founder</v>
      </c>
      <c r="P81" t="s">
        <v>2369</v>
      </c>
    </row>
    <row r="82" spans="1:16" ht="68" x14ac:dyDescent="0.2">
      <c r="A82" t="s">
        <v>1601</v>
      </c>
      <c r="B82" s="19" t="s">
        <v>2398</v>
      </c>
      <c r="C82" s="7" t="b">
        <v>1</v>
      </c>
      <c r="D82" t="b">
        <v>0</v>
      </c>
      <c r="E82">
        <v>1974</v>
      </c>
      <c r="F82" s="7" t="s">
        <v>2099</v>
      </c>
      <c r="G82" s="19">
        <v>22</v>
      </c>
      <c r="H82" t="b">
        <f t="shared" si="7"/>
        <v>1</v>
      </c>
      <c r="I82" t="str">
        <f t="shared" si="9"/>
        <v xml:space="preserve">_x000D_
										BosleyMD_x000D_
								</v>
      </c>
      <c r="K82" s="22" t="str">
        <f t="shared" si="10"/>
        <v xml:space="preserve">Google _x000D_
										BosleyMD_x000D_
								</v>
      </c>
      <c r="L82" s="22" t="str">
        <f t="shared" si="11"/>
        <v>Google L. Lee Bosley</v>
      </c>
      <c r="M82" s="22" t="str">
        <f t="shared" si="8"/>
        <v xml:space="preserve">Google _x000D_
										BosleyMD_x000D_
								</v>
      </c>
      <c r="N82" s="22" t="s">
        <v>2289</v>
      </c>
      <c r="O82" s="8" t="str">
        <f t="shared" si="12"/>
        <v>https://google.com/search?q=_x000D_
										BosleyMD_x000D_
								%20founder</v>
      </c>
      <c r="P82" t="s">
        <v>2370</v>
      </c>
    </row>
    <row r="83" spans="1:16" ht="51" x14ac:dyDescent="0.2">
      <c r="A83" t="s">
        <v>1602</v>
      </c>
      <c r="B83" s="19" t="s">
        <v>2399</v>
      </c>
      <c r="C83" s="7" t="b">
        <v>0</v>
      </c>
      <c r="D83" t="b">
        <v>0</v>
      </c>
      <c r="E83">
        <v>1921</v>
      </c>
      <c r="F83" t="s">
        <v>2055</v>
      </c>
      <c r="G83" s="19">
        <v>2</v>
      </c>
      <c r="H83" t="b">
        <f t="shared" si="7"/>
        <v>1</v>
      </c>
      <c r="I83" t="str">
        <f t="shared" si="9"/>
        <v xml:space="preserve">_x000D_
										Braun_x000D_
								</v>
      </c>
      <c r="K83" s="22" t="str">
        <f t="shared" si="10"/>
        <v xml:space="preserve">Google _x000D_
										Braun_x000D_
								</v>
      </c>
      <c r="L83" s="22" t="str">
        <f t="shared" si="11"/>
        <v>Google Max Braun</v>
      </c>
      <c r="M83" s="22" t="str">
        <f t="shared" si="8"/>
        <v xml:space="preserve">Google _x000D_
										Braun_x000D_
								</v>
      </c>
      <c r="N83" s="22" t="s">
        <v>2289</v>
      </c>
      <c r="O83" s="8" t="str">
        <f t="shared" si="12"/>
        <v>https://google.com/search?q=_x000D_
										Braun_x000D_
								%20founder</v>
      </c>
      <c r="P83" t="s">
        <v>2371</v>
      </c>
    </row>
    <row r="84" spans="1:16" ht="102" x14ac:dyDescent="0.2">
      <c r="A84" t="s">
        <v>1603</v>
      </c>
      <c r="B84" s="19" t="s">
        <v>2400</v>
      </c>
      <c r="C84" s="7" t="b">
        <v>0</v>
      </c>
      <c r="D84" t="b">
        <v>0</v>
      </c>
      <c r="E84">
        <v>2018</v>
      </c>
      <c r="F84" s="7" t="s">
        <v>2100</v>
      </c>
      <c r="G84" s="19">
        <v>16</v>
      </c>
      <c r="H84" t="b">
        <f t="shared" si="7"/>
        <v>1</v>
      </c>
      <c r="I84" t="str">
        <f t="shared" si="9"/>
        <v xml:space="preserve">_x000D_
										Bravo Sierra_x000D_
								</v>
      </c>
      <c r="K84" s="22" t="str">
        <f t="shared" si="10"/>
        <v xml:space="preserve">Google _x000D_
										Bravo Sierra_x000D_
								</v>
      </c>
      <c r="L84" s="22" t="str">
        <f t="shared" si="11"/>
        <v>Google Justin Guilbert and Benjamin Bernet</v>
      </c>
      <c r="M84" s="22" t="str">
        <f t="shared" si="8"/>
        <v xml:space="preserve">Google _x000D_
										Bravo Sierra_x000D_
								</v>
      </c>
      <c r="N84" s="22" t="s">
        <v>2289</v>
      </c>
      <c r="O84" s="8" t="str">
        <f t="shared" si="12"/>
        <v>https://google.com/search?q=_x000D_
										Bravo Sierra_x000D_
								%20founder</v>
      </c>
      <c r="P84" t="s">
        <v>2372</v>
      </c>
    </row>
    <row r="85" spans="1:16" ht="68" x14ac:dyDescent="0.2">
      <c r="A85" t="s">
        <v>1604</v>
      </c>
      <c r="B85" s="3" t="s">
        <v>879</v>
      </c>
      <c r="C85" t="b">
        <v>1</v>
      </c>
      <c r="D85" t="b">
        <v>1</v>
      </c>
      <c r="E85">
        <v>2013</v>
      </c>
      <c r="F85" s="7" t="s">
        <v>2101</v>
      </c>
      <c r="G85" s="19">
        <v>65</v>
      </c>
      <c r="H85" t="b">
        <f t="shared" si="7"/>
        <v>1</v>
      </c>
      <c r="I85" t="str">
        <f t="shared" si="9"/>
        <v xml:space="preserve">_x000D_
										Briogeo_x000D_
								</v>
      </c>
      <c r="K85" s="22" t="str">
        <f t="shared" si="10"/>
        <v xml:space="preserve">Google _x000D_
										Briogeo_x000D_
								</v>
      </c>
      <c r="L85" s="22" t="str">
        <f t="shared" si="11"/>
        <v>Google Nancy Twine</v>
      </c>
      <c r="M85" s="22" t="str">
        <f t="shared" si="8"/>
        <v xml:space="preserve">Google _x000D_
										Briogeo_x000D_
								</v>
      </c>
      <c r="N85" s="22" t="s">
        <v>2289</v>
      </c>
      <c r="O85" s="8" t="str">
        <f t="shared" si="12"/>
        <v>https://google.com/search?q=_x000D_
										Briogeo_x000D_
								%20founder</v>
      </c>
      <c r="P85" t="s">
        <v>2373</v>
      </c>
    </row>
    <row r="86" spans="1:16" ht="85" x14ac:dyDescent="0.2">
      <c r="A86" t="s">
        <v>1605</v>
      </c>
      <c r="B86" s="3" t="s">
        <v>881</v>
      </c>
      <c r="C86" t="b">
        <v>0</v>
      </c>
      <c r="D86" t="b">
        <v>0</v>
      </c>
      <c r="E86">
        <v>1977</v>
      </c>
      <c r="F86" s="7" t="s">
        <v>2092</v>
      </c>
      <c r="G86" s="19">
        <v>105</v>
      </c>
      <c r="H86" t="b">
        <f t="shared" si="7"/>
        <v>1</v>
      </c>
      <c r="I86" t="str">
        <f t="shared" si="9"/>
        <v xml:space="preserve">_x000D_
										Bumble and bumble_x000D_
								</v>
      </c>
      <c r="K86" s="22" t="str">
        <f t="shared" si="10"/>
        <v xml:space="preserve">Google _x000D_
										Bumble and bumble_x000D_
								</v>
      </c>
      <c r="L86" s="22" t="str">
        <f t="shared" si="11"/>
        <v>Google Michael Gordon</v>
      </c>
      <c r="M86" s="22" t="str">
        <f t="shared" si="8"/>
        <v xml:space="preserve">Google _x000D_
										Bumble and bumble_x000D_
								</v>
      </c>
      <c r="N86" s="22" t="s">
        <v>2289</v>
      </c>
      <c r="O86" s="8" t="str">
        <f t="shared" si="12"/>
        <v>https://google.com/search?q=_x000D_
										Bumble and bumble_x000D_
								%20founder</v>
      </c>
      <c r="P86" t="s">
        <v>2374</v>
      </c>
    </row>
    <row r="87" spans="1:16" ht="68" x14ac:dyDescent="0.2">
      <c r="A87" t="s">
        <v>1606</v>
      </c>
      <c r="B87" s="3" t="s">
        <v>882</v>
      </c>
      <c r="C87" t="b">
        <v>0</v>
      </c>
      <c r="D87" t="b">
        <v>0</v>
      </c>
      <c r="E87">
        <v>1856</v>
      </c>
      <c r="F87" s="7" t="s">
        <v>2102</v>
      </c>
      <c r="G87" s="19">
        <v>17</v>
      </c>
      <c r="H87" t="b">
        <f t="shared" si="7"/>
        <v>1</v>
      </c>
      <c r="I87" t="str">
        <f t="shared" si="9"/>
        <v xml:space="preserve">_x000D_
										Burberry_x000D_
								</v>
      </c>
      <c r="K87" s="22" t="str">
        <f t="shared" si="10"/>
        <v xml:space="preserve">Google _x000D_
										Burberry_x000D_
								</v>
      </c>
      <c r="L87" s="22" t="str">
        <f t="shared" si="11"/>
        <v>Google Thomas Burberry</v>
      </c>
      <c r="M87" s="22" t="str">
        <f t="shared" si="8"/>
        <v xml:space="preserve">Google _x000D_
										Burberry_x000D_
								</v>
      </c>
      <c r="N87" s="22" t="s">
        <v>2289</v>
      </c>
      <c r="O87" s="8" t="str">
        <f t="shared" si="12"/>
        <v>https://google.com/search?q=_x000D_
										Burberry_x000D_
								%20founder</v>
      </c>
      <c r="P87" t="s">
        <v>2375</v>
      </c>
    </row>
    <row r="88" spans="1:16" ht="68" x14ac:dyDescent="0.2">
      <c r="A88" t="s">
        <v>1607</v>
      </c>
      <c r="B88" t="s">
        <v>2401</v>
      </c>
      <c r="C88" t="b">
        <v>1</v>
      </c>
      <c r="D88" t="b">
        <v>0</v>
      </c>
      <c r="E88">
        <v>1984</v>
      </c>
      <c r="F88" s="7" t="s">
        <v>2482</v>
      </c>
      <c r="G88" s="19">
        <v>66</v>
      </c>
      <c r="H88" t="b">
        <f t="shared" si="7"/>
        <v>1</v>
      </c>
      <c r="I88" t="str">
        <f t="shared" si="9"/>
        <v xml:space="preserve">_x000D_
										Burt's Bees_x000D_
								</v>
      </c>
      <c r="K88" s="22" t="str">
        <f t="shared" si="10"/>
        <v xml:space="preserve">Google _x000D_
										Burt's Bees_x000D_
								</v>
      </c>
      <c r="L88" s="22" t="str">
        <f t="shared" si="11"/>
        <v>Google Burt Shavitz and Roxanne Quimby</v>
      </c>
      <c r="M88" s="22" t="str">
        <f t="shared" si="8"/>
        <v xml:space="preserve">Google _x000D_
										Burt's Bees_x000D_
								</v>
      </c>
      <c r="N88" s="22" t="s">
        <v>2289</v>
      </c>
      <c r="O88" s="8" t="str">
        <f t="shared" si="12"/>
        <v>https://google.com/search?q=_x000D_
										Burt's Bees_x000D_
								%20founder</v>
      </c>
      <c r="P88" t="s">
        <v>2376</v>
      </c>
    </row>
    <row r="89" spans="1:16" ht="68" x14ac:dyDescent="0.2">
      <c r="A89" t="s">
        <v>1608</v>
      </c>
      <c r="B89" s="19" t="s">
        <v>2402</v>
      </c>
      <c r="C89" s="7" t="b">
        <v>0</v>
      </c>
      <c r="D89" t="b">
        <v>1</v>
      </c>
      <c r="E89">
        <v>2018</v>
      </c>
      <c r="F89" s="7" t="s">
        <v>2103</v>
      </c>
      <c r="G89" s="19">
        <v>17</v>
      </c>
      <c r="H89" t="b">
        <f t="shared" si="7"/>
        <v>1</v>
      </c>
      <c r="I89" t="str">
        <f t="shared" si="9"/>
        <v xml:space="preserve">_x000D_
										Buttah Skin_x000D_
								</v>
      </c>
      <c r="K89" s="22" t="str">
        <f t="shared" si="10"/>
        <v xml:space="preserve">Google _x000D_
										Buttah Skin_x000D_
								</v>
      </c>
      <c r="L89" s="22" t="str">
        <f t="shared" si="11"/>
        <v>Google Dorion Renaud</v>
      </c>
      <c r="M89" s="22" t="str">
        <f t="shared" si="8"/>
        <v xml:space="preserve">Google _x000D_
										Buttah Skin_x000D_
								</v>
      </c>
      <c r="N89" s="22" t="s">
        <v>2289</v>
      </c>
      <c r="O89" s="8" t="str">
        <f t="shared" si="12"/>
        <v>https://google.com/search?q=_x000D_
										Buttah Skin_x000D_
								%20founder</v>
      </c>
      <c r="P89" t="s">
        <v>2377</v>
      </c>
    </row>
    <row r="90" spans="1:16" ht="68" x14ac:dyDescent="0.2">
      <c r="A90" t="s">
        <v>1609</v>
      </c>
      <c r="B90" s="3" t="s">
        <v>883</v>
      </c>
      <c r="C90" t="b">
        <v>1</v>
      </c>
      <c r="D90" t="b">
        <v>0</v>
      </c>
      <c r="E90">
        <v>2007</v>
      </c>
      <c r="F90" s="7" t="s">
        <v>2483</v>
      </c>
      <c r="G90" s="19">
        <v>28</v>
      </c>
      <c r="H90" t="b">
        <f t="shared" si="7"/>
        <v>1</v>
      </c>
      <c r="I90" t="str">
        <f t="shared" si="9"/>
        <v xml:space="preserve">_x000D_
										Buxom_x000D_
								</v>
      </c>
      <c r="K90" s="22" t="str">
        <f t="shared" si="10"/>
        <v xml:space="preserve">Google _x000D_
										Buxom_x000D_
								</v>
      </c>
      <c r="L90" s="22" t="str">
        <f t="shared" si="11"/>
        <v>Google Jill Scalamandre</v>
      </c>
      <c r="M90" s="22" t="str">
        <f t="shared" si="8"/>
        <v xml:space="preserve">Google _x000D_
										Buxom_x000D_
								</v>
      </c>
      <c r="N90" s="22" t="s">
        <v>2289</v>
      </c>
      <c r="O90" s="8" t="str">
        <f t="shared" si="12"/>
        <v>https://google.com/search?q=_x000D_
										Buxom_x000D_
								%20founder</v>
      </c>
      <c r="P90" t="s">
        <v>2378</v>
      </c>
    </row>
    <row r="91" spans="1:16" ht="51" x14ac:dyDescent="0.2">
      <c r="A91" t="s">
        <v>1610</v>
      </c>
      <c r="B91" s="19" t="s">
        <v>2403</v>
      </c>
      <c r="C91" t="b">
        <v>0</v>
      </c>
      <c r="D91" t="b">
        <v>0</v>
      </c>
      <c r="E91">
        <v>2013</v>
      </c>
      <c r="F91" t="s">
        <v>2104</v>
      </c>
      <c r="G91" s="19">
        <v>15</v>
      </c>
      <c r="H91" t="b">
        <f t="shared" ref="H91:H154" si="13">IF(ISNA(VLOOKUP(A91,$N$1:$Q$174,1,FALSE)), TRUE, FALSE)</f>
        <v>1</v>
      </c>
      <c r="I91" t="str">
        <f t="shared" si="9"/>
        <v xml:space="preserve">_x000D_
										Cake_x000D_
								</v>
      </c>
      <c r="K91" s="22" t="str">
        <f t="shared" si="10"/>
        <v xml:space="preserve">Google _x000D_
										Cake_x000D_
								</v>
      </c>
      <c r="L91" s="22" t="str">
        <f t="shared" si="11"/>
        <v>Google Stefan Ytterborn</v>
      </c>
      <c r="M91" s="22" t="str">
        <f t="shared" si="8"/>
        <v xml:space="preserve">Google _x000D_
										Cake_x000D_
								</v>
      </c>
      <c r="N91" s="22" t="s">
        <v>2289</v>
      </c>
      <c r="O91" s="8" t="str">
        <f t="shared" si="12"/>
        <v>https://google.com/search?q=_x000D_
										Cake_x000D_
								%20founder</v>
      </c>
      <c r="P91" t="s">
        <v>2379</v>
      </c>
    </row>
    <row r="92" spans="1:16" ht="68" x14ac:dyDescent="0.2">
      <c r="A92" t="s">
        <v>1611</v>
      </c>
      <c r="B92" s="1" t="s">
        <v>37</v>
      </c>
      <c r="C92" t="b">
        <v>0</v>
      </c>
      <c r="D92" t="b">
        <v>0</v>
      </c>
      <c r="E92">
        <v>1978</v>
      </c>
      <c r="F92" s="7" t="s">
        <v>2069</v>
      </c>
      <c r="G92" s="19">
        <v>9</v>
      </c>
      <c r="H92" t="b">
        <f t="shared" si="13"/>
        <v>1</v>
      </c>
      <c r="I92" t="str">
        <f t="shared" si="9"/>
        <v xml:space="preserve">_x000D_
										Calvin Klein_x000D_
								</v>
      </c>
      <c r="K92" s="22" t="str">
        <f t="shared" si="10"/>
        <v xml:space="preserve">Google _x000D_
										Calvin Klein_x000D_
								</v>
      </c>
      <c r="L92" s="22" t="str">
        <f t="shared" si="11"/>
        <v>Google Calvin Klein</v>
      </c>
      <c r="M92" s="22" t="str">
        <f t="shared" si="8"/>
        <v xml:space="preserve">Google _x000D_
										Calvin Klein_x000D_
								</v>
      </c>
      <c r="N92" s="22" t="s">
        <v>2289</v>
      </c>
      <c r="O92" s="8" t="str">
        <f t="shared" si="12"/>
        <v>https://google.com/search?q=_x000D_
										Calvin Klein_x000D_
								%20founder</v>
      </c>
      <c r="P92" t="s">
        <v>2380</v>
      </c>
    </row>
    <row r="93" spans="1:16" ht="68" x14ac:dyDescent="0.2">
      <c r="A93" t="s">
        <v>1612</v>
      </c>
      <c r="B93" s="25" t="s">
        <v>2404</v>
      </c>
      <c r="C93" s="7" t="b">
        <v>1</v>
      </c>
      <c r="D93" t="b">
        <v>1</v>
      </c>
      <c r="E93">
        <v>2011</v>
      </c>
      <c r="F93" s="7" t="s">
        <v>2092</v>
      </c>
      <c r="G93" s="19">
        <v>20</v>
      </c>
      <c r="H93" t="b">
        <f t="shared" si="13"/>
        <v>1</v>
      </c>
      <c r="I93" t="str">
        <f t="shared" si="9"/>
        <v xml:space="preserve">_x000D_
										CAMILLE ROSE_x000D_
								</v>
      </c>
      <c r="K93" s="22" t="str">
        <f t="shared" si="10"/>
        <v xml:space="preserve">Google _x000D_
										CAMILLE ROSE_x000D_
								</v>
      </c>
      <c r="L93" s="22" t="str">
        <f t="shared" si="11"/>
        <v>Google Janell Stephens</v>
      </c>
      <c r="M93" s="22" t="str">
        <f t="shared" si="8"/>
        <v xml:space="preserve">Google _x000D_
										CAMILLE ROSE_x000D_
								</v>
      </c>
      <c r="N93" s="22" t="s">
        <v>2289</v>
      </c>
      <c r="O93" s="8" t="str">
        <f t="shared" si="12"/>
        <v>https://google.com/search?q=_x000D_
										CAMILLE ROSE_x000D_
								%20founder</v>
      </c>
      <c r="P93" t="s">
        <v>2381</v>
      </c>
    </row>
    <row r="94" spans="1:16" ht="68" x14ac:dyDescent="0.2">
      <c r="A94" t="s">
        <v>1613</v>
      </c>
      <c r="B94" s="19" t="s">
        <v>2405</v>
      </c>
      <c r="C94" s="7" t="b">
        <v>0</v>
      </c>
      <c r="D94" t="b">
        <v>0</v>
      </c>
      <c r="E94">
        <v>2018</v>
      </c>
      <c r="F94" s="7" t="s">
        <v>2085</v>
      </c>
      <c r="G94" s="19">
        <v>7</v>
      </c>
      <c r="H94" t="b">
        <f t="shared" si="13"/>
        <v>1</v>
      </c>
      <c r="I94" t="str">
        <f t="shared" si="9"/>
        <v xml:space="preserve">_x000D_
										CANNUKA_x000D_
								</v>
      </c>
      <c r="K94" s="22" t="str">
        <f t="shared" si="10"/>
        <v xml:space="preserve">Google _x000D_
										CANNUKA_x000D_
								</v>
      </c>
      <c r="L94" s="22" t="str">
        <f t="shared" si="11"/>
        <v>Google Michael Bumgarner</v>
      </c>
      <c r="M94" s="22" t="str">
        <f t="shared" si="8"/>
        <v xml:space="preserve">Google _x000D_
										CANNUKA_x000D_
								</v>
      </c>
      <c r="N94" s="22" t="s">
        <v>2289</v>
      </c>
      <c r="O94" s="8" t="str">
        <f t="shared" si="12"/>
        <v>https://google.com/search?q=_x000D_
										CANNUKA_x000D_
								%20founder</v>
      </c>
      <c r="P94" t="s">
        <v>2382</v>
      </c>
    </row>
    <row r="95" spans="1:16" ht="68" x14ac:dyDescent="0.2">
      <c r="A95" t="s">
        <v>1614</v>
      </c>
      <c r="B95" s="19" t="s">
        <v>2406</v>
      </c>
      <c r="C95" t="b">
        <v>0</v>
      </c>
      <c r="D95" t="b">
        <v>0</v>
      </c>
      <c r="E95">
        <v>2011</v>
      </c>
      <c r="F95" t="s">
        <v>2055</v>
      </c>
      <c r="G95" s="19">
        <v>2</v>
      </c>
      <c r="H95" t="b">
        <f t="shared" si="13"/>
        <v>1</v>
      </c>
      <c r="I95" t="str">
        <f t="shared" si="9"/>
        <v xml:space="preserve">_x000D_
										Capelli New York_x000D_
								</v>
      </c>
      <c r="K95" s="22" t="str">
        <f t="shared" si="10"/>
        <v xml:space="preserve">Google _x000D_
										Capelli New York_x000D_
								</v>
      </c>
      <c r="L95" s="22" t="str">
        <f t="shared" si="11"/>
        <v>Google George Altirs</v>
      </c>
      <c r="M95" s="22" t="str">
        <f t="shared" si="8"/>
        <v xml:space="preserve">Google _x000D_
										Capelli New York_x000D_
								</v>
      </c>
      <c r="N95" s="22" t="s">
        <v>2289</v>
      </c>
      <c r="O95" s="8" t="str">
        <f t="shared" si="12"/>
        <v>https://google.com/search?q=_x000D_
										Capelli New York_x000D_
								%20founder</v>
      </c>
      <c r="P95" t="s">
        <v>2383</v>
      </c>
    </row>
    <row r="96" spans="1:16" ht="68" x14ac:dyDescent="0.2">
      <c r="A96" t="s">
        <v>1615</v>
      </c>
      <c r="B96" s="3" t="s">
        <v>1156</v>
      </c>
      <c r="C96" t="b">
        <v>0</v>
      </c>
      <c r="D96" t="b">
        <v>0</v>
      </c>
      <c r="E96">
        <v>2012</v>
      </c>
      <c r="F96" t="s">
        <v>2055</v>
      </c>
      <c r="G96" s="19">
        <v>1</v>
      </c>
      <c r="H96" t="b">
        <f t="shared" si="13"/>
        <v>1</v>
      </c>
      <c r="I96" t="str">
        <f t="shared" si="9"/>
        <v xml:space="preserve">_x000D_
										Capri Blue_x000D_
								</v>
      </c>
      <c r="K96" s="22" t="str">
        <f t="shared" si="10"/>
        <v xml:space="preserve">Google _x000D_
										Capri Blue_x000D_
								</v>
      </c>
      <c r="L96" s="22" t="str">
        <f t="shared" si="11"/>
        <v>Google Castanea Partners</v>
      </c>
      <c r="M96" s="22" t="str">
        <f t="shared" si="8"/>
        <v xml:space="preserve">Google _x000D_
										Capri Blue_x000D_
								</v>
      </c>
      <c r="N96" s="22" t="s">
        <v>2289</v>
      </c>
      <c r="O96" s="8" t="str">
        <f t="shared" si="12"/>
        <v>https://google.com/search?q=_x000D_
										Capri Blue_x000D_
								%20founder</v>
      </c>
      <c r="P96" t="s">
        <v>2384</v>
      </c>
    </row>
    <row r="97" spans="1:16" ht="85" x14ac:dyDescent="0.2">
      <c r="A97" t="s">
        <v>1616</v>
      </c>
      <c r="B97" s="19" t="s">
        <v>2407</v>
      </c>
      <c r="C97" s="7" t="b">
        <v>1</v>
      </c>
      <c r="D97" t="b">
        <v>0</v>
      </c>
      <c r="E97">
        <v>2009</v>
      </c>
      <c r="F97" s="7" t="s">
        <v>2092</v>
      </c>
      <c r="G97" s="19">
        <v>9</v>
      </c>
      <c r="H97" t="b">
        <f t="shared" si="13"/>
        <v>1</v>
      </c>
      <c r="I97" t="str">
        <f t="shared" si="9"/>
        <v xml:space="preserve">_x000D_
										Captain Blankenship_x000D_
								</v>
      </c>
      <c r="K97" s="22" t="str">
        <f t="shared" si="10"/>
        <v xml:space="preserve">Google _x000D_
										Captain Blankenship_x000D_
								</v>
      </c>
      <c r="L97" s="22" t="str">
        <f t="shared" si="11"/>
        <v>Google Jana Blankenship</v>
      </c>
      <c r="M97" s="22" t="str">
        <f t="shared" si="8"/>
        <v xml:space="preserve">Google _x000D_
										Captain Blankenship_x000D_
								</v>
      </c>
      <c r="N97" s="22" t="s">
        <v>2289</v>
      </c>
      <c r="O97" s="8" t="str">
        <f t="shared" si="12"/>
        <v>https://google.com/search?q=_x000D_
										Captain Blankenship_x000D_
								%20founder</v>
      </c>
      <c r="P97" t="s">
        <v>2385</v>
      </c>
    </row>
    <row r="98" spans="1:16" ht="68" x14ac:dyDescent="0.2">
      <c r="A98" t="s">
        <v>1617</v>
      </c>
      <c r="B98" s="19" t="s">
        <v>2408</v>
      </c>
      <c r="C98" s="7" t="b">
        <v>0</v>
      </c>
      <c r="D98" t="b">
        <v>0</v>
      </c>
      <c r="E98">
        <v>2018</v>
      </c>
      <c r="F98" s="7" t="s">
        <v>2057</v>
      </c>
      <c r="G98" s="19">
        <v>9</v>
      </c>
      <c r="H98" t="b">
        <f t="shared" si="13"/>
        <v>1</v>
      </c>
      <c r="I98" t="str">
        <f t="shared" si="9"/>
        <v xml:space="preserve">_x000D_
										Carbon Theory._x000D_
								</v>
      </c>
      <c r="K98" s="22" t="str">
        <f t="shared" si="10"/>
        <v xml:space="preserve">Google _x000D_
										Carbon Theory._x000D_
								</v>
      </c>
      <c r="L98" s="22" t="str">
        <f t="shared" si="11"/>
        <v>Google Philip Taylor</v>
      </c>
      <c r="M98" s="22" t="str">
        <f t="shared" si="8"/>
        <v xml:space="preserve">Google _x000D_
										Carbon Theory._x000D_
								</v>
      </c>
      <c r="N98" s="22" t="s">
        <v>2289</v>
      </c>
      <c r="O98" s="8" t="str">
        <f t="shared" si="12"/>
        <v>https://google.com/search?q=_x000D_
										Carbon Theory._x000D_
								%20founder</v>
      </c>
      <c r="P98" t="s">
        <v>2386</v>
      </c>
    </row>
    <row r="99" spans="1:16" ht="68" x14ac:dyDescent="0.2">
      <c r="A99" t="s">
        <v>1618</v>
      </c>
      <c r="B99" s="19" t="s">
        <v>2409</v>
      </c>
      <c r="C99" s="7" t="b">
        <v>1</v>
      </c>
      <c r="D99" t="b">
        <v>1</v>
      </c>
      <c r="E99">
        <v>1993</v>
      </c>
      <c r="F99" s="7" t="s">
        <v>2105</v>
      </c>
      <c r="G99" s="19">
        <v>19</v>
      </c>
      <c r="H99" t="b">
        <f t="shared" si="13"/>
        <v>1</v>
      </c>
      <c r="I99" t="str">
        <f t="shared" si="9"/>
        <v xml:space="preserve">_x000D_
										Carol's Daughter_x000D_
								</v>
      </c>
      <c r="K99" s="22" t="str">
        <f t="shared" si="10"/>
        <v xml:space="preserve">Google _x000D_
										Carol's Daughter_x000D_
								</v>
      </c>
      <c r="L99" s="22" t="str">
        <f t="shared" si="11"/>
        <v>Google Lisa Price</v>
      </c>
      <c r="M99" s="22" t="str">
        <f t="shared" si="8"/>
        <v xml:space="preserve">Google _x000D_
										Carol's Daughter_x000D_
								</v>
      </c>
      <c r="N99" s="22" t="s">
        <v>2289</v>
      </c>
      <c r="O99" s="8" t="str">
        <f t="shared" si="12"/>
        <v>https://google.com/search?q=_x000D_
										Carol's Daughter_x000D_
								%20founder</v>
      </c>
      <c r="P99" t="s">
        <v>2387</v>
      </c>
    </row>
    <row r="100" spans="1:16" ht="68" x14ac:dyDescent="0.2">
      <c r="A100" t="s">
        <v>1619</v>
      </c>
      <c r="B100" s="3" t="s">
        <v>1158</v>
      </c>
      <c r="C100" t="b">
        <v>0</v>
      </c>
      <c r="D100" t="b">
        <v>0</v>
      </c>
      <c r="E100">
        <v>1980</v>
      </c>
      <c r="F100" s="7" t="s">
        <v>2106</v>
      </c>
      <c r="G100" s="19">
        <v>17</v>
      </c>
      <c r="H100" t="b">
        <f t="shared" si="13"/>
        <v>1</v>
      </c>
      <c r="I100" t="str">
        <f t="shared" si="9"/>
        <v xml:space="preserve">_x000D_
										Carolina Herrera_x000D_
								</v>
      </c>
      <c r="K100" s="22" t="str">
        <f t="shared" si="10"/>
        <v xml:space="preserve">Google _x000D_
										Carolina Herrera_x000D_
								</v>
      </c>
      <c r="L100" s="22" t="str">
        <f t="shared" si="11"/>
        <v>Google Antonio Puig</v>
      </c>
      <c r="M100" s="22" t="str">
        <f t="shared" si="8"/>
        <v xml:space="preserve">Google _x000D_
										Carolina Herrera_x000D_
								</v>
      </c>
      <c r="N100" s="22" t="s">
        <v>2289</v>
      </c>
      <c r="O100" s="8" t="str">
        <f t="shared" si="12"/>
        <v>https://google.com/search?q=_x000D_
										Carolina Herrera_x000D_
								%20founder</v>
      </c>
      <c r="P100" t="s">
        <v>2388</v>
      </c>
    </row>
    <row r="101" spans="1:16" ht="68" x14ac:dyDescent="0.2">
      <c r="A101" t="s">
        <v>1620</v>
      </c>
      <c r="B101" s="19" t="s">
        <v>2410</v>
      </c>
      <c r="C101" s="7" t="b">
        <v>0</v>
      </c>
      <c r="D101" t="b">
        <v>0</v>
      </c>
      <c r="E101">
        <v>2005</v>
      </c>
      <c r="F101" s="7" t="s">
        <v>2107</v>
      </c>
      <c r="G101" s="19">
        <v>43</v>
      </c>
      <c r="H101" t="b">
        <f t="shared" si="13"/>
        <v>1</v>
      </c>
      <c r="I101" t="str">
        <f t="shared" si="9"/>
        <v xml:space="preserve">_x000D_
										CeraVe_x000D_
								</v>
      </c>
      <c r="K101" s="22" t="str">
        <f t="shared" si="10"/>
        <v xml:space="preserve">Google _x000D_
										CeraVe_x000D_
								</v>
      </c>
      <c r="L101" s="22" t="str">
        <f t="shared" si="11"/>
        <v>Google  Tom Allison</v>
      </c>
      <c r="M101" s="22" t="str">
        <f t="shared" si="8"/>
        <v xml:space="preserve">Google _x000D_
										CeraVe_x000D_
								</v>
      </c>
      <c r="N101" s="22" t="s">
        <v>2289</v>
      </c>
    </row>
    <row r="102" spans="1:16" ht="85" x14ac:dyDescent="0.2">
      <c r="A102" t="s">
        <v>1621</v>
      </c>
      <c r="B102" s="3" t="s">
        <v>1160</v>
      </c>
      <c r="C102" t="b">
        <v>0</v>
      </c>
      <c r="D102" t="b">
        <v>0</v>
      </c>
      <c r="E102">
        <v>1921</v>
      </c>
      <c r="F102" s="7" t="s">
        <v>2484</v>
      </c>
      <c r="G102" s="19">
        <v>101</v>
      </c>
      <c r="H102" t="b">
        <f t="shared" si="13"/>
        <v>1</v>
      </c>
      <c r="I102" t="str">
        <f t="shared" si="9"/>
        <v xml:space="preserve">_x000D_
										CHANEL_x000D_
								</v>
      </c>
      <c r="K102" s="22" t="str">
        <f t="shared" si="10"/>
        <v xml:space="preserve">Google _x000D_
										CHANEL_x000D_
								</v>
      </c>
      <c r="L102" s="22" t="str">
        <f t="shared" si="11"/>
        <v>Google Alain and Gerard Wertheimer</v>
      </c>
      <c r="M102" s="22" t="str">
        <f t="shared" si="8"/>
        <v xml:space="preserve">Google _x000D_
										CHANEL_x000D_
								</v>
      </c>
      <c r="N102" s="22" t="s">
        <v>2289</v>
      </c>
    </row>
    <row r="103" spans="1:16" ht="68" x14ac:dyDescent="0.2">
      <c r="A103" t="s">
        <v>1622</v>
      </c>
      <c r="B103" s="19" t="s">
        <v>2411</v>
      </c>
      <c r="C103" s="7" t="b">
        <v>0</v>
      </c>
      <c r="D103" t="b">
        <v>0</v>
      </c>
      <c r="E103">
        <v>1890</v>
      </c>
      <c r="F103" s="7" t="s">
        <v>875</v>
      </c>
      <c r="G103" s="19">
        <v>7</v>
      </c>
      <c r="H103" t="b">
        <f t="shared" si="13"/>
        <v>1</v>
      </c>
      <c r="I103" t="str">
        <f t="shared" si="9"/>
        <v xml:space="preserve">_x000D_
										ChapStick_x000D_
								</v>
      </c>
      <c r="K103" s="22" t="str">
        <f t="shared" si="10"/>
        <v xml:space="preserve">Google _x000D_
										ChapStick_x000D_
								</v>
      </c>
      <c r="L103" s="22" t="str">
        <f t="shared" si="11"/>
        <v>Google Dr. Charles Browne Fleet</v>
      </c>
      <c r="M103" s="22" t="str">
        <f t="shared" si="8"/>
        <v xml:space="preserve">Google _x000D_
										ChapStick_x000D_
								</v>
      </c>
      <c r="N103" s="22" t="s">
        <v>2289</v>
      </c>
    </row>
    <row r="104" spans="1:16" ht="51" x14ac:dyDescent="0.2">
      <c r="A104" t="s">
        <v>1623</v>
      </c>
      <c r="B104" s="19" t="s">
        <v>2287</v>
      </c>
      <c r="C104" s="7" t="b">
        <v>0</v>
      </c>
      <c r="D104" t="b">
        <v>1</v>
      </c>
      <c r="E104">
        <v>1986</v>
      </c>
      <c r="F104" s="7" t="s">
        <v>2072</v>
      </c>
      <c r="G104" s="19">
        <v>73</v>
      </c>
      <c r="H104" t="b">
        <f t="shared" si="13"/>
        <v>1</v>
      </c>
      <c r="I104" t="str">
        <f t="shared" si="9"/>
        <v xml:space="preserve">_x000D_
										Chi_x000D_
								</v>
      </c>
      <c r="K104" s="22" t="str">
        <f t="shared" si="10"/>
        <v xml:space="preserve">Google _x000D_
										Chi_x000D_
								</v>
      </c>
      <c r="L104" s="22" t="str">
        <f t="shared" si="11"/>
        <v>Google Farouk Shami</v>
      </c>
      <c r="M104" s="22" t="str">
        <f t="shared" si="8"/>
        <v xml:space="preserve">Google _x000D_
										Chi_x000D_
								</v>
      </c>
      <c r="N104" s="22" t="s">
        <v>2289</v>
      </c>
    </row>
    <row r="105" spans="1:16" ht="68" x14ac:dyDescent="0.2">
      <c r="A105" t="s">
        <v>1624</v>
      </c>
      <c r="B105" s="19" t="s">
        <v>2412</v>
      </c>
      <c r="C105" s="7" t="b">
        <v>0</v>
      </c>
      <c r="D105" t="b">
        <v>1</v>
      </c>
      <c r="E105">
        <v>1973</v>
      </c>
      <c r="F105" t="s">
        <v>2055</v>
      </c>
      <c r="G105" s="19">
        <v>1</v>
      </c>
      <c r="H105" t="b">
        <f t="shared" si="13"/>
        <v>1</v>
      </c>
      <c r="I105" t="str">
        <f t="shared" si="9"/>
        <v xml:space="preserve">_x000D_
										China Glaze_x000D_
								</v>
      </c>
      <c r="K105" s="22" t="str">
        <f t="shared" si="10"/>
        <v xml:space="preserve">Google _x000D_
										China Glaze_x000D_
								</v>
      </c>
      <c r="L105" s="22" t="str">
        <f t="shared" si="11"/>
        <v>Google Humberto Leon</v>
      </c>
      <c r="M105" s="22" t="str">
        <f t="shared" si="8"/>
        <v xml:space="preserve">Google _x000D_
										China Glaze_x000D_
								</v>
      </c>
      <c r="N105" s="22" t="s">
        <v>2289</v>
      </c>
    </row>
    <row r="106" spans="1:16" ht="51" x14ac:dyDescent="0.2">
      <c r="A106" t="s">
        <v>1626</v>
      </c>
      <c r="B106" s="3" t="s">
        <v>1161</v>
      </c>
      <c r="C106" t="b">
        <v>1</v>
      </c>
      <c r="D106" t="b">
        <v>0</v>
      </c>
      <c r="E106">
        <v>1988</v>
      </c>
      <c r="F106" s="7" t="s">
        <v>2108</v>
      </c>
      <c r="G106" s="19">
        <v>8</v>
      </c>
      <c r="H106" t="b">
        <f t="shared" si="13"/>
        <v>1</v>
      </c>
      <c r="I106" t="str">
        <f t="shared" si="9"/>
        <v xml:space="preserve">_x000D_
										Chloé_x000D_
								</v>
      </c>
      <c r="K106" s="22" t="str">
        <f t="shared" si="10"/>
        <v xml:space="preserve">Google _x000D_
										Chloé_x000D_
								</v>
      </c>
      <c r="L106" s="22" t="str">
        <f t="shared" si="11"/>
        <v>Google Gaby Aghion</v>
      </c>
      <c r="M106" s="22" t="str">
        <f t="shared" si="8"/>
        <v xml:space="preserve">Google _x000D_
										Chloé_x000D_
								</v>
      </c>
      <c r="N106" s="22" t="s">
        <v>2289</v>
      </c>
    </row>
    <row r="107" spans="1:16" ht="68" x14ac:dyDescent="0.2">
      <c r="A107" t="s">
        <v>1627</v>
      </c>
      <c r="B107" s="19" t="s">
        <v>2413</v>
      </c>
      <c r="C107" s="7" t="b">
        <v>0</v>
      </c>
      <c r="D107" t="b">
        <v>0</v>
      </c>
      <c r="E107">
        <v>1931</v>
      </c>
      <c r="F107" s="7" t="s">
        <v>2109</v>
      </c>
      <c r="G107" s="19">
        <v>8</v>
      </c>
      <c r="H107" t="b">
        <f t="shared" si="13"/>
        <v>1</v>
      </c>
      <c r="I107" t="str">
        <f t="shared" si="9"/>
        <v xml:space="preserve">_x000D_
										Clairol_x000D_
								</v>
      </c>
      <c r="K107" s="22" t="str">
        <f t="shared" si="10"/>
        <v xml:space="preserve">Google _x000D_
										Clairol_x000D_
								</v>
      </c>
      <c r="L107" s="22" t="str">
        <f t="shared" si="11"/>
        <v>Google Lawrence M. Gelb</v>
      </c>
      <c r="M107" s="22" t="str">
        <f t="shared" si="8"/>
        <v xml:space="preserve">Google _x000D_
										Clairol_x000D_
								</v>
      </c>
      <c r="N107" s="22" t="s">
        <v>2289</v>
      </c>
    </row>
    <row r="108" spans="1:16" ht="68" x14ac:dyDescent="0.2">
      <c r="A108" t="s">
        <v>1628</v>
      </c>
      <c r="B108" s="3" t="s">
        <v>1167</v>
      </c>
      <c r="C108" t="b">
        <v>0</v>
      </c>
      <c r="D108" t="b">
        <v>0</v>
      </c>
      <c r="E108">
        <v>1954</v>
      </c>
      <c r="F108" s="7" t="s">
        <v>2485</v>
      </c>
      <c r="G108" s="19">
        <v>64</v>
      </c>
      <c r="H108" t="b">
        <f t="shared" si="13"/>
        <v>1</v>
      </c>
      <c r="I108" t="str">
        <f t="shared" si="9"/>
        <v xml:space="preserve">_x000D_
										Clarins_x000D_
								</v>
      </c>
      <c r="K108" s="22" t="str">
        <f t="shared" si="10"/>
        <v xml:space="preserve">Google _x000D_
										Clarins_x000D_
								</v>
      </c>
      <c r="L108" s="22" t="str">
        <f t="shared" si="11"/>
        <v>Google Jacques Courtin</v>
      </c>
      <c r="M108" s="22" t="str">
        <f t="shared" si="8"/>
        <v xml:space="preserve">Google _x000D_
										Clarins_x000D_
								</v>
      </c>
      <c r="N108" s="22" t="s">
        <v>2289</v>
      </c>
    </row>
    <row r="109" spans="1:16" ht="85" x14ac:dyDescent="0.2">
      <c r="A109" t="s">
        <v>1629</v>
      </c>
      <c r="B109" s="19" t="s">
        <v>2414</v>
      </c>
      <c r="C109" s="7" t="b">
        <v>1</v>
      </c>
      <c r="D109" t="b">
        <v>0</v>
      </c>
      <c r="E109">
        <v>1980</v>
      </c>
      <c r="F109" s="7" t="s">
        <v>2108</v>
      </c>
      <c r="G109" s="19">
        <v>6</v>
      </c>
      <c r="H109" t="b">
        <f t="shared" si="13"/>
        <v>1</v>
      </c>
      <c r="I109" t="str">
        <f t="shared" si="9"/>
        <v xml:space="preserve">_x000D_
										Clean_x000D_
								</v>
      </c>
      <c r="K109" s="22" t="str">
        <f t="shared" si="10"/>
        <v xml:space="preserve">Google _x000D_
										Clean_x000D_
								</v>
      </c>
      <c r="L109" s="22" t="str">
        <f t="shared" si="11"/>
        <v>Google Geoff S. and Deverey Kirk</v>
      </c>
      <c r="M109" s="22" t="str">
        <f t="shared" si="8"/>
        <v xml:space="preserve">Google _x000D_
										Clean_x000D_
								</v>
      </c>
      <c r="N109" s="22" t="s">
        <v>2289</v>
      </c>
    </row>
    <row r="110" spans="1:16" ht="68" x14ac:dyDescent="0.2">
      <c r="A110" t="s">
        <v>1630</v>
      </c>
      <c r="B110" s="3" t="s">
        <v>1170</v>
      </c>
      <c r="C110" t="b">
        <v>1</v>
      </c>
      <c r="D110" t="b">
        <v>0</v>
      </c>
      <c r="E110">
        <v>1968</v>
      </c>
      <c r="F110" s="7" t="s">
        <v>2486</v>
      </c>
      <c r="G110" s="19">
        <v>268</v>
      </c>
      <c r="H110" t="b">
        <f t="shared" si="13"/>
        <v>1</v>
      </c>
      <c r="I110" t="str">
        <f t="shared" si="9"/>
        <v xml:space="preserve">_x000D_
										Clinique_x000D_
								</v>
      </c>
      <c r="K110" s="22" t="str">
        <f t="shared" si="10"/>
        <v xml:space="preserve">Google _x000D_
										Clinique_x000D_
								</v>
      </c>
      <c r="L110" s="22" t="str">
        <f t="shared" si="11"/>
        <v>Google Evelyn Lauder</v>
      </c>
      <c r="M110" s="22" t="str">
        <f t="shared" si="8"/>
        <v xml:space="preserve">Google _x000D_
										Clinique_x000D_
								</v>
      </c>
      <c r="N110" s="22" t="s">
        <v>2289</v>
      </c>
    </row>
    <row r="111" spans="1:16" ht="85" x14ac:dyDescent="0.2">
      <c r="A111" t="s">
        <v>1631</v>
      </c>
      <c r="B111" s="19" t="s">
        <v>2415</v>
      </c>
      <c r="C111" s="7" t="b">
        <v>1</v>
      </c>
      <c r="D111" t="b">
        <v>0</v>
      </c>
      <c r="E111">
        <v>1979</v>
      </c>
      <c r="F111" s="7" t="s">
        <v>2110</v>
      </c>
      <c r="G111" s="19">
        <v>7</v>
      </c>
      <c r="H111" t="b">
        <f t="shared" si="13"/>
        <v>1</v>
      </c>
      <c r="I111" t="str">
        <f t="shared" si="9"/>
        <v xml:space="preserve">_x000D_
										CND_x000D_
								</v>
      </c>
      <c r="K111" s="22" t="str">
        <f t="shared" si="10"/>
        <v xml:space="preserve">Google _x000D_
										CND_x000D_
								</v>
      </c>
      <c r="L111" s="22" t="str">
        <f t="shared" si="11"/>
        <v>Google Stuart Nordstrom and Jan Arnold</v>
      </c>
      <c r="M111" s="22" t="str">
        <f t="shared" si="8"/>
        <v xml:space="preserve">Google _x000D_
										CND_x000D_
								</v>
      </c>
      <c r="N111" s="22" t="s">
        <v>2289</v>
      </c>
    </row>
    <row r="112" spans="1:16" ht="68" x14ac:dyDescent="0.2">
      <c r="A112" t="s">
        <v>1632</v>
      </c>
      <c r="B112" t="s">
        <v>2416</v>
      </c>
      <c r="C112" t="b">
        <v>0</v>
      </c>
      <c r="D112" t="b">
        <v>0</v>
      </c>
      <c r="E112">
        <v>1806</v>
      </c>
      <c r="F112" t="s">
        <v>2055</v>
      </c>
      <c r="G112" s="19">
        <v>7</v>
      </c>
      <c r="H112" t="b">
        <f t="shared" si="13"/>
        <v>1</v>
      </c>
      <c r="I112" t="str">
        <f t="shared" si="9"/>
        <v xml:space="preserve">_x000D_
										CO. by Colgate_x000D_
								</v>
      </c>
      <c r="K112" s="22" t="str">
        <f t="shared" si="10"/>
        <v xml:space="preserve">Google _x000D_
										CO. by Colgate_x000D_
								</v>
      </c>
      <c r="L112" s="22" t="str">
        <f t="shared" si="11"/>
        <v>Google William Colgate</v>
      </c>
      <c r="M112" s="22" t="str">
        <f t="shared" si="8"/>
        <v xml:space="preserve">Google _x000D_
										CO. by Colgate_x000D_
								</v>
      </c>
      <c r="N112" s="22" t="s">
        <v>2289</v>
      </c>
    </row>
    <row r="113" spans="1:14" ht="68" x14ac:dyDescent="0.2">
      <c r="A113" t="s">
        <v>1633</v>
      </c>
      <c r="B113" s="3" t="s">
        <v>2417</v>
      </c>
      <c r="C113" s="7" t="b">
        <v>1</v>
      </c>
      <c r="D113" t="b">
        <v>0</v>
      </c>
      <c r="E113">
        <v>2015</v>
      </c>
      <c r="F113" s="7" t="s">
        <v>2111</v>
      </c>
      <c r="G113" s="19">
        <v>14</v>
      </c>
      <c r="H113" t="b">
        <f t="shared" si="13"/>
        <v>1</v>
      </c>
      <c r="I113" t="str">
        <f t="shared" si="9"/>
        <v xml:space="preserve">_x000D_
										Coco &amp; Eve_x000D_
								</v>
      </c>
      <c r="K113" s="22" t="str">
        <f t="shared" si="10"/>
        <v xml:space="preserve">Google _x000D_
										Coco &amp; Eve_x000D_
								</v>
      </c>
      <c r="L113" s="22" t="str">
        <f t="shared" si="11"/>
        <v>Google Emily Hamilton</v>
      </c>
      <c r="M113" s="22" t="str">
        <f t="shared" si="8"/>
        <v xml:space="preserve">Google _x000D_
										Coco &amp; Eve_x000D_
								</v>
      </c>
      <c r="N113" s="22" t="s">
        <v>2289</v>
      </c>
    </row>
    <row r="114" spans="1:14" ht="68" x14ac:dyDescent="0.2">
      <c r="A114" t="s">
        <v>1634</v>
      </c>
      <c r="B114" t="s">
        <v>2418</v>
      </c>
      <c r="C114" t="b">
        <v>1</v>
      </c>
      <c r="D114" t="b">
        <v>1</v>
      </c>
      <c r="E114">
        <v>2015</v>
      </c>
      <c r="F114" s="7" t="s">
        <v>2057</v>
      </c>
      <c r="G114" s="19">
        <v>14</v>
      </c>
      <c r="H114" t="b">
        <f t="shared" si="13"/>
        <v>1</v>
      </c>
      <c r="I114" t="str">
        <f t="shared" si="9"/>
        <v xml:space="preserve">_x000D_
										cocokind_x000D_
								</v>
      </c>
      <c r="K114" s="22" t="str">
        <f t="shared" si="10"/>
        <v xml:space="preserve">Google _x000D_
										cocokind_x000D_
								</v>
      </c>
      <c r="L114" s="22" t="str">
        <f t="shared" si="11"/>
        <v>Google Priscilla Tsai</v>
      </c>
      <c r="M114" s="22" t="str">
        <f t="shared" si="8"/>
        <v xml:space="preserve">Google _x000D_
										cocokind_x000D_
								</v>
      </c>
      <c r="N114" s="22" t="s">
        <v>2289</v>
      </c>
    </row>
    <row r="115" spans="1:14" ht="68" x14ac:dyDescent="0.2">
      <c r="A115" t="s">
        <v>1635</v>
      </c>
      <c r="B115" t="s">
        <v>2419</v>
      </c>
      <c r="C115" s="7" t="b">
        <v>1</v>
      </c>
      <c r="D115" t="b">
        <v>0</v>
      </c>
      <c r="E115">
        <v>1991</v>
      </c>
      <c r="F115" t="s">
        <v>2055</v>
      </c>
      <c r="G115" s="19">
        <v>1</v>
      </c>
      <c r="H115" t="b">
        <f t="shared" si="13"/>
        <v>1</v>
      </c>
      <c r="I115" t="str">
        <f t="shared" si="9"/>
        <v xml:space="preserve">_x000D_
										Color Oops_x000D_
								</v>
      </c>
      <c r="K115" s="22" t="str">
        <f t="shared" si="10"/>
        <v xml:space="preserve">Google _x000D_
										Color Oops_x000D_
								</v>
      </c>
      <c r="L115" s="22" t="str">
        <f t="shared" si="11"/>
        <v>Google Ann and Dave Agrey</v>
      </c>
      <c r="M115" s="22" t="str">
        <f t="shared" si="8"/>
        <v xml:space="preserve">Google _x000D_
										Color Oops_x000D_
								</v>
      </c>
      <c r="N115" s="22" t="s">
        <v>2289</v>
      </c>
    </row>
    <row r="116" spans="1:14" ht="68" x14ac:dyDescent="0.2">
      <c r="A116" t="s">
        <v>1636</v>
      </c>
      <c r="B116" s="3" t="s">
        <v>1173</v>
      </c>
      <c r="C116" t="b">
        <v>0</v>
      </c>
      <c r="D116" t="b">
        <v>0</v>
      </c>
      <c r="E116">
        <v>2013</v>
      </c>
      <c r="F116" s="7" t="s">
        <v>2112</v>
      </c>
      <c r="G116" s="19">
        <v>2</v>
      </c>
      <c r="H116" t="b">
        <f t="shared" si="13"/>
        <v>1</v>
      </c>
      <c r="I116" t="str">
        <f t="shared" si="9"/>
        <v xml:space="preserve">_x000D_
										Color Wow_x000D_
								</v>
      </c>
      <c r="K116" s="22" t="str">
        <f t="shared" si="10"/>
        <v xml:space="preserve">Google _x000D_
										Color Wow_x000D_
								</v>
      </c>
      <c r="L116" s="22" t="e">
        <f>HYPERLINK("https://google.com/search?q=" &amp; A116 &amp; " year founded","Google " &amp;#REF!)</f>
        <v>#REF!</v>
      </c>
      <c r="M116" s="22" t="str">
        <f t="shared" si="8"/>
        <v xml:space="preserve">Google _x000D_
										Color Wow_x000D_
								</v>
      </c>
      <c r="N116" s="22" t="s">
        <v>2289</v>
      </c>
    </row>
    <row r="117" spans="1:14" ht="68" x14ac:dyDescent="0.2">
      <c r="A117" t="s">
        <v>1637</v>
      </c>
      <c r="B117" t="s">
        <v>2420</v>
      </c>
      <c r="C117" s="7" t="b">
        <v>1</v>
      </c>
      <c r="D117" t="b">
        <v>0</v>
      </c>
      <c r="E117">
        <v>2014</v>
      </c>
      <c r="F117" s="7" t="s">
        <v>2079</v>
      </c>
      <c r="G117" s="19">
        <v>110</v>
      </c>
      <c r="H117" t="b">
        <f t="shared" si="13"/>
        <v>1</v>
      </c>
      <c r="I117" t="str">
        <f t="shared" si="9"/>
        <v xml:space="preserve">_x000D_
										ColourPop_x000D_
								</v>
      </c>
      <c r="K117" s="22" t="str">
        <f t="shared" si="10"/>
        <v xml:space="preserve">Google _x000D_
										ColourPop_x000D_
								</v>
      </c>
      <c r="L117" s="22" t="str">
        <f>HYPERLINK("https://google.com/search?q=" &amp; A117 &amp; " year founded","Google "&amp; B116)</f>
        <v>Google Gail Federici</v>
      </c>
      <c r="M117" s="22" t="str">
        <f t="shared" si="8"/>
        <v xml:space="preserve">Google _x000D_
										ColourPop_x000D_
								</v>
      </c>
      <c r="N117" s="22" t="s">
        <v>2289</v>
      </c>
    </row>
    <row r="118" spans="1:14" ht="68" x14ac:dyDescent="0.2">
      <c r="A118" t="s">
        <v>1638</v>
      </c>
      <c r="B118" s="19" t="s">
        <v>2421</v>
      </c>
      <c r="C118" s="7" t="b">
        <v>1</v>
      </c>
      <c r="D118" t="b">
        <v>0</v>
      </c>
      <c r="E118">
        <v>1998</v>
      </c>
      <c r="F118" s="7" t="s">
        <v>2090</v>
      </c>
      <c r="G118" s="19">
        <v>9</v>
      </c>
      <c r="H118" t="b">
        <f t="shared" si="13"/>
        <v>1</v>
      </c>
      <c r="I118" t="str">
        <f t="shared" si="9"/>
        <v xml:space="preserve">_x000D_
										Completely Bare_x000D_
								</v>
      </c>
      <c r="K118" s="22" t="str">
        <f t="shared" si="10"/>
        <v xml:space="preserve">Google _x000D_
										Completely Bare_x000D_
								</v>
      </c>
      <c r="L118" s="22" t="str">
        <f t="shared" si="11"/>
        <v>Google Cindy Barshop</v>
      </c>
      <c r="M118" s="22" t="str">
        <f t="shared" si="8"/>
        <v xml:space="preserve">Google _x000D_
										Completely Bare_x000D_
								</v>
      </c>
      <c r="N118" s="22" t="s">
        <v>2289</v>
      </c>
    </row>
    <row r="119" spans="1:14" ht="68" x14ac:dyDescent="0.2">
      <c r="A119" t="s">
        <v>1639</v>
      </c>
      <c r="B119" s="19" t="s">
        <v>2422</v>
      </c>
      <c r="C119" s="7" t="b">
        <v>0</v>
      </c>
      <c r="D119" t="b">
        <v>0</v>
      </c>
      <c r="E119">
        <v>1959</v>
      </c>
      <c r="F119" s="7" t="s">
        <v>2113</v>
      </c>
      <c r="G119" s="19">
        <v>113</v>
      </c>
      <c r="H119" t="b">
        <f t="shared" si="13"/>
        <v>1</v>
      </c>
      <c r="I119" t="str">
        <f t="shared" si="9"/>
        <v xml:space="preserve">_x000D_
										Conair_x000D_
								</v>
      </c>
      <c r="K119" s="22" t="str">
        <f t="shared" si="10"/>
        <v xml:space="preserve">Google _x000D_
										Conair_x000D_
								</v>
      </c>
      <c r="L119" s="22" t="str">
        <f t="shared" si="11"/>
        <v>Google Leandro Rizzuto</v>
      </c>
      <c r="M119" s="22" t="str">
        <f t="shared" si="8"/>
        <v xml:space="preserve">Google _x000D_
										Conair_x000D_
								</v>
      </c>
      <c r="N119" s="22" t="s">
        <v>2289</v>
      </c>
    </row>
    <row r="120" spans="1:14" ht="68" x14ac:dyDescent="0.2">
      <c r="A120" t="s">
        <v>1640</v>
      </c>
      <c r="B120" s="19" t="s">
        <v>2423</v>
      </c>
      <c r="C120" s="7" t="b">
        <v>0</v>
      </c>
      <c r="D120" t="b">
        <v>0</v>
      </c>
      <c r="E120">
        <v>2007</v>
      </c>
      <c r="F120" s="7" t="s">
        <v>2114</v>
      </c>
      <c r="G120" s="19">
        <v>33</v>
      </c>
      <c r="H120" t="b">
        <f t="shared" si="13"/>
        <v>1</v>
      </c>
      <c r="I120" t="str">
        <f t="shared" si="9"/>
        <v xml:space="preserve">_x000D_
										COOLA_x000D_
								</v>
      </c>
      <c r="K120" s="22" t="str">
        <f t="shared" si="10"/>
        <v xml:space="preserve">Google _x000D_
										COOLA_x000D_
								</v>
      </c>
      <c r="L120" s="22" t="str">
        <f t="shared" si="11"/>
        <v>Google Chris Birchy</v>
      </c>
      <c r="M120" s="22" t="str">
        <f t="shared" si="8"/>
        <v xml:space="preserve">Google _x000D_
										COOLA_x000D_
								</v>
      </c>
      <c r="N120" s="22" t="s">
        <v>2289</v>
      </c>
    </row>
    <row r="121" spans="1:14" ht="68" x14ac:dyDescent="0.2">
      <c r="A121" t="s">
        <v>1641</v>
      </c>
      <c r="B121" s="19" t="s">
        <v>2424</v>
      </c>
      <c r="C121" s="7" t="b">
        <v>0</v>
      </c>
      <c r="D121" t="b">
        <v>1</v>
      </c>
      <c r="E121">
        <v>2013</v>
      </c>
      <c r="F121" s="7" t="s">
        <v>2062</v>
      </c>
      <c r="G121" s="19">
        <v>26</v>
      </c>
      <c r="H121" t="b">
        <f t="shared" si="13"/>
        <v>1</v>
      </c>
      <c r="I121" t="str">
        <f t="shared" si="9"/>
        <v xml:space="preserve">_x000D_
										COSRX_x000D_
								</v>
      </c>
      <c r="K121" s="22" t="str">
        <f t="shared" si="10"/>
        <v xml:space="preserve">Google _x000D_
										COSRX_x000D_
								</v>
      </c>
      <c r="L121" s="22" t="str">
        <f t="shared" si="11"/>
        <v>Google Jun Sang Hun</v>
      </c>
      <c r="M121" s="22" t="str">
        <f t="shared" si="8"/>
        <v xml:space="preserve">Google _x000D_
										COSRX_x000D_
								</v>
      </c>
      <c r="N121" s="22" t="s">
        <v>2289</v>
      </c>
    </row>
    <row r="122" spans="1:14" ht="51" x14ac:dyDescent="0.2">
      <c r="A122" t="s">
        <v>1642</v>
      </c>
      <c r="B122" s="19" t="s">
        <v>2425</v>
      </c>
      <c r="C122" t="b">
        <v>0</v>
      </c>
      <c r="D122" t="b">
        <v>0</v>
      </c>
      <c r="E122">
        <v>2002</v>
      </c>
      <c r="F122" t="s">
        <v>1625</v>
      </c>
      <c r="G122" s="19">
        <v>5</v>
      </c>
      <c r="H122" t="b">
        <f t="shared" si="13"/>
        <v>1</v>
      </c>
      <c r="I122" t="str">
        <f t="shared" si="9"/>
        <v xml:space="preserve">_x000D_
										CoTz_x000D_
								</v>
      </c>
      <c r="K122" s="22" t="str">
        <f t="shared" si="10"/>
        <v xml:space="preserve">Google _x000D_
										CoTz_x000D_
								</v>
      </c>
      <c r="L122" s="22" t="str">
        <f t="shared" si="11"/>
        <v>Google Harry Fallick</v>
      </c>
      <c r="M122" s="22" t="str">
        <f t="shared" si="8"/>
        <v xml:space="preserve">Google _x000D_
										CoTz_x000D_
								</v>
      </c>
      <c r="N122" s="22" t="s">
        <v>2289</v>
      </c>
    </row>
    <row r="123" spans="1:14" ht="68" x14ac:dyDescent="0.2">
      <c r="A123" t="s">
        <v>1643</v>
      </c>
      <c r="B123" s="19" t="s">
        <v>2426</v>
      </c>
      <c r="C123" s="7" t="b">
        <v>1</v>
      </c>
      <c r="D123" t="b">
        <v>0</v>
      </c>
      <c r="E123">
        <v>2000</v>
      </c>
      <c r="F123" s="7" t="s">
        <v>2115</v>
      </c>
      <c r="G123" s="19">
        <v>18</v>
      </c>
      <c r="H123" t="b">
        <f t="shared" si="13"/>
        <v>1</v>
      </c>
      <c r="I123" t="str">
        <f t="shared" si="9"/>
        <v xml:space="preserve">_x000D_
										COVER FX_x000D_
								</v>
      </c>
      <c r="K123" s="22" t="str">
        <f t="shared" si="10"/>
        <v xml:space="preserve">Google _x000D_
										COVER FX_x000D_
								</v>
      </c>
      <c r="L123" s="22" t="str">
        <f t="shared" si="11"/>
        <v>Google Lee Graff</v>
      </c>
      <c r="M123" s="22" t="str">
        <f t="shared" si="8"/>
        <v xml:space="preserve">Google _x000D_
										COVER FX_x000D_
								</v>
      </c>
      <c r="N123" s="22" t="s">
        <v>2289</v>
      </c>
    </row>
    <row r="124" spans="1:14" ht="68" x14ac:dyDescent="0.2">
      <c r="A124" t="s">
        <v>1644</v>
      </c>
      <c r="B124" s="19" t="s">
        <v>2427</v>
      </c>
      <c r="C124" s="7" t="b">
        <v>0</v>
      </c>
      <c r="D124" t="b">
        <v>0</v>
      </c>
      <c r="E124">
        <v>1961</v>
      </c>
      <c r="F124" s="7" t="s">
        <v>2487</v>
      </c>
      <c r="G124" s="19">
        <v>81</v>
      </c>
      <c r="H124" t="b">
        <f t="shared" si="13"/>
        <v>1</v>
      </c>
      <c r="I124" t="str">
        <f t="shared" si="9"/>
        <v xml:space="preserve">_x000D_
										CoverGirl_x000D_
								</v>
      </c>
      <c r="K124" s="22" t="str">
        <f t="shared" si="10"/>
        <v xml:space="preserve">Google _x000D_
										CoverGirl_x000D_
								</v>
      </c>
      <c r="L124" s="22" t="str">
        <f t="shared" si="11"/>
        <v>Google Francis J. Townsend</v>
      </c>
      <c r="M124" s="22" t="str">
        <f t="shared" si="8"/>
        <v xml:space="preserve">Google _x000D_
										CoverGirl_x000D_
								</v>
      </c>
      <c r="N124" s="22" t="s">
        <v>2289</v>
      </c>
    </row>
    <row r="125" spans="1:14" ht="68" x14ac:dyDescent="0.2">
      <c r="A125" t="s">
        <v>1645</v>
      </c>
      <c r="B125" s="19" t="s">
        <v>2428</v>
      </c>
      <c r="C125" s="7" t="b">
        <v>0</v>
      </c>
      <c r="D125" t="b">
        <v>0</v>
      </c>
      <c r="E125">
        <v>2014</v>
      </c>
      <c r="F125" s="7" t="s">
        <v>2085</v>
      </c>
      <c r="G125" s="19">
        <v>9</v>
      </c>
      <c r="H125" t="b">
        <f t="shared" si="13"/>
        <v>1</v>
      </c>
      <c r="I125" t="str">
        <f t="shared" si="9"/>
        <v xml:space="preserve">_x000D_
										Crepe Erase_x000D_
								</v>
      </c>
      <c r="K125" s="22" t="str">
        <f t="shared" si="10"/>
        <v xml:space="preserve">Google _x000D_
										Crepe Erase_x000D_
								</v>
      </c>
      <c r="L125" s="22" t="str">
        <f t="shared" si="11"/>
        <v>Google  Bill Guthy and Greg Renker</v>
      </c>
      <c r="M125" s="22" t="str">
        <f t="shared" si="8"/>
        <v xml:space="preserve">Google _x000D_
										Crepe Erase_x000D_
								</v>
      </c>
      <c r="N125" s="22" t="s">
        <v>2289</v>
      </c>
    </row>
    <row r="126" spans="1:14" ht="51" x14ac:dyDescent="0.2">
      <c r="A126" t="s">
        <v>1646</v>
      </c>
      <c r="B126" s="19" t="s">
        <v>2429</v>
      </c>
      <c r="C126" s="7" t="b">
        <v>1</v>
      </c>
      <c r="D126" t="b">
        <v>0</v>
      </c>
      <c r="E126">
        <v>1955</v>
      </c>
      <c r="F126" s="7" t="s">
        <v>2116</v>
      </c>
      <c r="G126" s="19">
        <v>10</v>
      </c>
      <c r="H126" t="b">
        <f t="shared" si="13"/>
        <v>1</v>
      </c>
      <c r="I126" t="str">
        <f t="shared" si="9"/>
        <v xml:space="preserve">_x000D_
										Crest_x000D_
								</v>
      </c>
      <c r="K126" s="22" t="str">
        <f t="shared" si="10"/>
        <v xml:space="preserve">Google _x000D_
										Crest_x000D_
								</v>
      </c>
      <c r="L126" s="22" t="str">
        <f t="shared" si="11"/>
        <v>Google Nick and Cherry Harroz</v>
      </c>
      <c r="M126" s="22" t="str">
        <f t="shared" si="8"/>
        <v xml:space="preserve">Google _x000D_
										Crest_x000D_
								</v>
      </c>
      <c r="N126" s="22" t="s">
        <v>2289</v>
      </c>
    </row>
    <row r="127" spans="1:14" ht="68" x14ac:dyDescent="0.2">
      <c r="A127" t="s">
        <v>1647</v>
      </c>
      <c r="B127" s="19" t="s">
        <v>2430</v>
      </c>
      <c r="C127" s="7" t="b">
        <v>0</v>
      </c>
      <c r="D127" t="b">
        <v>0</v>
      </c>
      <c r="E127">
        <v>1982</v>
      </c>
      <c r="F127" s="7" t="s">
        <v>2076</v>
      </c>
      <c r="G127" s="19">
        <v>10</v>
      </c>
      <c r="H127" t="b">
        <f t="shared" si="13"/>
        <v>1</v>
      </c>
      <c r="I127" t="str">
        <f t="shared" si="9"/>
        <v xml:space="preserve">_x000D_
										Cricket_x000D_
								</v>
      </c>
      <c r="K127" s="22" t="str">
        <f t="shared" si="10"/>
        <v xml:space="preserve">Google _x000D_
										Cricket_x000D_
								</v>
      </c>
      <c r="L127" s="22" t="str">
        <f t="shared" si="11"/>
        <v>Google Wayne Clark</v>
      </c>
      <c r="M127" s="22" t="str">
        <f t="shared" si="8"/>
        <v xml:space="preserve">Google _x000D_
										Cricket_x000D_
								</v>
      </c>
      <c r="N127" s="22" t="s">
        <v>2289</v>
      </c>
    </row>
    <row r="128" spans="1:14" ht="51" x14ac:dyDescent="0.2">
      <c r="A128" t="s">
        <v>1648</v>
      </c>
      <c r="B128" s="19" t="s">
        <v>2431</v>
      </c>
      <c r="C128" s="7" t="b">
        <v>0</v>
      </c>
      <c r="D128" t="b">
        <v>0</v>
      </c>
      <c r="E128">
        <v>2005</v>
      </c>
      <c r="F128" s="7" t="s">
        <v>2076</v>
      </c>
      <c r="G128" s="19">
        <v>6</v>
      </c>
      <c r="H128" t="b">
        <f t="shared" si="13"/>
        <v>1</v>
      </c>
      <c r="I128" t="str">
        <f t="shared" si="9"/>
        <v xml:space="preserve">_x000D_
										Croc_x000D_
								</v>
      </c>
      <c r="K128" s="22" t="str">
        <f t="shared" si="10"/>
        <v xml:space="preserve">Google _x000D_
										Croc_x000D_
								</v>
      </c>
      <c r="L128" s="22" t="str">
        <f t="shared" si="11"/>
        <v>Google T.J. Park</v>
      </c>
      <c r="M128" s="22" t="str">
        <f t="shared" si="8"/>
        <v xml:space="preserve">Google _x000D_
										Croc_x000D_
								</v>
      </c>
      <c r="N128" s="22" t="s">
        <v>2289</v>
      </c>
    </row>
    <row r="129" spans="1:14" ht="68" x14ac:dyDescent="0.2">
      <c r="A129" t="s">
        <v>1649</v>
      </c>
      <c r="B129" s="19" t="s">
        <v>2432</v>
      </c>
      <c r="C129" s="7" t="b">
        <v>1</v>
      </c>
      <c r="D129" t="b">
        <v>1</v>
      </c>
      <c r="E129">
        <v>2002</v>
      </c>
      <c r="F129" s="7" t="s">
        <v>2117</v>
      </c>
      <c r="G129" s="19">
        <v>13</v>
      </c>
      <c r="H129" t="b">
        <f t="shared" si="13"/>
        <v>1</v>
      </c>
      <c r="I129" t="str">
        <f t="shared" si="9"/>
        <v xml:space="preserve">_x000D_
										CURLS_x000D_
								</v>
      </c>
      <c r="K129" s="22" t="str">
        <f t="shared" si="10"/>
        <v xml:space="preserve">Google _x000D_
										CURLS_x000D_
								</v>
      </c>
      <c r="L129" s="22" t="str">
        <f t="shared" si="11"/>
        <v xml:space="preserve">Google Mahisha Dellinger </v>
      </c>
      <c r="M129" s="22" t="str">
        <f t="shared" si="8"/>
        <v xml:space="preserve">Google _x000D_
										CURLS_x000D_
								</v>
      </c>
      <c r="N129" s="22" t="s">
        <v>2289</v>
      </c>
    </row>
    <row r="130" spans="1:14" ht="68" x14ac:dyDescent="0.2">
      <c r="A130" t="s">
        <v>1650</v>
      </c>
      <c r="B130" s="19" t="s">
        <v>2433</v>
      </c>
      <c r="C130" s="7" t="b">
        <v>0</v>
      </c>
      <c r="D130" t="b">
        <v>0</v>
      </c>
      <c r="E130">
        <v>2018</v>
      </c>
      <c r="F130" s="7" t="s">
        <v>2488</v>
      </c>
      <c r="G130" s="19">
        <v>63</v>
      </c>
      <c r="H130" t="b">
        <f t="shared" si="13"/>
        <v>1</v>
      </c>
      <c r="I130" t="str">
        <f t="shared" si="9"/>
        <v xml:space="preserve">_x000D_
										Curlsmith_x000D_
								</v>
      </c>
      <c r="K130" s="22" t="str">
        <f t="shared" si="10"/>
        <v xml:space="preserve">Google _x000D_
										Curlsmith_x000D_
								</v>
      </c>
      <c r="L130" s="22" t="str">
        <f t="shared" si="11"/>
        <v>Google Michal Berski</v>
      </c>
      <c r="M130" s="22" t="str">
        <f t="shared" ref="M130:M170" si="14">HYPERLINK("https://google.com/search?q=" &amp; A130 &amp; " ulta","Google "&amp; A130)</f>
        <v xml:space="preserve">Google _x000D_
										Curlsmith_x000D_
								</v>
      </c>
      <c r="N130" s="22" t="s">
        <v>2289</v>
      </c>
    </row>
    <row r="131" spans="1:14" ht="51" x14ac:dyDescent="0.2">
      <c r="A131" t="s">
        <v>1651</v>
      </c>
      <c r="B131" s="19" t="s">
        <v>2286</v>
      </c>
      <c r="C131" s="7" t="b">
        <v>0</v>
      </c>
      <c r="D131" t="b">
        <v>1</v>
      </c>
      <c r="E131">
        <v>1984</v>
      </c>
      <c r="F131" s="7" t="s">
        <v>2118</v>
      </c>
      <c r="G131" s="19">
        <v>6</v>
      </c>
      <c r="H131" t="b">
        <f t="shared" si="13"/>
        <v>1</v>
      </c>
      <c r="I131" t="str">
        <f t="shared" ref="I131:I194" si="15">TRIM(A131)</f>
        <v xml:space="preserve">_x000D_
										Curél_x000D_
								</v>
      </c>
      <c r="K131" s="22" t="str">
        <f t="shared" ref="K131:K194" si="16">HYPERLINK("https://google.com/search?q=" &amp; A131 &amp; " founder","Google "&amp; A131)</f>
        <v xml:space="preserve">Google _x000D_
										Curél_x000D_
								</v>
      </c>
      <c r="L131" s="22" t="str">
        <f t="shared" ref="L131:L194" si="17">HYPERLINK("https://google.com/search?q=" &amp; A131 &amp; " year founded","Google "&amp; B131)</f>
        <v>Google Tomiro Nagase</v>
      </c>
      <c r="M131" s="22" t="str">
        <f t="shared" si="14"/>
        <v xml:space="preserve">Google _x000D_
										Curél_x000D_
								</v>
      </c>
      <c r="N131" s="22" t="s">
        <v>2289</v>
      </c>
    </row>
    <row r="132" spans="1:14" ht="51" x14ac:dyDescent="0.2">
      <c r="A132" t="s">
        <v>1652</v>
      </c>
      <c r="B132" s="19" t="s">
        <v>2434</v>
      </c>
      <c r="C132" s="7" t="b">
        <v>1</v>
      </c>
      <c r="D132" t="b">
        <v>0</v>
      </c>
      <c r="E132">
        <v>2016</v>
      </c>
      <c r="F132" s="7" t="s">
        <v>2119</v>
      </c>
      <c r="G132" s="19">
        <v>12</v>
      </c>
      <c r="H132" t="b">
        <f t="shared" si="13"/>
        <v>1</v>
      </c>
      <c r="I132" t="str">
        <f t="shared" si="15"/>
        <v xml:space="preserve">_x000D_
										Céla_x000D_
								</v>
      </c>
      <c r="K132" s="22" t="str">
        <f t="shared" si="16"/>
        <v xml:space="preserve">Google _x000D_
										Céla_x000D_
								</v>
      </c>
      <c r="L132" s="22" t="str">
        <f t="shared" si="17"/>
        <v>Google Celine Tadrissi</v>
      </c>
      <c r="M132" s="22" t="str">
        <f t="shared" si="14"/>
        <v xml:space="preserve">Google _x000D_
										Céla_x000D_
								</v>
      </c>
      <c r="N132" s="22" t="s">
        <v>2289</v>
      </c>
    </row>
    <row r="133" spans="1:14" ht="68" x14ac:dyDescent="0.2">
      <c r="A133" t="s">
        <v>1653</v>
      </c>
      <c r="B133" s="19" t="s">
        <v>2435</v>
      </c>
      <c r="C133" s="7" t="b">
        <v>0</v>
      </c>
      <c r="D133" t="b">
        <v>0</v>
      </c>
      <c r="E133">
        <v>2011</v>
      </c>
      <c r="F133" s="7" t="s">
        <v>2120</v>
      </c>
      <c r="G133" s="19">
        <v>16</v>
      </c>
      <c r="H133" t="b">
        <f t="shared" si="13"/>
        <v>1</v>
      </c>
      <c r="I133" t="str">
        <f t="shared" si="15"/>
        <v xml:space="preserve">_x000D_
										Daily Concepts_x000D_
								</v>
      </c>
      <c r="K133" s="22" t="str">
        <f t="shared" si="16"/>
        <v xml:space="preserve">Google _x000D_
										Daily Concepts_x000D_
								</v>
      </c>
      <c r="L133" s="22" t="str">
        <f t="shared" si="17"/>
        <v>Google Emilio Smeke</v>
      </c>
      <c r="M133" s="22" t="str">
        <f t="shared" si="14"/>
        <v xml:space="preserve">Google _x000D_
										Daily Concepts_x000D_
								</v>
      </c>
      <c r="N133" s="22" t="s">
        <v>2289</v>
      </c>
    </row>
    <row r="134" spans="1:14" ht="68" x14ac:dyDescent="0.2">
      <c r="A134" t="s">
        <v>1654</v>
      </c>
      <c r="B134" s="19" t="s">
        <v>2436</v>
      </c>
      <c r="C134" s="7" t="b">
        <v>0</v>
      </c>
      <c r="D134" t="b">
        <v>1</v>
      </c>
      <c r="E134">
        <v>2003</v>
      </c>
      <c r="F134" s="7" t="s">
        <v>2121</v>
      </c>
      <c r="G134" s="19">
        <v>88</v>
      </c>
      <c r="H134" t="b">
        <f t="shared" si="13"/>
        <v>1</v>
      </c>
      <c r="I134" t="str">
        <f t="shared" si="15"/>
        <v xml:space="preserve">_x000D_
										Dashing Diva_x000D_
								</v>
      </c>
      <c r="K134" s="22" t="str">
        <f t="shared" si="16"/>
        <v xml:space="preserve">Google _x000D_
										Dashing Diva_x000D_
								</v>
      </c>
      <c r="L134" s="22" t="str">
        <f t="shared" si="17"/>
        <v>Google John Chang</v>
      </c>
      <c r="M134" s="22" t="str">
        <f t="shared" si="14"/>
        <v xml:space="preserve">Google _x000D_
										Dashing Diva_x000D_
								</v>
      </c>
      <c r="N134" s="22" t="s">
        <v>2289</v>
      </c>
    </row>
    <row r="135" spans="1:14" ht="85" x14ac:dyDescent="0.2">
      <c r="A135" t="s">
        <v>1655</v>
      </c>
      <c r="B135" s="19" t="s">
        <v>2437</v>
      </c>
      <c r="C135" s="7" t="b">
        <v>1</v>
      </c>
      <c r="D135" t="b">
        <v>0</v>
      </c>
      <c r="E135">
        <v>2015</v>
      </c>
      <c r="F135" s="7" t="s">
        <v>2122</v>
      </c>
      <c r="G135" s="19">
        <v>12</v>
      </c>
      <c r="H135" t="b">
        <f t="shared" si="13"/>
        <v>1</v>
      </c>
      <c r="I135" t="str">
        <f t="shared" si="15"/>
        <v xml:space="preserve">_x000D_
										DefineMe Fragrance_x000D_
								</v>
      </c>
      <c r="K135" s="22" t="str">
        <f t="shared" si="16"/>
        <v xml:space="preserve">Google _x000D_
										DefineMe Fragrance_x000D_
								</v>
      </c>
      <c r="L135" s="22" t="str">
        <f t="shared" si="17"/>
        <v>Google Jennifer McKay Newton</v>
      </c>
      <c r="M135" s="22" t="str">
        <f t="shared" si="14"/>
        <v xml:space="preserve">Google _x000D_
										DefineMe Fragrance_x000D_
								</v>
      </c>
      <c r="N135" s="22" t="s">
        <v>2289</v>
      </c>
    </row>
    <row r="136" spans="1:14" ht="68" x14ac:dyDescent="0.2">
      <c r="A136" t="s">
        <v>1656</v>
      </c>
      <c r="B136" s="19" t="s">
        <v>2438</v>
      </c>
      <c r="C136" s="7" t="b">
        <v>1</v>
      </c>
      <c r="D136" t="b">
        <v>0</v>
      </c>
      <c r="E136">
        <v>1984</v>
      </c>
      <c r="F136" s="7" t="s">
        <v>2123</v>
      </c>
      <c r="G136" s="19">
        <v>57</v>
      </c>
      <c r="H136" t="b">
        <f t="shared" si="13"/>
        <v>1</v>
      </c>
      <c r="I136" t="str">
        <f t="shared" si="15"/>
        <v xml:space="preserve">_x000D_
										Derma E_x000D_
								</v>
      </c>
      <c r="K136" s="22" t="str">
        <f t="shared" si="16"/>
        <v xml:space="preserve">Google _x000D_
										Derma E_x000D_
								</v>
      </c>
      <c r="L136" s="22" t="str">
        <f t="shared" si="17"/>
        <v>Google Linda Miles and David Stearn</v>
      </c>
      <c r="M136" s="22" t="str">
        <f t="shared" si="14"/>
        <v xml:space="preserve">Google _x000D_
										Derma E_x000D_
								</v>
      </c>
      <c r="N136" s="22" t="s">
        <v>2289</v>
      </c>
    </row>
    <row r="137" spans="1:14" ht="68" x14ac:dyDescent="0.2">
      <c r="A137" t="s">
        <v>1657</v>
      </c>
      <c r="B137" s="19" t="s">
        <v>2439</v>
      </c>
      <c r="C137" s="7" t="b">
        <v>0</v>
      </c>
      <c r="D137" t="b">
        <v>0</v>
      </c>
      <c r="E137">
        <v>1981</v>
      </c>
      <c r="F137" s="7" t="s">
        <v>2124</v>
      </c>
      <c r="G137" s="19">
        <v>14</v>
      </c>
      <c r="H137" t="b">
        <f t="shared" si="13"/>
        <v>1</v>
      </c>
      <c r="I137" t="str">
        <f t="shared" si="15"/>
        <v xml:space="preserve">_x000D_
										Dermablend_x000D_
								</v>
      </c>
      <c r="K137" s="22" t="str">
        <f t="shared" si="16"/>
        <v xml:space="preserve">Google _x000D_
										Dermablend_x000D_
								</v>
      </c>
      <c r="L137" s="22" t="str">
        <f t="shared" si="17"/>
        <v>Google Craig Roberts</v>
      </c>
      <c r="M137" s="22" t="str">
        <f t="shared" si="14"/>
        <v xml:space="preserve">Google _x000D_
										Dermablend_x000D_
								</v>
      </c>
      <c r="N137" s="22" t="s">
        <v>2289</v>
      </c>
    </row>
    <row r="138" spans="1:14" ht="68" x14ac:dyDescent="0.2">
      <c r="A138" t="s">
        <v>1658</v>
      </c>
      <c r="B138" s="3" t="s">
        <v>1185</v>
      </c>
      <c r="C138" t="b">
        <v>1</v>
      </c>
      <c r="D138" t="b">
        <v>0</v>
      </c>
      <c r="E138">
        <v>2015</v>
      </c>
      <c r="F138" s="7" t="s">
        <v>2125</v>
      </c>
      <c r="G138" s="19">
        <v>7</v>
      </c>
      <c r="H138" t="b">
        <f t="shared" si="13"/>
        <v>1</v>
      </c>
      <c r="I138" t="str">
        <f t="shared" si="15"/>
        <v xml:space="preserve">_x000D_
										DERMAFLASH_x000D_
								</v>
      </c>
      <c r="K138" s="22" t="str">
        <f t="shared" si="16"/>
        <v xml:space="preserve">Google _x000D_
										DERMAFLASH_x000D_
								</v>
      </c>
      <c r="L138" s="22" t="str">
        <f t="shared" si="17"/>
        <v>Google Dara Levy</v>
      </c>
      <c r="M138" s="22" t="str">
        <f t="shared" si="14"/>
        <v xml:space="preserve">Google _x000D_
										DERMAFLASH_x000D_
								</v>
      </c>
      <c r="N138" s="22" t="s">
        <v>2289</v>
      </c>
    </row>
    <row r="139" spans="1:14" ht="68" x14ac:dyDescent="0.2">
      <c r="A139" t="s">
        <v>1659</v>
      </c>
      <c r="B139" s="3" t="s">
        <v>2440</v>
      </c>
      <c r="C139" s="7" t="b">
        <v>0</v>
      </c>
      <c r="D139" t="b">
        <v>1</v>
      </c>
      <c r="E139">
        <v>1990</v>
      </c>
      <c r="F139" s="7" t="s">
        <v>2117</v>
      </c>
      <c r="G139" s="19">
        <v>18</v>
      </c>
      <c r="H139" t="b">
        <f t="shared" si="13"/>
        <v>1</v>
      </c>
      <c r="I139" t="str">
        <f t="shared" si="15"/>
        <v xml:space="preserve">_x000D_
										Design Essentials_x000D_
								</v>
      </c>
      <c r="K139" s="22" t="str">
        <f t="shared" si="16"/>
        <v xml:space="preserve">Google _x000D_
										Design Essentials_x000D_
								</v>
      </c>
      <c r="L139" s="22" t="str">
        <f t="shared" si="17"/>
        <v>Google Cornell McBride</v>
      </c>
      <c r="M139" s="22" t="str">
        <f t="shared" si="14"/>
        <v xml:space="preserve">Google _x000D_
										Design Essentials_x000D_
								</v>
      </c>
      <c r="N139" s="22" t="s">
        <v>2289</v>
      </c>
    </row>
    <row r="140" spans="1:14" ht="68" x14ac:dyDescent="0.2">
      <c r="A140" t="s">
        <v>1660</v>
      </c>
      <c r="B140" s="3" t="s">
        <v>1188</v>
      </c>
      <c r="C140" t="b">
        <v>1</v>
      </c>
      <c r="D140" t="b">
        <v>0</v>
      </c>
      <c r="E140">
        <v>1994</v>
      </c>
      <c r="F140" s="7" t="s">
        <v>2101</v>
      </c>
      <c r="G140" s="19">
        <v>60</v>
      </c>
      <c r="H140" t="b">
        <f t="shared" si="13"/>
        <v>1</v>
      </c>
      <c r="I140" t="str">
        <f t="shared" si="15"/>
        <v xml:space="preserve">_x000D_
										DevaCurl_x000D_
								</v>
      </c>
      <c r="K140" s="22" t="str">
        <f t="shared" si="16"/>
        <v xml:space="preserve">Google _x000D_
										DevaCurl_x000D_
								</v>
      </c>
      <c r="L140" s="22" t="e">
        <f>HYPERLINK("https://google.com/search?q=" &amp; A140 &amp; " year founded","Google " &amp;#REF!)</f>
        <v>#REF!</v>
      </c>
      <c r="M140" s="22" t="str">
        <f t="shared" si="14"/>
        <v xml:space="preserve">Google _x000D_
										DevaCurl_x000D_
								</v>
      </c>
      <c r="N140" s="22" t="s">
        <v>2289</v>
      </c>
    </row>
    <row r="141" spans="1:14" ht="51" x14ac:dyDescent="0.2">
      <c r="A141" t="s">
        <v>1661</v>
      </c>
      <c r="B141" s="3" t="s">
        <v>2441</v>
      </c>
      <c r="C141" s="7" t="b">
        <v>0</v>
      </c>
      <c r="D141" t="b">
        <v>1</v>
      </c>
      <c r="E141">
        <v>1972</v>
      </c>
      <c r="F141" s="7" t="s">
        <v>2126</v>
      </c>
      <c r="G141" s="19">
        <v>15</v>
      </c>
      <c r="H141" t="b">
        <f t="shared" si="13"/>
        <v>1</v>
      </c>
      <c r="I141" t="str">
        <f t="shared" si="15"/>
        <v xml:space="preserve">_x000D_
										DHC_x000D_
								</v>
      </c>
      <c r="K141" s="22" t="str">
        <f t="shared" si="16"/>
        <v xml:space="preserve">Google _x000D_
										DHC_x000D_
								</v>
      </c>
      <c r="L141" s="22" t="str">
        <f>HYPERLINK("https://google.com/search?q=" &amp; A141 &amp; " year founded","Google "&amp; B140)</f>
        <v>Google Lorraine Massey</v>
      </c>
      <c r="M141" s="22" t="str">
        <f t="shared" si="14"/>
        <v xml:space="preserve">Google _x000D_
										DHC_x000D_
								</v>
      </c>
      <c r="N141" s="22" t="s">
        <v>2289</v>
      </c>
    </row>
    <row r="142" spans="1:14" ht="51" x14ac:dyDescent="0.2">
      <c r="A142" t="s">
        <v>1662</v>
      </c>
      <c r="B142" s="23" t="s">
        <v>2442</v>
      </c>
      <c r="C142" s="7" t="b">
        <v>0</v>
      </c>
      <c r="D142" t="b">
        <v>0</v>
      </c>
      <c r="E142">
        <v>1907</v>
      </c>
      <c r="F142" s="7" t="s">
        <v>2076</v>
      </c>
      <c r="G142" s="19">
        <v>17</v>
      </c>
      <c r="H142" t="b">
        <f t="shared" si="13"/>
        <v>1</v>
      </c>
      <c r="I142" t="str">
        <f t="shared" si="15"/>
        <v xml:space="preserve">_x000D_
										Diane_x000D_
								</v>
      </c>
      <c r="K142" s="22" t="str">
        <f t="shared" si="16"/>
        <v xml:space="preserve">Google _x000D_
										Diane_x000D_
								</v>
      </c>
      <c r="L142" s="22" t="str">
        <f t="shared" si="17"/>
        <v>Google James Simon</v>
      </c>
      <c r="M142" s="22" t="str">
        <f t="shared" si="14"/>
        <v xml:space="preserve">Google _x000D_
										Diane_x000D_
								</v>
      </c>
      <c r="N142" s="22" t="s">
        <v>2289</v>
      </c>
    </row>
    <row r="143" spans="1:14" ht="68" x14ac:dyDescent="0.2">
      <c r="A143" t="s">
        <v>1663</v>
      </c>
      <c r="B143" s="23" t="s">
        <v>2443</v>
      </c>
      <c r="C143" s="7" t="b">
        <v>0</v>
      </c>
      <c r="D143" t="b">
        <v>0</v>
      </c>
      <c r="E143">
        <v>2016</v>
      </c>
      <c r="F143" s="7" t="s">
        <v>2057</v>
      </c>
      <c r="G143" s="19">
        <v>11</v>
      </c>
      <c r="H143" t="b">
        <f t="shared" si="13"/>
        <v>1</v>
      </c>
      <c r="I143" t="str">
        <f t="shared" si="15"/>
        <v xml:space="preserve">_x000D_
										Differin_x000D_
								</v>
      </c>
      <c r="K143" s="22" t="str">
        <f t="shared" si="16"/>
        <v xml:space="preserve">Google _x000D_
										Differin_x000D_
								</v>
      </c>
      <c r="L143" s="22" t="str">
        <f t="shared" si="17"/>
        <v>Google Stuart Raetzman</v>
      </c>
      <c r="M143" s="22" t="str">
        <f t="shared" si="14"/>
        <v xml:space="preserve">Google _x000D_
										Differin_x000D_
								</v>
      </c>
      <c r="N143" s="22" t="s">
        <v>2289</v>
      </c>
    </row>
    <row r="144" spans="1:14" ht="68" x14ac:dyDescent="0.2">
      <c r="A144" t="s">
        <v>1664</v>
      </c>
      <c r="B144" s="23" t="s">
        <v>2444</v>
      </c>
      <c r="C144" s="7" t="b">
        <v>1</v>
      </c>
      <c r="D144" t="b">
        <v>0</v>
      </c>
      <c r="E144">
        <v>1982</v>
      </c>
      <c r="F144" s="7" t="s">
        <v>2127</v>
      </c>
      <c r="G144" s="19">
        <v>45</v>
      </c>
      <c r="H144" t="b">
        <f t="shared" si="13"/>
        <v>1</v>
      </c>
      <c r="I144" t="str">
        <f t="shared" si="15"/>
        <v xml:space="preserve">_x000D_
										Dionis_x000D_
								</v>
      </c>
      <c r="K144" s="22" t="str">
        <f t="shared" si="16"/>
        <v xml:space="preserve">Google _x000D_
										Dionis_x000D_
								</v>
      </c>
      <c r="L144" s="22" t="str">
        <f t="shared" si="17"/>
        <v>Google Kate Crosby</v>
      </c>
      <c r="M144" s="22" t="str">
        <f t="shared" si="14"/>
        <v xml:space="preserve">Google _x000D_
										Dionis_x000D_
								</v>
      </c>
      <c r="N144" s="22" t="s">
        <v>2289</v>
      </c>
    </row>
    <row r="145" spans="1:14" ht="51" x14ac:dyDescent="0.2">
      <c r="A145" t="s">
        <v>1665</v>
      </c>
      <c r="B145" s="19" t="s">
        <v>65</v>
      </c>
      <c r="C145" s="7" t="b">
        <v>1</v>
      </c>
      <c r="D145" t="b">
        <v>0</v>
      </c>
      <c r="E145">
        <v>1984</v>
      </c>
      <c r="F145" s="7" t="s">
        <v>2064</v>
      </c>
      <c r="G145" s="19">
        <v>3</v>
      </c>
      <c r="H145" t="b">
        <f t="shared" si="13"/>
        <v>1</v>
      </c>
      <c r="I145" t="str">
        <f t="shared" si="15"/>
        <v xml:space="preserve">_x000D_
										DKNY_x000D_
								</v>
      </c>
      <c r="K145" s="22" t="str">
        <f t="shared" si="16"/>
        <v xml:space="preserve">Google _x000D_
										DKNY_x000D_
								</v>
      </c>
      <c r="L145" s="22" t="str">
        <f t="shared" si="17"/>
        <v>Google Donna Karan</v>
      </c>
      <c r="M145" s="22" t="str">
        <f t="shared" si="14"/>
        <v xml:space="preserve">Google _x000D_
										DKNY_x000D_
								</v>
      </c>
      <c r="N145" s="22" t="s">
        <v>2289</v>
      </c>
    </row>
    <row r="146" spans="1:14" ht="85" x14ac:dyDescent="0.2">
      <c r="A146" t="s">
        <v>1666</v>
      </c>
      <c r="B146" s="3" t="s">
        <v>1191</v>
      </c>
      <c r="C146" t="b">
        <v>0</v>
      </c>
      <c r="D146" t="b">
        <v>0</v>
      </c>
      <c r="E146">
        <v>1990</v>
      </c>
      <c r="F146" s="7" t="s">
        <v>2489</v>
      </c>
      <c r="G146" s="19">
        <v>30</v>
      </c>
      <c r="H146" t="b">
        <f t="shared" si="13"/>
        <v>1</v>
      </c>
      <c r="I146" t="str">
        <f t="shared" si="15"/>
        <v xml:space="preserve">_x000D_
										Dolce&amp;Gabbana_x000D_
								</v>
      </c>
      <c r="K146" s="22" t="str">
        <f t="shared" si="16"/>
        <v xml:space="preserve">Google _x000D_
										Dolce&amp;Gabbana_x000D_
								</v>
      </c>
      <c r="L146" s="22" t="str">
        <f t="shared" si="17"/>
        <v>Google Domenico Dolce and Stefano Gabbana</v>
      </c>
      <c r="M146" s="22" t="str">
        <f t="shared" si="14"/>
        <v xml:space="preserve">Google _x000D_
										Dolce&amp;Gabbana_x000D_
								</v>
      </c>
      <c r="N146" s="22" t="s">
        <v>2289</v>
      </c>
    </row>
    <row r="147" spans="1:14" ht="68" x14ac:dyDescent="0.2">
      <c r="A147" t="s">
        <v>1667</v>
      </c>
      <c r="B147" s="1" t="s">
        <v>65</v>
      </c>
      <c r="C147" t="b">
        <v>1</v>
      </c>
      <c r="D147" t="b">
        <v>0</v>
      </c>
      <c r="E147">
        <v>1984</v>
      </c>
      <c r="F147" s="7" t="s">
        <v>2128</v>
      </c>
      <c r="G147" s="19">
        <v>6</v>
      </c>
      <c r="H147" t="b">
        <f t="shared" si="13"/>
        <v>1</v>
      </c>
      <c r="I147" t="str">
        <f t="shared" si="15"/>
        <v xml:space="preserve">_x000D_
										Donna Karan_x000D_
								</v>
      </c>
      <c r="K147" s="22" t="str">
        <f t="shared" si="16"/>
        <v xml:space="preserve">Google _x000D_
										Donna Karan_x000D_
								</v>
      </c>
      <c r="L147" s="22" t="str">
        <f t="shared" si="17"/>
        <v>Google Donna Karan</v>
      </c>
      <c r="M147" s="22" t="str">
        <f t="shared" si="14"/>
        <v xml:space="preserve">Google _x000D_
										Donna Karan_x000D_
								</v>
      </c>
      <c r="N147" s="22" t="s">
        <v>2289</v>
      </c>
    </row>
    <row r="148" spans="1:14" ht="68" x14ac:dyDescent="0.2">
      <c r="A148" t="s">
        <v>1668</v>
      </c>
      <c r="B148" s="3" t="s">
        <v>2445</v>
      </c>
      <c r="C148" s="7" t="b">
        <v>0</v>
      </c>
      <c r="D148" t="b">
        <v>0</v>
      </c>
      <c r="E148">
        <v>2018</v>
      </c>
      <c r="F148" t="s">
        <v>1625</v>
      </c>
      <c r="G148" s="19">
        <v>6</v>
      </c>
      <c r="H148" t="b">
        <f t="shared" si="13"/>
        <v>1</v>
      </c>
      <c r="I148" t="str">
        <f t="shared" si="15"/>
        <v xml:space="preserve">_x000D_
										Dotted Zebra_x000D_
								</v>
      </c>
      <c r="K148" s="22" t="str">
        <f t="shared" si="16"/>
        <v xml:space="preserve">Google _x000D_
										Dotted Zebra_x000D_
								</v>
      </c>
      <c r="L148" s="22" t="str">
        <f t="shared" si="17"/>
        <v>Google Michael Postle</v>
      </c>
      <c r="M148" s="22" t="str">
        <f t="shared" si="14"/>
        <v xml:space="preserve">Google _x000D_
										Dotted Zebra_x000D_
								</v>
      </c>
      <c r="N148" s="22" t="s">
        <v>2289</v>
      </c>
    </row>
    <row r="149" spans="1:14" ht="85" x14ac:dyDescent="0.2">
      <c r="A149" t="s">
        <v>1669</v>
      </c>
      <c r="B149" s="3" t="s">
        <v>1193</v>
      </c>
      <c r="C149" t="b">
        <v>1</v>
      </c>
      <c r="D149" t="b">
        <v>0</v>
      </c>
      <c r="E149">
        <v>2010</v>
      </c>
      <c r="F149" s="7" t="s">
        <v>2092</v>
      </c>
      <c r="G149" s="19">
        <v>26</v>
      </c>
      <c r="H149" t="b">
        <f t="shared" si="13"/>
        <v>1</v>
      </c>
      <c r="I149" t="str">
        <f t="shared" si="15"/>
        <v xml:space="preserve">_x000D_
										dpHUE_x000D_
								</v>
      </c>
      <c r="K149" s="22" t="str">
        <f t="shared" si="16"/>
        <v xml:space="preserve">Google _x000D_
										dpHUE_x000D_
								</v>
      </c>
      <c r="L149" s="22" t="str">
        <f t="shared" si="17"/>
        <v>Google Donna Pohlad and Justin Anderson</v>
      </c>
      <c r="M149" s="22" t="str">
        <f t="shared" si="14"/>
        <v xml:space="preserve">Google _x000D_
										dpHUE_x000D_
								</v>
      </c>
      <c r="N149" s="22" t="s">
        <v>2289</v>
      </c>
    </row>
    <row r="150" spans="1:14" ht="68" x14ac:dyDescent="0.2">
      <c r="A150" t="s">
        <v>1670</v>
      </c>
      <c r="B150" s="23" t="s">
        <v>2446</v>
      </c>
      <c r="C150" s="7" t="b">
        <v>1</v>
      </c>
      <c r="D150" t="b">
        <v>0</v>
      </c>
      <c r="E150">
        <v>2016</v>
      </c>
      <c r="F150" s="7" t="s">
        <v>2093</v>
      </c>
      <c r="G150" s="19">
        <v>3</v>
      </c>
      <c r="H150" t="b">
        <f t="shared" si="13"/>
        <v>1</v>
      </c>
      <c r="I150" t="str">
        <f t="shared" si="15"/>
        <v xml:space="preserve">_x000D_
										Dr Roebuck's_x000D_
								</v>
      </c>
      <c r="K150" s="22" t="str">
        <f t="shared" si="16"/>
        <v xml:space="preserve">Google _x000D_
										Dr Roebuck's_x000D_
								</v>
      </c>
      <c r="L150" s="22" t="str">
        <f t="shared" si="17"/>
        <v>Google Zoe Roebuck</v>
      </c>
      <c r="M150" s="22" t="str">
        <f t="shared" si="14"/>
        <v xml:space="preserve">Google _x000D_
										Dr Roebuck's_x000D_
								</v>
      </c>
      <c r="N150" s="22" t="s">
        <v>2289</v>
      </c>
    </row>
    <row r="151" spans="1:14" ht="68" x14ac:dyDescent="0.2">
      <c r="A151" t="s">
        <v>1671</v>
      </c>
      <c r="B151" s="23" t="s">
        <v>2447</v>
      </c>
      <c r="C151" s="7" t="b">
        <v>0</v>
      </c>
      <c r="D151" t="b">
        <v>0</v>
      </c>
      <c r="E151">
        <v>2000</v>
      </c>
      <c r="F151" s="7" t="s">
        <v>2129</v>
      </c>
      <c r="G151" s="19">
        <v>8</v>
      </c>
      <c r="H151" t="b">
        <f t="shared" si="13"/>
        <v>1</v>
      </c>
      <c r="I151" t="str">
        <f t="shared" si="15"/>
        <v xml:space="preserve">_x000D_
										Dr. Brandt_x000D_
								</v>
      </c>
      <c r="K151" s="22" t="str">
        <f t="shared" si="16"/>
        <v xml:space="preserve">Google _x000D_
										Dr. Brandt_x000D_
								</v>
      </c>
      <c r="L151" s="22" t="str">
        <f t="shared" si="17"/>
        <v>Google Fredric Brandt</v>
      </c>
      <c r="M151" s="22" t="str">
        <f t="shared" si="14"/>
        <v xml:space="preserve">Google _x000D_
										Dr. Brandt_x000D_
								</v>
      </c>
      <c r="N151" s="22" t="s">
        <v>2289</v>
      </c>
    </row>
    <row r="152" spans="1:14" ht="68" x14ac:dyDescent="0.2">
      <c r="A152" t="s">
        <v>1672</v>
      </c>
      <c r="B152" s="23" t="s">
        <v>2448</v>
      </c>
      <c r="C152" s="7" t="b">
        <v>0</v>
      </c>
      <c r="D152" t="b">
        <v>0</v>
      </c>
      <c r="E152">
        <v>2013</v>
      </c>
      <c r="F152" s="7" t="s">
        <v>2130</v>
      </c>
      <c r="G152" s="19">
        <v>5</v>
      </c>
      <c r="H152" t="b">
        <f t="shared" si="13"/>
        <v>1</v>
      </c>
      <c r="I152" t="str">
        <f t="shared" si="15"/>
        <v xml:space="preserve">_x000D_
										Dr. PAWPAW_x000D_
								</v>
      </c>
      <c r="K152" s="22" t="str">
        <f t="shared" si="16"/>
        <v xml:space="preserve">Google _x000D_
										Dr. PAWPAW_x000D_
								</v>
      </c>
      <c r="L152" s="22" t="str">
        <f t="shared" si="17"/>
        <v>Google Johnny Paterson</v>
      </c>
      <c r="M152" s="22" t="str">
        <f t="shared" si="14"/>
        <v xml:space="preserve">Google _x000D_
										Dr. PAWPAW_x000D_
								</v>
      </c>
      <c r="N152" s="22" t="s">
        <v>2289</v>
      </c>
    </row>
    <row r="153" spans="1:14" ht="68" x14ac:dyDescent="0.2">
      <c r="A153" t="s">
        <v>1673</v>
      </c>
      <c r="B153" s="3" t="s">
        <v>1201</v>
      </c>
      <c r="C153" t="b">
        <v>1</v>
      </c>
      <c r="D153" t="b">
        <v>0</v>
      </c>
      <c r="E153">
        <v>2013</v>
      </c>
      <c r="F153" s="7" t="s">
        <v>2131</v>
      </c>
      <c r="G153" s="19">
        <v>45</v>
      </c>
      <c r="H153" t="b">
        <f t="shared" si="13"/>
        <v>1</v>
      </c>
      <c r="I153" t="str">
        <f t="shared" si="15"/>
        <v xml:space="preserve">_x000D_
										Drunk Elephant_x000D_
								</v>
      </c>
      <c r="K153" s="22" t="str">
        <f t="shared" si="16"/>
        <v xml:space="preserve">Google _x000D_
										Drunk Elephant_x000D_
								</v>
      </c>
      <c r="L153" s="22" t="str">
        <f t="shared" si="17"/>
        <v>Google Tiffany Masterson</v>
      </c>
      <c r="M153" s="22" t="str">
        <f t="shared" si="14"/>
        <v xml:space="preserve">Google _x000D_
										Drunk Elephant_x000D_
								</v>
      </c>
      <c r="N153" s="22" t="s">
        <v>2289</v>
      </c>
    </row>
    <row r="154" spans="1:14" ht="68" x14ac:dyDescent="0.2">
      <c r="A154" t="s">
        <v>1674</v>
      </c>
      <c r="B154" s="3" t="s">
        <v>1202</v>
      </c>
      <c r="C154" t="b">
        <v>1</v>
      </c>
      <c r="D154" t="b">
        <v>0</v>
      </c>
      <c r="E154">
        <v>2010</v>
      </c>
      <c r="F154" s="7" t="s">
        <v>2490</v>
      </c>
      <c r="G154" s="19">
        <v>81</v>
      </c>
      <c r="H154" t="b">
        <f t="shared" si="13"/>
        <v>1</v>
      </c>
      <c r="I154" t="str">
        <f t="shared" si="15"/>
        <v xml:space="preserve">_x000D_
										Drybar_x000D_
								</v>
      </c>
      <c r="K154" s="22" t="str">
        <f t="shared" si="16"/>
        <v xml:space="preserve">Google _x000D_
										Drybar_x000D_
								</v>
      </c>
      <c r="L154" s="22" t="str">
        <f t="shared" si="17"/>
        <v>Google Alli Webb</v>
      </c>
      <c r="M154" s="22" t="str">
        <f t="shared" si="14"/>
        <v xml:space="preserve">Google _x000D_
										Drybar_x000D_
								</v>
      </c>
      <c r="N154" s="22" t="s">
        <v>2289</v>
      </c>
    </row>
    <row r="155" spans="1:14" ht="85" x14ac:dyDescent="0.2">
      <c r="A155" t="s">
        <v>1675</v>
      </c>
      <c r="B155" s="3" t="s">
        <v>2449</v>
      </c>
      <c r="C155" s="7" t="b">
        <v>0</v>
      </c>
      <c r="D155" t="b">
        <v>0</v>
      </c>
      <c r="E155">
        <v>2011</v>
      </c>
      <c r="F155" s="7" t="s">
        <v>2132</v>
      </c>
      <c r="G155" s="19">
        <v>58</v>
      </c>
      <c r="H155" t="b">
        <f t="shared" ref="H155:H218" si="18">IF(ISNA(VLOOKUP(A155,$N$1:$Q$174,1,FALSE)), TRUE, FALSE)</f>
        <v>1</v>
      </c>
      <c r="I155" t="str">
        <f t="shared" si="15"/>
        <v xml:space="preserve">_x000D_
										Duke Cannon Supply Co_x000D_
								</v>
      </c>
      <c r="K155" s="22" t="str">
        <f t="shared" si="16"/>
        <v xml:space="preserve">Google _x000D_
										Duke Cannon Supply Co_x000D_
								</v>
      </c>
      <c r="L155" s="22" t="str">
        <f t="shared" si="17"/>
        <v>Google Anthony Albanese</v>
      </c>
      <c r="M155" s="22" t="str">
        <f t="shared" si="14"/>
        <v xml:space="preserve">Google _x000D_
										Duke Cannon Supply Co_x000D_
								</v>
      </c>
      <c r="N155" s="22" t="s">
        <v>2289</v>
      </c>
    </row>
    <row r="156" spans="1:14" ht="51" x14ac:dyDescent="0.2">
      <c r="A156" t="s">
        <v>1676</v>
      </c>
      <c r="B156" s="3" t="s">
        <v>1204</v>
      </c>
      <c r="C156" t="b">
        <v>0</v>
      </c>
      <c r="D156" t="b">
        <v>0</v>
      </c>
      <c r="E156">
        <v>1991</v>
      </c>
      <c r="F156" s="7" t="s">
        <v>2089</v>
      </c>
      <c r="G156" s="19">
        <v>11</v>
      </c>
      <c r="H156" t="b">
        <f t="shared" si="18"/>
        <v>1</v>
      </c>
      <c r="I156" t="str">
        <f t="shared" si="15"/>
        <v xml:space="preserve">_x000D_
										Dyson_x000D_
								</v>
      </c>
      <c r="K156" s="22" t="str">
        <f t="shared" si="16"/>
        <v xml:space="preserve">Google _x000D_
										Dyson_x000D_
								</v>
      </c>
      <c r="L156" s="22" t="str">
        <f t="shared" si="17"/>
        <v>Google James Dyson</v>
      </c>
      <c r="M156" s="22" t="str">
        <f t="shared" si="14"/>
        <v xml:space="preserve">Google _x000D_
										Dyson_x000D_
								</v>
      </c>
      <c r="N156" s="22" t="s">
        <v>2289</v>
      </c>
    </row>
    <row r="157" spans="1:14" ht="102" x14ac:dyDescent="0.2">
      <c r="A157" t="s">
        <v>439</v>
      </c>
      <c r="B157" s="3" t="s">
        <v>2458</v>
      </c>
      <c r="C157" t="b">
        <v>0</v>
      </c>
      <c r="D157" t="b">
        <v>0</v>
      </c>
      <c r="E157">
        <v>2004</v>
      </c>
      <c r="F157" s="7" t="s">
        <v>2491</v>
      </c>
      <c r="G157" s="19">
        <v>183</v>
      </c>
      <c r="H157" t="b">
        <f t="shared" si="18"/>
        <v>1</v>
      </c>
      <c r="I157" t="str">
        <f t="shared" si="15"/>
        <v>e.l.f. Cosmetics</v>
      </c>
      <c r="K157" s="22" t="str">
        <f t="shared" si="16"/>
        <v>Google e.l.f. Cosmetics</v>
      </c>
      <c r="L157" s="22" t="str">
        <f t="shared" si="17"/>
        <v>Google Scott-Vincent Borba and Joseph Shamah</v>
      </c>
      <c r="M157" s="22" t="str">
        <f t="shared" si="14"/>
        <v>Google e.l.f. Cosmetics</v>
      </c>
      <c r="N157" s="22" t="s">
        <v>2289</v>
      </c>
    </row>
    <row r="158" spans="1:14" ht="85" x14ac:dyDescent="0.2">
      <c r="A158" t="s">
        <v>1677</v>
      </c>
      <c r="B158" s="23" t="s">
        <v>2459</v>
      </c>
      <c r="C158" t="b">
        <v>0</v>
      </c>
      <c r="D158" t="b">
        <v>0</v>
      </c>
      <c r="E158">
        <v>2002</v>
      </c>
      <c r="F158" s="7" t="s">
        <v>2133</v>
      </c>
      <c r="G158" s="19">
        <v>71</v>
      </c>
      <c r="H158" t="b">
        <f t="shared" si="18"/>
        <v>1</v>
      </c>
      <c r="I158" t="str">
        <f t="shared" si="15"/>
        <v xml:space="preserve">_x000D_
										Earth Therapeutics_x000D_
								</v>
      </c>
      <c r="K158" s="22" t="str">
        <f t="shared" si="16"/>
        <v xml:space="preserve">Google _x000D_
										Earth Therapeutics_x000D_
								</v>
      </c>
      <c r="L158" s="22" t="str">
        <f t="shared" si="17"/>
        <v>Google Henry Kang</v>
      </c>
      <c r="M158" s="22" t="str">
        <f t="shared" si="14"/>
        <v xml:space="preserve">Google _x000D_
										Earth Therapeutics_x000D_
								</v>
      </c>
      <c r="N158" s="22" t="s">
        <v>2289</v>
      </c>
    </row>
    <row r="159" spans="1:14" ht="119" x14ac:dyDescent="0.2">
      <c r="A159" t="s">
        <v>1678</v>
      </c>
      <c r="B159" s="23" t="s">
        <v>2460</v>
      </c>
      <c r="C159" t="b">
        <v>1</v>
      </c>
      <c r="D159" t="b">
        <v>0</v>
      </c>
      <c r="E159">
        <v>2019</v>
      </c>
      <c r="F159" t="s">
        <v>2055</v>
      </c>
      <c r="G159" s="19">
        <v>4</v>
      </c>
      <c r="H159" t="b">
        <f t="shared" si="18"/>
        <v>1</v>
      </c>
      <c r="I159" t="str">
        <f t="shared" si="15"/>
        <v xml:space="preserve">_x000D_
										Eau de Juice_x000D_
								</v>
      </c>
      <c r="K159" s="22" t="str">
        <f t="shared" si="16"/>
        <v xml:space="preserve">Google _x000D_
										Eau de Juice_x000D_
								</v>
      </c>
      <c r="L159" s="22" t="str">
        <f t="shared" si="17"/>
        <v>Google Ilias Ermenidis, Clément Gavarry, and Honorine Blanc</v>
      </c>
      <c r="M159" s="22" t="str">
        <f t="shared" si="14"/>
        <v xml:space="preserve">Google _x000D_
										Eau de Juice_x000D_
								</v>
      </c>
      <c r="N159" s="22" t="s">
        <v>2289</v>
      </c>
    </row>
    <row r="160" spans="1:14" ht="85" x14ac:dyDescent="0.2">
      <c r="A160" t="s">
        <v>1679</v>
      </c>
      <c r="B160" s="23" t="s">
        <v>2461</v>
      </c>
      <c r="C160" s="7" t="b">
        <v>1</v>
      </c>
      <c r="D160" t="b">
        <v>0</v>
      </c>
      <c r="E160">
        <v>2007</v>
      </c>
      <c r="F160" s="7" t="s">
        <v>2134</v>
      </c>
      <c r="G160" s="19">
        <v>46</v>
      </c>
      <c r="H160" t="b">
        <f t="shared" si="18"/>
        <v>1</v>
      </c>
      <c r="I160" t="str">
        <f t="shared" si="15"/>
        <v xml:space="preserve">_x000D_
										EcoTools_x000D_
								</v>
      </c>
      <c r="K160" s="22" t="str">
        <f t="shared" si="16"/>
        <v xml:space="preserve">Google _x000D_
										EcoTools_x000D_
								</v>
      </c>
      <c r="L160" s="22" t="str">
        <f t="shared" si="17"/>
        <v>Google Stacey Bingaman and Jenny Ball</v>
      </c>
      <c r="M160" s="22" t="str">
        <f t="shared" si="14"/>
        <v xml:space="preserve">Google _x000D_
										EcoTools_x000D_
								</v>
      </c>
      <c r="N160" s="22" t="s">
        <v>2289</v>
      </c>
    </row>
    <row r="161" spans="1:14" ht="68" x14ac:dyDescent="0.2">
      <c r="A161" t="s">
        <v>1680</v>
      </c>
      <c r="B161" s="23" t="s">
        <v>2462</v>
      </c>
      <c r="C161" s="7" t="b">
        <v>0</v>
      </c>
      <c r="D161" t="b">
        <v>1</v>
      </c>
      <c r="E161">
        <v>2010</v>
      </c>
      <c r="F161" s="7" t="s">
        <v>2090</v>
      </c>
      <c r="G161" s="19">
        <v>9</v>
      </c>
      <c r="H161" t="b">
        <f t="shared" si="18"/>
        <v>1</v>
      </c>
      <c r="I161" t="str">
        <f t="shared" si="15"/>
        <v xml:space="preserve">_x000D_
										Eczema Honey_x000D_
								</v>
      </c>
      <c r="K161" s="22" t="str">
        <f t="shared" si="16"/>
        <v xml:space="preserve">Google _x000D_
										Eczema Honey_x000D_
								</v>
      </c>
      <c r="L161" s="22" t="str">
        <f t="shared" si="17"/>
        <v>Google Minesh Patel</v>
      </c>
      <c r="M161" s="22" t="str">
        <f t="shared" si="14"/>
        <v xml:space="preserve">Google _x000D_
										Eczema Honey_x000D_
								</v>
      </c>
      <c r="N161" s="22" t="s">
        <v>2289</v>
      </c>
    </row>
    <row r="162" spans="1:14" ht="85" x14ac:dyDescent="0.2">
      <c r="A162" t="s">
        <v>1681</v>
      </c>
      <c r="B162" s="23" t="s">
        <v>2463</v>
      </c>
      <c r="C162" s="7" t="b">
        <v>1</v>
      </c>
      <c r="D162" t="b">
        <v>1</v>
      </c>
      <c r="E162">
        <v>2020</v>
      </c>
      <c r="F162" s="7" t="s">
        <v>2135</v>
      </c>
      <c r="G162" s="19">
        <v>8</v>
      </c>
      <c r="H162" t="b">
        <f t="shared" si="18"/>
        <v>1</v>
      </c>
      <c r="I162" t="str">
        <f t="shared" si="15"/>
        <v xml:space="preserve">_x000D_
										Elaluz by Camila Coelho_x000D_
								</v>
      </c>
      <c r="K162" s="22" t="str">
        <f t="shared" si="16"/>
        <v xml:space="preserve">Google _x000D_
										Elaluz by Camila Coelho_x000D_
								</v>
      </c>
      <c r="L162" s="22" t="str">
        <f t="shared" si="17"/>
        <v>Google Camila Coelho</v>
      </c>
      <c r="M162" s="22" t="str">
        <f t="shared" si="14"/>
        <v xml:space="preserve">Google _x000D_
										Elaluz by Camila Coelho_x000D_
								</v>
      </c>
      <c r="N162" s="22" t="s">
        <v>2289</v>
      </c>
    </row>
    <row r="163" spans="1:14" ht="68" x14ac:dyDescent="0.2">
      <c r="A163" t="s">
        <v>1682</v>
      </c>
      <c r="B163" s="23" t="s">
        <v>2464</v>
      </c>
      <c r="C163" s="7" t="b">
        <v>1</v>
      </c>
      <c r="D163" t="b">
        <v>0</v>
      </c>
      <c r="E163">
        <v>2016</v>
      </c>
      <c r="F163" s="7" t="s">
        <v>2079</v>
      </c>
      <c r="G163" s="19">
        <v>22</v>
      </c>
      <c r="H163" t="b">
        <f t="shared" si="18"/>
        <v>1</v>
      </c>
      <c r="I163" t="str">
        <f t="shared" si="15"/>
        <v xml:space="preserve">_x000D_
										Elcie Cosmetics_x000D_
								</v>
      </c>
      <c r="K163" s="22" t="str">
        <f t="shared" si="16"/>
        <v xml:space="preserve">Google _x000D_
										Elcie Cosmetics_x000D_
								</v>
      </c>
      <c r="L163" s="22" t="str">
        <f t="shared" si="17"/>
        <v>Google Lilit Caradanian</v>
      </c>
      <c r="M163" s="22" t="str">
        <f t="shared" si="14"/>
        <v xml:space="preserve">Google _x000D_
										Elcie Cosmetics_x000D_
								</v>
      </c>
      <c r="N163" s="22" t="s">
        <v>2289</v>
      </c>
    </row>
    <row r="164" spans="1:14" ht="119" x14ac:dyDescent="0.2">
      <c r="A164" t="s">
        <v>1683</v>
      </c>
      <c r="B164" s="23" t="s">
        <v>2465</v>
      </c>
      <c r="C164" s="7" t="b">
        <v>1</v>
      </c>
      <c r="D164" t="b">
        <v>0</v>
      </c>
      <c r="E164">
        <v>1988</v>
      </c>
      <c r="F164" s="7" t="s">
        <v>2136</v>
      </c>
      <c r="G164" s="19">
        <v>55</v>
      </c>
      <c r="H164" t="b">
        <f t="shared" si="18"/>
        <v>1</v>
      </c>
      <c r="I164" t="str">
        <f t="shared" si="15"/>
        <v xml:space="preserve">_x000D_
										ELEMIS_x000D_
								</v>
      </c>
      <c r="K164" s="22" t="str">
        <f t="shared" si="16"/>
        <v xml:space="preserve">Google _x000D_
										ELEMIS_x000D_
								</v>
      </c>
      <c r="L164" s="22" t="str">
        <f t="shared" si="17"/>
        <v>Google Noella Gabriel, Oriele Frank, and Sean C. Harrington</v>
      </c>
      <c r="M164" s="22" t="str">
        <f t="shared" si="14"/>
        <v xml:space="preserve">Google _x000D_
										ELEMIS_x000D_
								</v>
      </c>
      <c r="N164" s="22" t="s">
        <v>2289</v>
      </c>
    </row>
    <row r="165" spans="1:14" ht="68" x14ac:dyDescent="0.2">
      <c r="A165" t="s">
        <v>1684</v>
      </c>
      <c r="B165" s="23" t="s">
        <v>448</v>
      </c>
      <c r="C165" s="7" t="b">
        <v>1</v>
      </c>
      <c r="D165" t="b">
        <v>0</v>
      </c>
      <c r="E165">
        <v>1910</v>
      </c>
      <c r="F165" s="7" t="s">
        <v>2137</v>
      </c>
      <c r="G165" s="19">
        <v>30</v>
      </c>
      <c r="H165" t="b">
        <f t="shared" si="18"/>
        <v>1</v>
      </c>
      <c r="I165" t="str">
        <f t="shared" si="15"/>
        <v xml:space="preserve">_x000D_
										Elizabeth Arden_x000D_
								</v>
      </c>
      <c r="K165" s="22" t="str">
        <f t="shared" si="16"/>
        <v xml:space="preserve">Google _x000D_
										Elizabeth Arden_x000D_
								</v>
      </c>
      <c r="L165" s="22" t="str">
        <f t="shared" si="17"/>
        <v>Google Elizabeth Arden</v>
      </c>
      <c r="M165" s="22" t="str">
        <f t="shared" si="14"/>
        <v xml:space="preserve">Google _x000D_
										Elizabeth Arden_x000D_
								</v>
      </c>
      <c r="N165" s="22" t="s">
        <v>2289</v>
      </c>
    </row>
    <row r="166" spans="1:14" ht="68" x14ac:dyDescent="0.2">
      <c r="A166" t="s">
        <v>1685</v>
      </c>
      <c r="B166" t="s">
        <v>1685</v>
      </c>
      <c r="C166" s="7" t="b">
        <v>1</v>
      </c>
      <c r="D166" t="b">
        <v>0</v>
      </c>
      <c r="E166">
        <v>1991</v>
      </c>
      <c r="F166" t="s">
        <v>2055</v>
      </c>
      <c r="G166" s="19">
        <v>1</v>
      </c>
      <c r="H166" t="b">
        <f t="shared" si="18"/>
        <v>1</v>
      </c>
      <c r="I166" t="str">
        <f t="shared" si="15"/>
        <v xml:space="preserve">_x000D_
										Elizabeth Taylor_x000D_
								</v>
      </c>
      <c r="K166" s="22" t="str">
        <f t="shared" si="16"/>
        <v xml:space="preserve">Google _x000D_
										Elizabeth Taylor_x000D_
								</v>
      </c>
      <c r="L166" s="22" t="str">
        <f t="shared" si="17"/>
        <v xml:space="preserve">Google _x000D_
										Elizabeth Taylor_x000D_
								</v>
      </c>
      <c r="M166" s="22" t="str">
        <f t="shared" si="14"/>
        <v xml:space="preserve">Google _x000D_
										Elizabeth Taylor_x000D_
								</v>
      </c>
      <c r="N166" s="22" t="s">
        <v>2289</v>
      </c>
    </row>
    <row r="167" spans="1:14" ht="68" x14ac:dyDescent="0.2">
      <c r="A167" t="s">
        <v>1686</v>
      </c>
      <c r="B167" s="23" t="s">
        <v>2466</v>
      </c>
      <c r="C167" s="7" t="b">
        <v>1</v>
      </c>
      <c r="D167" t="b">
        <v>0</v>
      </c>
      <c r="E167">
        <v>2014</v>
      </c>
      <c r="F167" s="7" t="s">
        <v>2138</v>
      </c>
      <c r="G167" s="19">
        <v>21</v>
      </c>
      <c r="H167" t="b">
        <f t="shared" si="18"/>
        <v>1</v>
      </c>
      <c r="I167" t="str">
        <f t="shared" si="15"/>
        <v xml:space="preserve">_x000D_
										ella+mila_x000D_
								</v>
      </c>
      <c r="K167" s="22" t="str">
        <f t="shared" si="16"/>
        <v xml:space="preserve">Google _x000D_
										ella+mila_x000D_
								</v>
      </c>
      <c r="L167" s="22" t="str">
        <f t="shared" si="17"/>
        <v>Google Narineh Bedrossian</v>
      </c>
      <c r="M167" s="22" t="str">
        <f t="shared" si="14"/>
        <v xml:space="preserve">Google _x000D_
										ella+mila_x000D_
								</v>
      </c>
      <c r="N167" s="22" t="s">
        <v>2289</v>
      </c>
    </row>
    <row r="168" spans="1:14" ht="68" x14ac:dyDescent="0.2">
      <c r="A168" t="s">
        <v>1687</v>
      </c>
      <c r="B168" s="3" t="s">
        <v>1209</v>
      </c>
      <c r="C168" t="b">
        <v>1</v>
      </c>
      <c r="D168" t="b">
        <v>1</v>
      </c>
      <c r="E168">
        <v>2014</v>
      </c>
      <c r="F168" s="7" t="s">
        <v>2128</v>
      </c>
      <c r="G168" s="19">
        <v>22</v>
      </c>
      <c r="H168" t="b">
        <f t="shared" si="18"/>
        <v>1</v>
      </c>
      <c r="I168" t="str">
        <f t="shared" si="15"/>
        <v xml:space="preserve">_x000D_
										Ellis Brooklyn_x000D_
								</v>
      </c>
      <c r="K168" s="22" t="str">
        <f t="shared" si="16"/>
        <v xml:space="preserve">Google _x000D_
										Ellis Brooklyn_x000D_
								</v>
      </c>
      <c r="L168" s="22" t="str">
        <f t="shared" si="17"/>
        <v>Google Bee Shapiro</v>
      </c>
      <c r="M168" s="22" t="str">
        <f t="shared" si="14"/>
        <v xml:space="preserve">Google _x000D_
										Ellis Brooklyn_x000D_
								</v>
      </c>
      <c r="N168" s="22" t="s">
        <v>2289</v>
      </c>
    </row>
    <row r="169" spans="1:14" ht="51" x14ac:dyDescent="0.2">
      <c r="A169" t="s">
        <v>1688</v>
      </c>
      <c r="B169" s="23" t="s">
        <v>2467</v>
      </c>
      <c r="C169" s="7" t="b">
        <v>0</v>
      </c>
      <c r="D169" t="b">
        <v>0</v>
      </c>
      <c r="E169">
        <v>2006</v>
      </c>
      <c r="F169" s="7" t="s">
        <v>2057</v>
      </c>
      <c r="G169" s="19">
        <v>7</v>
      </c>
      <c r="H169" t="b">
        <f t="shared" si="18"/>
        <v>1</v>
      </c>
      <c r="I169" t="str">
        <f t="shared" si="15"/>
        <v xml:space="preserve">_x000D_
										Eos_x000D_
								</v>
      </c>
      <c r="K169" s="22" t="str">
        <f t="shared" si="16"/>
        <v xml:space="preserve">Google _x000D_
										Eos_x000D_
								</v>
      </c>
      <c r="L169" s="22" t="str">
        <f t="shared" si="17"/>
        <v>Google Dan Larimer</v>
      </c>
      <c r="M169" s="22" t="str">
        <f t="shared" si="14"/>
        <v xml:space="preserve">Google _x000D_
										Eos_x000D_
								</v>
      </c>
      <c r="N169" s="22" t="s">
        <v>2289</v>
      </c>
    </row>
    <row r="170" spans="1:14" ht="68" x14ac:dyDescent="0.2">
      <c r="A170" t="s">
        <v>1689</v>
      </c>
      <c r="B170" s="23" t="s">
        <v>2468</v>
      </c>
      <c r="C170" s="7" t="b">
        <v>1</v>
      </c>
      <c r="D170" t="b">
        <v>1</v>
      </c>
      <c r="E170">
        <v>2007</v>
      </c>
      <c r="F170" s="7" t="s">
        <v>2130</v>
      </c>
      <c r="G170" s="19">
        <v>34</v>
      </c>
      <c r="H170" t="b">
        <f t="shared" si="18"/>
        <v>1</v>
      </c>
      <c r="I170" t="str">
        <f t="shared" si="15"/>
        <v xml:space="preserve">_x000D_
										Erborian_x000D_
								</v>
      </c>
      <c r="K170" s="22" t="str">
        <f t="shared" si="16"/>
        <v xml:space="preserve">Google _x000D_
										Erborian_x000D_
								</v>
      </c>
      <c r="L170" s="22" t="str">
        <f t="shared" si="17"/>
        <v>Google Katalin Berenyi and Hojung Lee</v>
      </c>
      <c r="M170" s="22" t="str">
        <f t="shared" si="14"/>
        <v xml:space="preserve">Google _x000D_
										Erborian_x000D_
								</v>
      </c>
      <c r="N170" s="22" t="s">
        <v>2289</v>
      </c>
    </row>
    <row r="171" spans="1:14" ht="68" x14ac:dyDescent="0.2">
      <c r="A171" t="s">
        <v>1690</v>
      </c>
      <c r="B171" s="23" t="s">
        <v>2469</v>
      </c>
      <c r="C171" s="7" t="b">
        <v>1</v>
      </c>
      <c r="D171" t="b">
        <v>1</v>
      </c>
      <c r="E171">
        <v>2004</v>
      </c>
      <c r="F171" s="7" t="s">
        <v>2139</v>
      </c>
      <c r="G171" s="19">
        <v>9</v>
      </c>
      <c r="H171" t="b">
        <f t="shared" si="18"/>
        <v>1</v>
      </c>
      <c r="I171" t="str">
        <f t="shared" si="15"/>
        <v xml:space="preserve">_x000D_
										Ere Perez_x000D_
								</v>
      </c>
      <c r="K171" s="22" t="str">
        <f t="shared" si="16"/>
        <v xml:space="preserve">Google _x000D_
										Ere Perez_x000D_
								</v>
      </c>
      <c r="L171" s="22" t="str">
        <f t="shared" si="17"/>
        <v>Google Ere and Juan Perez</v>
      </c>
      <c r="M171" s="22" t="str">
        <f t="shared" ref="M171:M176" si="19">HYPERLINK("https://google.com/search?q=" &amp; A171 &amp; " ulta","Google "&amp; A171)</f>
        <v xml:space="preserve">Google _x000D_
										Ere Perez_x000D_
								</v>
      </c>
      <c r="N171" s="22" t="s">
        <v>2289</v>
      </c>
    </row>
    <row r="172" spans="1:14" ht="68" x14ac:dyDescent="0.2">
      <c r="A172" t="s">
        <v>1691</v>
      </c>
      <c r="B172" s="23" t="s">
        <v>2470</v>
      </c>
      <c r="C172" s="7" t="b">
        <v>1</v>
      </c>
      <c r="D172" t="b">
        <v>1</v>
      </c>
      <c r="E172">
        <v>2005</v>
      </c>
      <c r="F172" s="7" t="s">
        <v>2079</v>
      </c>
      <c r="G172" s="19">
        <v>119</v>
      </c>
      <c r="H172" t="b">
        <f t="shared" si="18"/>
        <v>1</v>
      </c>
      <c r="I172" t="str">
        <f t="shared" si="15"/>
        <v xml:space="preserve">_x000D_
										Essence_x000D_
								</v>
      </c>
      <c r="K172" s="22" t="str">
        <f t="shared" si="16"/>
        <v xml:space="preserve">Google _x000D_
										Essence_x000D_
								</v>
      </c>
      <c r="L172" s="22" t="str">
        <f t="shared" si="17"/>
        <v>Google Christina Oster-Daum</v>
      </c>
      <c r="M172" s="22" t="str">
        <f t="shared" si="19"/>
        <v xml:space="preserve">Google _x000D_
										Essence_x000D_
								</v>
      </c>
      <c r="N172" s="22" t="s">
        <v>2289</v>
      </c>
    </row>
    <row r="173" spans="1:14" ht="51" x14ac:dyDescent="0.2">
      <c r="A173" t="s">
        <v>1692</v>
      </c>
      <c r="B173" s="23" t="s">
        <v>2471</v>
      </c>
      <c r="C173" s="7" t="b">
        <v>1</v>
      </c>
      <c r="D173" t="b">
        <v>0</v>
      </c>
      <c r="E173">
        <v>1981</v>
      </c>
      <c r="F173" s="7" t="s">
        <v>2138</v>
      </c>
      <c r="G173" s="19">
        <v>36</v>
      </c>
      <c r="H173" t="b">
        <f t="shared" si="18"/>
        <v>1</v>
      </c>
      <c r="I173" t="str">
        <f t="shared" si="15"/>
        <v xml:space="preserve">_x000D_
										Essie_x000D_
								</v>
      </c>
      <c r="K173" s="22" t="str">
        <f t="shared" si="16"/>
        <v xml:space="preserve">Google _x000D_
										Essie_x000D_
								</v>
      </c>
      <c r="L173" s="22" t="str">
        <f t="shared" si="17"/>
        <v>Google  Essie Weingarten</v>
      </c>
      <c r="M173" s="22" t="str">
        <f t="shared" si="19"/>
        <v xml:space="preserve">Google _x000D_
										Essie_x000D_
								</v>
      </c>
      <c r="N173" s="22" t="s">
        <v>2289</v>
      </c>
    </row>
    <row r="174" spans="1:14" ht="85" x14ac:dyDescent="0.2">
      <c r="A174" t="s">
        <v>1693</v>
      </c>
      <c r="B174" s="3" t="s">
        <v>1212</v>
      </c>
      <c r="C174" t="b">
        <v>1</v>
      </c>
      <c r="D174" t="b">
        <v>0</v>
      </c>
      <c r="E174">
        <v>1946</v>
      </c>
      <c r="F174" s="7" t="s">
        <v>2492</v>
      </c>
      <c r="G174" s="19">
        <v>92</v>
      </c>
      <c r="H174" t="b">
        <f t="shared" si="18"/>
        <v>1</v>
      </c>
      <c r="I174" t="str">
        <f t="shared" si="15"/>
        <v xml:space="preserve">_x000D_
										Estée Lauder_x000D_
								</v>
      </c>
      <c r="K174" s="22" t="str">
        <f t="shared" si="16"/>
        <v xml:space="preserve">Google _x000D_
										Estée Lauder_x000D_
								</v>
      </c>
      <c r="L174" s="22" t="str">
        <f t="shared" si="17"/>
        <v>Google Estée Lauder and Joseph Lauder</v>
      </c>
      <c r="M174" s="22" t="str">
        <f t="shared" si="19"/>
        <v xml:space="preserve">Google _x000D_
										Estée Lauder_x000D_
								</v>
      </c>
      <c r="N174" s="22" t="s">
        <v>2289</v>
      </c>
    </row>
    <row r="175" spans="1:14" ht="85" x14ac:dyDescent="0.2">
      <c r="A175" t="s">
        <v>1694</v>
      </c>
      <c r="B175" s="19" t="s">
        <v>2450</v>
      </c>
      <c r="C175" s="7" t="b">
        <v>1</v>
      </c>
      <c r="D175" t="b">
        <v>1</v>
      </c>
      <c r="E175">
        <v>2012</v>
      </c>
      <c r="F175" s="7" t="s">
        <v>2072</v>
      </c>
      <c r="G175" s="19">
        <v>35</v>
      </c>
      <c r="H175" t="b">
        <f t="shared" si="18"/>
        <v>1</v>
      </c>
      <c r="I175" t="str">
        <f t="shared" si="15"/>
        <v xml:space="preserve">_x000D_
										Eva Nyc_x000D_
								</v>
      </c>
      <c r="K175" s="22" t="str">
        <f t="shared" si="16"/>
        <v xml:space="preserve">Google _x000D_
										Eva Nyc_x000D_
								</v>
      </c>
      <c r="L175" s="22" t="str">
        <f t="shared" si="17"/>
        <v>Google Shay, Nir Kadosh, and Vita Raykhman</v>
      </c>
      <c r="M175" s="22" t="str">
        <f t="shared" si="19"/>
        <v xml:space="preserve">Google _x000D_
										Eva Nyc_x000D_
								</v>
      </c>
      <c r="N175" s="22" t="s">
        <v>2289</v>
      </c>
    </row>
    <row r="176" spans="1:14" ht="68" x14ac:dyDescent="0.2">
      <c r="A176" t="s">
        <v>1695</v>
      </c>
      <c r="B176" s="19" t="s">
        <v>2451</v>
      </c>
      <c r="C176" t="b">
        <v>0</v>
      </c>
      <c r="D176" t="b">
        <v>0</v>
      </c>
      <c r="E176">
        <v>2013</v>
      </c>
      <c r="F176" t="s">
        <v>2055</v>
      </c>
      <c r="G176" s="19">
        <v>1</v>
      </c>
      <c r="H176" t="b">
        <f t="shared" si="18"/>
        <v>1</v>
      </c>
      <c r="I176" t="str">
        <f t="shared" si="15"/>
        <v xml:space="preserve">_x000D_
										Everpro_x000D_
								</v>
      </c>
      <c r="K176" s="22" t="str">
        <f t="shared" si="16"/>
        <v xml:space="preserve">Google _x000D_
										Everpro_x000D_
								</v>
      </c>
      <c r="L176" s="22" t="str">
        <f t="shared" si="17"/>
        <v>Google Steve Borrebach</v>
      </c>
      <c r="M176" s="22" t="str">
        <f t="shared" si="19"/>
        <v xml:space="preserve">Google _x000D_
										Everpro_x000D_
								</v>
      </c>
      <c r="N176" s="22" t="s">
        <v>2289</v>
      </c>
    </row>
    <row r="177" spans="1:14" ht="68" x14ac:dyDescent="0.2">
      <c r="A177" t="s">
        <v>1696</v>
      </c>
      <c r="B177" s="19" t="s">
        <v>2452</v>
      </c>
      <c r="C177" t="b">
        <v>0</v>
      </c>
      <c r="D177" t="b">
        <v>0</v>
      </c>
      <c r="E177">
        <v>2007</v>
      </c>
      <c r="F177" s="7" t="s">
        <v>2140</v>
      </c>
      <c r="G177" s="19">
        <v>19</v>
      </c>
      <c r="H177" t="b">
        <f t="shared" si="18"/>
        <v>1</v>
      </c>
      <c r="I177" t="str">
        <f t="shared" si="15"/>
        <v xml:space="preserve">_x000D_
										Every Man Jack_x000D_
								</v>
      </c>
      <c r="K177" s="22" t="str">
        <f t="shared" si="16"/>
        <v xml:space="preserve">Google _x000D_
										Every Man Jack_x000D_
								</v>
      </c>
      <c r="L177" s="22" t="str">
        <f t="shared" si="17"/>
        <v>Google Ritch Viola</v>
      </c>
      <c r="M177" s="22" t="str">
        <f t="shared" ref="M177:M182" si="20">HYPERLINK("https://google.com/search?q=" &amp; A177 &amp; " ulta","Google "&amp; A177)</f>
        <v xml:space="preserve">Google _x000D_
										Every Man Jack_x000D_
								</v>
      </c>
      <c r="N177" s="22" t="s">
        <v>2289</v>
      </c>
    </row>
    <row r="178" spans="1:14" ht="85" x14ac:dyDescent="0.2">
      <c r="A178" t="s">
        <v>1697</v>
      </c>
      <c r="B178" s="19" t="s">
        <v>2453</v>
      </c>
      <c r="C178" s="7" t="b">
        <v>1</v>
      </c>
      <c r="D178" t="b">
        <v>1</v>
      </c>
      <c r="E178">
        <v>2018</v>
      </c>
      <c r="F178" s="7" t="s">
        <v>2057</v>
      </c>
      <c r="G178" s="19">
        <v>4</v>
      </c>
      <c r="H178" t="b">
        <f t="shared" si="18"/>
        <v>1</v>
      </c>
      <c r="I178" t="str">
        <f t="shared" si="15"/>
        <v xml:space="preserve">_x000D_
										Everyday Humans_x000D_
								</v>
      </c>
      <c r="K178" s="22" t="str">
        <f t="shared" si="16"/>
        <v xml:space="preserve">Google _x000D_
										Everyday Humans_x000D_
								</v>
      </c>
      <c r="L178" s="22" t="str">
        <f t="shared" si="17"/>
        <v>Google Charlotte C Pienaar</v>
      </c>
      <c r="M178" s="22" t="str">
        <f t="shared" si="20"/>
        <v xml:space="preserve">Google _x000D_
										Everyday Humans_x000D_
								</v>
      </c>
      <c r="N178" s="22" t="s">
        <v>2289</v>
      </c>
    </row>
    <row r="179" spans="1:14" ht="68" x14ac:dyDescent="0.2">
      <c r="A179" t="s">
        <v>1698</v>
      </c>
      <c r="B179" s="19" t="s">
        <v>2454</v>
      </c>
      <c r="C179" s="7" t="b">
        <v>0</v>
      </c>
      <c r="D179" t="b">
        <v>0</v>
      </c>
      <c r="E179">
        <v>1991</v>
      </c>
      <c r="F179" s="7" t="s">
        <v>2141</v>
      </c>
      <c r="G179" s="19">
        <v>4</v>
      </c>
      <c r="H179" t="b">
        <f t="shared" si="18"/>
        <v>1</v>
      </c>
      <c r="I179" t="str">
        <f t="shared" si="15"/>
        <v xml:space="preserve">_x000D_
										Exa_x000D_
								</v>
      </c>
      <c r="K179" s="22" t="str">
        <f t="shared" si="16"/>
        <v xml:space="preserve">Google _x000D_
										Exa_x000D_
								</v>
      </c>
      <c r="L179" s="22" t="str">
        <f t="shared" si="17"/>
        <v>Google Greg Papadopoulos</v>
      </c>
      <c r="M179" s="22" t="str">
        <f t="shared" si="20"/>
        <v xml:space="preserve">Google _x000D_
										Exa_x000D_
								</v>
      </c>
      <c r="N179" s="22" t="s">
        <v>2289</v>
      </c>
    </row>
    <row r="180" spans="1:14" ht="68" x14ac:dyDescent="0.2">
      <c r="A180" t="s">
        <v>1699</v>
      </c>
      <c r="B180" s="19" t="s">
        <v>2455</v>
      </c>
      <c r="C180" s="7" t="b">
        <v>0</v>
      </c>
      <c r="D180" t="b">
        <v>1</v>
      </c>
      <c r="E180">
        <v>2014</v>
      </c>
      <c r="F180" s="7" t="s">
        <v>2493</v>
      </c>
      <c r="G180" s="19">
        <v>44</v>
      </c>
      <c r="H180" t="b">
        <f t="shared" si="18"/>
        <v>1</v>
      </c>
      <c r="I180" t="str">
        <f t="shared" si="15"/>
        <v xml:space="preserve">_x000D_
										Exuviance_x000D_
								</v>
      </c>
      <c r="K180" s="22" t="str">
        <f t="shared" si="16"/>
        <v xml:space="preserve">Google _x000D_
										Exuviance_x000D_
								</v>
      </c>
      <c r="L180" s="22" t="str">
        <f t="shared" si="17"/>
        <v>Google Dr Eugene Van Scott and Dr Ruey Yu</v>
      </c>
      <c r="M180" s="22" t="str">
        <f t="shared" si="20"/>
        <v xml:space="preserve">Google _x000D_
										Exuviance_x000D_
								</v>
      </c>
      <c r="N180" s="22" t="s">
        <v>2289</v>
      </c>
    </row>
    <row r="181" spans="1:14" ht="51" x14ac:dyDescent="0.2">
      <c r="A181" t="s">
        <v>1700</v>
      </c>
      <c r="B181" s="19" t="s">
        <v>2456</v>
      </c>
      <c r="C181" s="7" t="b">
        <v>1</v>
      </c>
      <c r="D181" t="b">
        <v>0</v>
      </c>
      <c r="E181">
        <v>1999</v>
      </c>
      <c r="F181" s="7" t="s">
        <v>2142</v>
      </c>
      <c r="G181" s="19">
        <v>21</v>
      </c>
      <c r="H181" t="b">
        <f t="shared" si="18"/>
        <v>1</v>
      </c>
      <c r="I181" t="str">
        <f t="shared" si="15"/>
        <v xml:space="preserve">_x000D_
										Eyeko_x000D_
								</v>
      </c>
      <c r="K181" s="22" t="str">
        <f t="shared" si="16"/>
        <v xml:space="preserve">Google _x000D_
										Eyeko_x000D_
								</v>
      </c>
      <c r="L181" s="22" t="str">
        <f t="shared" si="17"/>
        <v>Google Nina Leykind</v>
      </c>
      <c r="M181" s="22" t="str">
        <f t="shared" si="20"/>
        <v xml:space="preserve">Google _x000D_
										Eyeko_x000D_
								</v>
      </c>
      <c r="N181" s="22" t="s">
        <v>2289</v>
      </c>
    </row>
    <row r="182" spans="1:14" ht="68" x14ac:dyDescent="0.2">
      <c r="A182" t="s">
        <v>1701</v>
      </c>
      <c r="B182" s="19" t="s">
        <v>2457</v>
      </c>
      <c r="C182" s="7" t="b">
        <v>0</v>
      </c>
      <c r="D182" t="b">
        <v>0</v>
      </c>
      <c r="E182">
        <v>1947</v>
      </c>
      <c r="F182" s="7" t="s">
        <v>2143</v>
      </c>
      <c r="G182" s="19">
        <v>54</v>
      </c>
      <c r="H182" t="b">
        <f t="shared" si="18"/>
        <v>1</v>
      </c>
      <c r="I182" t="str">
        <f t="shared" si="15"/>
        <v xml:space="preserve">_x000D_
										Eylure_x000D_
								</v>
      </c>
      <c r="K182" s="22" t="str">
        <f t="shared" si="16"/>
        <v xml:space="preserve">Google _x000D_
										Eylure_x000D_
								</v>
      </c>
      <c r="L182" s="22" t="str">
        <f t="shared" si="17"/>
        <v>Google David and Eric Aylott</v>
      </c>
      <c r="M182" s="22" t="str">
        <f t="shared" si="20"/>
        <v xml:space="preserve">Google _x000D_
										Eylure_x000D_
								</v>
      </c>
      <c r="N182" s="22" t="s">
        <v>2289</v>
      </c>
    </row>
    <row r="183" spans="1:14" ht="49" customHeight="1" x14ac:dyDescent="0.2">
      <c r="A183" t="s">
        <v>466</v>
      </c>
      <c r="B183" s="19" t="s">
        <v>2472</v>
      </c>
      <c r="C183" s="7" t="b">
        <v>1</v>
      </c>
      <c r="D183" t="b">
        <v>0</v>
      </c>
      <c r="E183">
        <v>2017</v>
      </c>
      <c r="F183" s="7" t="s">
        <v>2144</v>
      </c>
      <c r="G183" s="19">
        <v>6</v>
      </c>
      <c r="H183" t="b">
        <f t="shared" si="18"/>
        <v>1</v>
      </c>
      <c r="I183" t="str">
        <f t="shared" si="15"/>
        <v>FACE HALO</v>
      </c>
      <c r="K183" s="22" t="str">
        <f t="shared" si="16"/>
        <v>Google FACE HALO</v>
      </c>
      <c r="L183" s="22" t="str">
        <f t="shared" si="17"/>
        <v>Google Lizzy Pike</v>
      </c>
      <c r="M183" s="22" t="str">
        <f>HYPERLINK("https://google.com/search?q=" &amp; A183 &amp; " ulta","Google "&amp; A183)</f>
        <v>Google FACE HALO</v>
      </c>
      <c r="N183" s="22" t="s">
        <v>2289</v>
      </c>
    </row>
    <row r="184" spans="1:14" ht="68" x14ac:dyDescent="0.2">
      <c r="A184" t="s">
        <v>1702</v>
      </c>
      <c r="B184" s="19" t="s">
        <v>2473</v>
      </c>
      <c r="C184" s="7" t="b">
        <v>1</v>
      </c>
      <c r="D184" t="b">
        <v>0</v>
      </c>
      <c r="E184">
        <v>1999</v>
      </c>
      <c r="F184" s="7" t="s">
        <v>2145</v>
      </c>
      <c r="G184" s="19">
        <v>19</v>
      </c>
      <c r="H184" t="b">
        <f t="shared" si="18"/>
        <v>1</v>
      </c>
      <c r="I184" t="str">
        <f t="shared" si="15"/>
        <v xml:space="preserve">_x000D_
										Fairy Tales_x000D_
								</v>
      </c>
      <c r="K184" s="22" t="str">
        <f t="shared" si="16"/>
        <v xml:space="preserve">Google _x000D_
										Fairy Tales_x000D_
								</v>
      </c>
      <c r="L184" s="22" t="str">
        <f t="shared" si="17"/>
        <v>Google Risa Barash</v>
      </c>
      <c r="M184" s="22" t="str">
        <f t="shared" ref="M184:M247" si="21">HYPERLINK("https://google.com/search?q=" &amp; A184 &amp; " ulta","Google "&amp; A184)</f>
        <v xml:space="preserve">Google _x000D_
										Fairy Tales_x000D_
								</v>
      </c>
      <c r="N184" s="22" t="s">
        <v>2289</v>
      </c>
    </row>
    <row r="185" spans="1:14" ht="68" x14ac:dyDescent="0.2">
      <c r="A185" t="s">
        <v>1703</v>
      </c>
      <c r="B185" s="19" t="s">
        <v>2494</v>
      </c>
      <c r="C185" s="7" t="b">
        <v>1</v>
      </c>
      <c r="D185" t="b">
        <v>0</v>
      </c>
      <c r="E185">
        <v>2001</v>
      </c>
      <c r="F185" t="s">
        <v>2055</v>
      </c>
      <c r="G185" s="19">
        <v>2</v>
      </c>
      <c r="H185" t="b">
        <f t="shared" si="18"/>
        <v>1</v>
      </c>
      <c r="I185" t="str">
        <f t="shared" si="15"/>
        <v xml:space="preserve">_x000D_
										Fake Bake_x000D_
								</v>
      </c>
      <c r="K185" s="22" t="str">
        <f t="shared" si="16"/>
        <v xml:space="preserve">Google _x000D_
										Fake Bake_x000D_
								</v>
      </c>
      <c r="L185" s="22" t="str">
        <f t="shared" si="17"/>
        <v>Google Sandra McClumpha</v>
      </c>
      <c r="M185" s="22" t="str">
        <f t="shared" si="21"/>
        <v xml:space="preserve">Google _x000D_
										Fake Bake_x000D_
								</v>
      </c>
      <c r="N185" s="22" t="s">
        <v>2289</v>
      </c>
    </row>
    <row r="186" spans="1:14" ht="68" x14ac:dyDescent="0.2">
      <c r="A186" t="s">
        <v>1704</v>
      </c>
      <c r="B186" s="19" t="s">
        <v>2495</v>
      </c>
      <c r="C186" s="7" t="b">
        <v>0</v>
      </c>
      <c r="D186" t="b">
        <v>0</v>
      </c>
      <c r="E186">
        <v>1996</v>
      </c>
      <c r="F186" s="7" t="s">
        <v>2146</v>
      </c>
      <c r="G186" s="19">
        <v>42</v>
      </c>
      <c r="H186" t="b">
        <f t="shared" si="18"/>
        <v>1</v>
      </c>
      <c r="I186" t="str">
        <f t="shared" si="15"/>
        <v xml:space="preserve">_x000D_
										FEKKAI_x000D_
								</v>
      </c>
      <c r="K186" s="22" t="str">
        <f t="shared" si="16"/>
        <v xml:space="preserve">Google _x000D_
										FEKKAI_x000D_
								</v>
      </c>
      <c r="L186" s="22" t="str">
        <f t="shared" si="17"/>
        <v>Google Frédéric Fekka</v>
      </c>
      <c r="M186" s="22" t="str">
        <f t="shared" si="21"/>
        <v xml:space="preserve">Google _x000D_
										FEKKAI_x000D_
								</v>
      </c>
      <c r="N186" s="22" t="s">
        <v>2289</v>
      </c>
    </row>
    <row r="187" spans="1:14" ht="85" x14ac:dyDescent="0.2">
      <c r="A187" t="s">
        <v>1705</v>
      </c>
      <c r="B187" s="19" t="s">
        <v>1218</v>
      </c>
      <c r="C187" s="7" t="b">
        <v>1</v>
      </c>
      <c r="D187" t="b">
        <v>1</v>
      </c>
      <c r="E187">
        <v>2017</v>
      </c>
      <c r="F187" s="7" t="s">
        <v>2496</v>
      </c>
      <c r="G187" s="19">
        <v>54</v>
      </c>
      <c r="H187" t="b">
        <f t="shared" si="18"/>
        <v>1</v>
      </c>
      <c r="I187" t="str">
        <f t="shared" si="15"/>
        <v xml:space="preserve">_x000D_
										FENTY BEAUTY by Rihanna_x000D_
								</v>
      </c>
      <c r="K187" s="22" t="str">
        <f t="shared" si="16"/>
        <v xml:space="preserve">Google _x000D_
										FENTY BEAUTY by Rihanna_x000D_
								</v>
      </c>
      <c r="L187" s="22" t="str">
        <f t="shared" si="17"/>
        <v>Google Robyn Rihanna Fenty</v>
      </c>
      <c r="M187" s="22" t="str">
        <f t="shared" si="21"/>
        <v xml:space="preserve">Google _x000D_
										FENTY BEAUTY by Rihanna_x000D_
								</v>
      </c>
      <c r="N187" s="22" t="s">
        <v>2289</v>
      </c>
    </row>
    <row r="188" spans="1:14" ht="68" x14ac:dyDescent="0.2">
      <c r="A188" t="s">
        <v>1706</v>
      </c>
      <c r="B188" s="19" t="s">
        <v>2497</v>
      </c>
      <c r="C188" s="7" t="b">
        <v>1</v>
      </c>
      <c r="D188" t="b">
        <v>0</v>
      </c>
      <c r="E188">
        <v>1993</v>
      </c>
      <c r="F188" s="7" t="s">
        <v>2057</v>
      </c>
      <c r="G188" s="19">
        <v>6</v>
      </c>
      <c r="H188" t="b">
        <f t="shared" si="18"/>
        <v>1</v>
      </c>
      <c r="I188" t="str">
        <f t="shared" si="15"/>
        <v xml:space="preserve">_x000D_
										Fifth &amp; Root _x000D_
								</v>
      </c>
      <c r="K188" s="22" t="str">
        <f t="shared" si="16"/>
        <v xml:space="preserve">Google _x000D_
										Fifth &amp; Root _x000D_
								</v>
      </c>
      <c r="L188" s="22" t="str">
        <f t="shared" si="17"/>
        <v>Google Vanessa Florentino</v>
      </c>
      <c r="M188" s="22" t="str">
        <f t="shared" si="21"/>
        <v xml:space="preserve">Google _x000D_
										Fifth &amp; Root _x000D_
								</v>
      </c>
      <c r="N188" s="22" t="s">
        <v>2289</v>
      </c>
    </row>
    <row r="189" spans="1:14" ht="102" x14ac:dyDescent="0.2">
      <c r="A189" t="s">
        <v>1707</v>
      </c>
      <c r="B189" s="19" t="s">
        <v>2498</v>
      </c>
      <c r="C189" s="7" t="b">
        <v>0</v>
      </c>
      <c r="D189" t="b">
        <v>0</v>
      </c>
      <c r="E189">
        <v>2017</v>
      </c>
      <c r="F189" s="7" t="s">
        <v>2147</v>
      </c>
      <c r="G189" s="19">
        <v>19</v>
      </c>
      <c r="H189" t="b">
        <f t="shared" si="18"/>
        <v>1</v>
      </c>
      <c r="I189" t="str">
        <f t="shared" si="15"/>
        <v xml:space="preserve">_x000D_
										Flawless by Finishing Touch_x000D_
								</v>
      </c>
      <c r="K189" s="22" t="str">
        <f t="shared" si="16"/>
        <v xml:space="preserve">Google _x000D_
										Flawless by Finishing Touch_x000D_
								</v>
      </c>
      <c r="L189" s="22" t="str">
        <f t="shared" si="17"/>
        <v>Google Andy Khubani</v>
      </c>
      <c r="M189" s="22" t="str">
        <f t="shared" si="21"/>
        <v xml:space="preserve">Google _x000D_
										Flawless by Finishing Touch_x000D_
								</v>
      </c>
      <c r="N189" s="22" t="s">
        <v>2289</v>
      </c>
    </row>
    <row r="190" spans="1:14" ht="68" x14ac:dyDescent="0.2">
      <c r="A190" s="7" t="s">
        <v>2500</v>
      </c>
      <c r="B190" s="19" t="s">
        <v>2501</v>
      </c>
      <c r="C190" s="7" t="b">
        <v>1</v>
      </c>
      <c r="D190" t="b">
        <v>1</v>
      </c>
      <c r="E190">
        <v>2017</v>
      </c>
      <c r="F190" s="7" t="s">
        <v>2148</v>
      </c>
      <c r="G190" s="19">
        <v>7</v>
      </c>
      <c r="H190" t="b">
        <f t="shared" si="18"/>
        <v>1</v>
      </c>
      <c r="I190" t="str">
        <f t="shared" si="15"/>
        <v xml:space="preserve">
										Flora &amp; Curl
								</v>
      </c>
      <c r="K190" s="22" t="str">
        <f t="shared" si="16"/>
        <v xml:space="preserve">Google 
										Flora &amp; Curl
								</v>
      </c>
      <c r="L190" s="22" t="str">
        <f t="shared" si="17"/>
        <v>Google Rose Ovensehi</v>
      </c>
      <c r="M190" s="22" t="str">
        <f t="shared" si="21"/>
        <v xml:space="preserve">Google 
										Flora &amp; Curl
								</v>
      </c>
      <c r="N190" s="22" t="s">
        <v>2289</v>
      </c>
    </row>
    <row r="191" spans="1:14" ht="68" x14ac:dyDescent="0.2">
      <c r="A191" t="s">
        <v>1709</v>
      </c>
      <c r="B191" s="19" t="s">
        <v>2499</v>
      </c>
      <c r="C191" s="7" t="b">
        <v>1</v>
      </c>
      <c r="D191" t="b">
        <v>0</v>
      </c>
      <c r="E191">
        <v>2019</v>
      </c>
      <c r="F191" s="7" t="s">
        <v>2149</v>
      </c>
      <c r="G191" s="19">
        <v>46</v>
      </c>
      <c r="H191" t="b">
        <f t="shared" si="18"/>
        <v>1</v>
      </c>
      <c r="I191" t="str">
        <f t="shared" si="15"/>
        <v xml:space="preserve">_x000D_
										florence by mills_x000D_
								</v>
      </c>
      <c r="K191" s="22" t="str">
        <f t="shared" si="16"/>
        <v xml:space="preserve">Google _x000D_
										florence by mills_x000D_
								</v>
      </c>
      <c r="L191" s="22" t="str">
        <f t="shared" si="17"/>
        <v>Google Millie Bobby Brown</v>
      </c>
      <c r="M191" s="22" t="str">
        <f t="shared" si="21"/>
        <v xml:space="preserve">Google _x000D_
										florence by mills_x000D_
								</v>
      </c>
      <c r="N191" s="22" t="s">
        <v>2289</v>
      </c>
    </row>
    <row r="192" spans="1:14" ht="85" x14ac:dyDescent="0.2">
      <c r="A192" t="s">
        <v>1710</v>
      </c>
      <c r="B192" s="19" t="s">
        <v>2502</v>
      </c>
      <c r="C192" s="7" t="b">
        <v>1</v>
      </c>
      <c r="D192" t="b">
        <v>0</v>
      </c>
      <c r="E192">
        <v>2013</v>
      </c>
      <c r="F192" s="7" t="s">
        <v>2142</v>
      </c>
      <c r="G192" s="19">
        <v>52</v>
      </c>
      <c r="H192" t="b">
        <f t="shared" si="18"/>
        <v>1</v>
      </c>
      <c r="I192" t="str">
        <f t="shared" si="15"/>
        <v xml:space="preserve">_x000D_
										FLOWER Beauty_x000D_
								</v>
      </c>
      <c r="K192" s="22" t="str">
        <f t="shared" si="16"/>
        <v xml:space="preserve">Google _x000D_
										FLOWER Beauty_x000D_
								</v>
      </c>
      <c r="L192" s="22" t="str">
        <f t="shared" si="17"/>
        <v>Google Drew Barrymore</v>
      </c>
      <c r="M192" s="22" t="str">
        <f t="shared" si="21"/>
        <v xml:space="preserve">Google _x000D_
										FLOWER Beauty_x000D_
								</v>
      </c>
      <c r="N192" s="22" t="s">
        <v>2289</v>
      </c>
    </row>
    <row r="193" spans="1:14" ht="68" x14ac:dyDescent="0.2">
      <c r="A193" s="7" t="s">
        <v>2503</v>
      </c>
      <c r="B193" s="19" t="s">
        <v>2504</v>
      </c>
      <c r="C193" s="7" t="b">
        <v>0</v>
      </c>
      <c r="D193" t="b">
        <v>0</v>
      </c>
      <c r="E193">
        <v>1910</v>
      </c>
      <c r="F193" s="7" t="s">
        <v>2150</v>
      </c>
      <c r="G193" s="19">
        <v>21</v>
      </c>
      <c r="H193" t="b">
        <f t="shared" si="18"/>
        <v>1</v>
      </c>
      <c r="I193" t="str">
        <f t="shared" si="15"/>
        <v xml:space="preserve">
										Flowery
								</v>
      </c>
      <c r="K193" s="22" t="str">
        <f t="shared" si="16"/>
        <v xml:space="preserve">Google 
										Flowery
								</v>
      </c>
      <c r="L193" s="22" t="str">
        <f t="shared" si="17"/>
        <v>Google Geoff Geils</v>
      </c>
      <c r="M193" s="22" t="str">
        <f t="shared" si="21"/>
        <v xml:space="preserve">Google 
										Flowery
								</v>
      </c>
      <c r="N193" s="22" t="s">
        <v>2289</v>
      </c>
    </row>
    <row r="194" spans="1:14" ht="51" x14ac:dyDescent="0.2">
      <c r="A194" t="s">
        <v>1712</v>
      </c>
      <c r="B194" s="3" t="s">
        <v>1222</v>
      </c>
      <c r="C194" t="b">
        <v>0</v>
      </c>
      <c r="D194" t="b">
        <v>0</v>
      </c>
      <c r="E194">
        <v>2013</v>
      </c>
      <c r="F194" s="7" t="s">
        <v>2151</v>
      </c>
      <c r="G194" s="19">
        <v>11</v>
      </c>
      <c r="H194" t="b">
        <f t="shared" si="18"/>
        <v>1</v>
      </c>
      <c r="I194" t="str">
        <f t="shared" si="15"/>
        <v xml:space="preserve">_x000D_
										Foreo_x000D_
								</v>
      </c>
      <c r="K194" s="22" t="str">
        <f t="shared" si="16"/>
        <v xml:space="preserve">Google _x000D_
										Foreo_x000D_
								</v>
      </c>
      <c r="L194" s="22" t="str">
        <f t="shared" si="17"/>
        <v>Google Filip Sedic </v>
      </c>
      <c r="M194" s="22" t="str">
        <f t="shared" si="21"/>
        <v xml:space="preserve">Google _x000D_
										Foreo_x000D_
								</v>
      </c>
      <c r="N194" s="22" t="s">
        <v>2289</v>
      </c>
    </row>
    <row r="195" spans="1:14" ht="68" x14ac:dyDescent="0.2">
      <c r="A195" t="s">
        <v>1713</v>
      </c>
      <c r="B195" s="19" t="s">
        <v>2505</v>
      </c>
      <c r="C195" s="7" t="b">
        <v>1</v>
      </c>
      <c r="D195" t="b">
        <v>0</v>
      </c>
      <c r="E195">
        <v>1933</v>
      </c>
      <c r="F195" s="7" t="s">
        <v>2057</v>
      </c>
      <c r="G195" s="19">
        <v>34</v>
      </c>
      <c r="H195" t="b">
        <f t="shared" si="18"/>
        <v>1</v>
      </c>
      <c r="I195" t="str">
        <f t="shared" ref="I195:I258" si="22">TRIM(A195)</f>
        <v xml:space="preserve">_x000D_
										Formula 10.0.6_x000D_
								</v>
      </c>
      <c r="K195" s="22" t="str">
        <f t="shared" ref="K195:K258" si="23">HYPERLINK("https://google.com/search?q=" &amp; A195 &amp; " founder","Google "&amp; A195)</f>
        <v xml:space="preserve">Google _x000D_
										Formula 10.0.6_x000D_
								</v>
      </c>
      <c r="L195" s="22" t="str">
        <f t="shared" ref="L195:L258" si="24">HYPERLINK("https://google.com/search?q=" &amp; A195 &amp; " year founded","Google "&amp; B195)</f>
        <v>Google Hadley and Peyton Bell</v>
      </c>
      <c r="M195" s="22" t="str">
        <f t="shared" si="21"/>
        <v xml:space="preserve">Google _x000D_
										Formula 10.0.6_x000D_
								</v>
      </c>
      <c r="N195" s="22" t="s">
        <v>2289</v>
      </c>
    </row>
    <row r="196" spans="1:14" ht="85" x14ac:dyDescent="0.2">
      <c r="A196" t="s">
        <v>1714</v>
      </c>
      <c r="B196" s="19" t="s">
        <v>2506</v>
      </c>
      <c r="C196" s="7" t="b">
        <v>0</v>
      </c>
      <c r="D196" s="7" t="b">
        <v>0</v>
      </c>
      <c r="E196">
        <v>1997</v>
      </c>
      <c r="G196" s="19">
        <v>1</v>
      </c>
      <c r="H196" t="b">
        <f t="shared" si="18"/>
        <v>1</v>
      </c>
      <c r="I196" t="str">
        <f t="shared" si="22"/>
        <v xml:space="preserve">_x000D_
										Four Reasons Color Mask_x000D_
								</v>
      </c>
      <c r="K196" s="22" t="str">
        <f t="shared" si="23"/>
        <v xml:space="preserve">Google _x000D_
										Four Reasons Color Mask_x000D_
								</v>
      </c>
      <c r="L196" s="22" t="str">
        <f t="shared" si="24"/>
        <v>Google Gunnar Didrichsen</v>
      </c>
      <c r="M196" s="22" t="str">
        <f t="shared" si="21"/>
        <v xml:space="preserve">Google _x000D_
										Four Reasons Color Mask_x000D_
								</v>
      </c>
      <c r="N196" s="22" t="s">
        <v>2289</v>
      </c>
    </row>
    <row r="197" spans="1:14" ht="85" x14ac:dyDescent="0.2">
      <c r="A197" t="s">
        <v>1715</v>
      </c>
      <c r="B197" s="19" t="s">
        <v>2507</v>
      </c>
      <c r="C197" s="7" t="b">
        <v>0</v>
      </c>
      <c r="D197" s="7" t="b">
        <v>0</v>
      </c>
      <c r="E197">
        <v>2012</v>
      </c>
      <c r="F197" s="7" t="s">
        <v>2152</v>
      </c>
      <c r="G197" s="19">
        <v>3</v>
      </c>
      <c r="H197" t="b">
        <f t="shared" si="18"/>
        <v>1</v>
      </c>
      <c r="I197" t="str">
        <f t="shared" si="22"/>
        <v xml:space="preserve">_x000D_
										FOUR SIGMATIC_x000D_
								</v>
      </c>
      <c r="K197" s="22" t="str">
        <f t="shared" si="23"/>
        <v xml:space="preserve">Google _x000D_
										FOUR SIGMATIC_x000D_
								</v>
      </c>
      <c r="L197" s="22" t="str">
        <f t="shared" si="24"/>
        <v>Google Tero Isokauppila and Mikko Revonniemi</v>
      </c>
      <c r="M197" s="22" t="str">
        <f t="shared" si="21"/>
        <v xml:space="preserve">Google _x000D_
										FOUR SIGMATIC_x000D_
								</v>
      </c>
      <c r="N197" s="22" t="s">
        <v>2289</v>
      </c>
    </row>
    <row r="198" spans="1:14" ht="85" x14ac:dyDescent="0.2">
      <c r="A198" t="s">
        <v>1716</v>
      </c>
      <c r="B198" s="19" t="s">
        <v>2508</v>
      </c>
      <c r="C198" s="7" t="b">
        <v>1</v>
      </c>
      <c r="D198" t="b">
        <v>0</v>
      </c>
      <c r="E198">
        <v>2018</v>
      </c>
      <c r="F198" s="7" t="s">
        <v>2062</v>
      </c>
      <c r="G198" s="19">
        <v>26</v>
      </c>
      <c r="H198" t="b">
        <f t="shared" si="18"/>
        <v>1</v>
      </c>
      <c r="I198" t="str">
        <f t="shared" si="22"/>
        <v xml:space="preserve">_x000D_
										Fourth Ray Beauty_x000D_
								</v>
      </c>
      <c r="K198" s="22" t="str">
        <f t="shared" si="23"/>
        <v xml:space="preserve">Google _x000D_
										Fourth Ray Beauty_x000D_
								</v>
      </c>
      <c r="L198" s="22" t="str">
        <f t="shared" si="24"/>
        <v>Google Laura and John Nelson</v>
      </c>
      <c r="M198" s="22" t="str">
        <f t="shared" si="21"/>
        <v xml:space="preserve">Google _x000D_
										Fourth Ray Beauty_x000D_
								</v>
      </c>
      <c r="N198" s="22" t="s">
        <v>2289</v>
      </c>
    </row>
    <row r="199" spans="1:14" ht="68" x14ac:dyDescent="0.2">
      <c r="A199" t="s">
        <v>1717</v>
      </c>
      <c r="B199" s="19" t="s">
        <v>2509</v>
      </c>
      <c r="C199" s="7" t="b">
        <v>0</v>
      </c>
      <c r="D199" t="b">
        <v>0</v>
      </c>
      <c r="E199">
        <v>1927</v>
      </c>
      <c r="F199" s="7" t="s">
        <v>2153</v>
      </c>
      <c r="G199" s="19">
        <v>24</v>
      </c>
      <c r="H199" t="b">
        <f t="shared" si="18"/>
        <v>1</v>
      </c>
      <c r="I199" t="str">
        <f t="shared" si="22"/>
        <v xml:space="preserve">_x000D_
										Freeman_x000D_
								</v>
      </c>
      <c r="K199" s="22" t="str">
        <f t="shared" si="23"/>
        <v xml:space="preserve">Google _x000D_
										Freeman_x000D_
								</v>
      </c>
      <c r="L199" s="22" t="str">
        <f t="shared" si="24"/>
        <v>Google Donald S. Freeman</v>
      </c>
      <c r="M199" s="22" t="str">
        <f t="shared" si="21"/>
        <v xml:space="preserve">Google _x000D_
										Freeman_x000D_
								</v>
      </c>
      <c r="N199" s="22" t="s">
        <v>2289</v>
      </c>
    </row>
    <row r="200" spans="1:14" ht="68" x14ac:dyDescent="0.2">
      <c r="A200" t="s">
        <v>1718</v>
      </c>
      <c r="B200" s="3" t="s">
        <v>1226</v>
      </c>
      <c r="C200" t="b">
        <v>1</v>
      </c>
      <c r="D200" t="b">
        <v>0</v>
      </c>
      <c r="E200">
        <v>1991</v>
      </c>
      <c r="F200" s="7" t="s">
        <v>2154</v>
      </c>
      <c r="G200" s="19">
        <v>60</v>
      </c>
      <c r="H200" t="b">
        <f t="shared" si="18"/>
        <v>1</v>
      </c>
      <c r="I200" t="str">
        <f t="shared" si="22"/>
        <v xml:space="preserve">_x000D_
										fresh_x000D_
								</v>
      </c>
      <c r="K200" s="22" t="str">
        <f t="shared" si="23"/>
        <v xml:space="preserve">Google _x000D_
										fresh_x000D_
								</v>
      </c>
      <c r="L200" s="22" t="str">
        <f t="shared" si="24"/>
        <v>Google Lev Glazman and Alina Roytberg</v>
      </c>
      <c r="M200" s="22" t="str">
        <f t="shared" si="21"/>
        <v xml:space="preserve">Google _x000D_
										fresh_x000D_
								</v>
      </c>
      <c r="N200" s="22" t="s">
        <v>2289</v>
      </c>
    </row>
    <row r="201" spans="1:14" ht="68" x14ac:dyDescent="0.2">
      <c r="A201" t="s">
        <v>1719</v>
      </c>
      <c r="B201" s="19" t="s">
        <v>2510</v>
      </c>
      <c r="C201" s="7" t="b">
        <v>0</v>
      </c>
      <c r="D201" t="b">
        <v>0</v>
      </c>
      <c r="E201">
        <v>1904</v>
      </c>
      <c r="F201" s="7" t="s">
        <v>2076</v>
      </c>
      <c r="G201" s="19">
        <v>10</v>
      </c>
      <c r="H201" t="b">
        <f t="shared" si="18"/>
        <v>1</v>
      </c>
      <c r="I201" t="str">
        <f t="shared" si="22"/>
        <v xml:space="preserve">_x000D_
										Fromm_x000D_
								</v>
      </c>
      <c r="K201" s="22" t="str">
        <f t="shared" si="23"/>
        <v xml:space="preserve">Google _x000D_
										Fromm_x000D_
								</v>
      </c>
      <c r="L201" s="22" t="str">
        <f t="shared" si="24"/>
        <v>Google Robert Green</v>
      </c>
      <c r="M201" s="22" t="str">
        <f t="shared" si="21"/>
        <v xml:space="preserve">Google _x000D_
										Fromm_x000D_
								</v>
      </c>
      <c r="N201" s="22" t="s">
        <v>2289</v>
      </c>
    </row>
    <row r="202" spans="1:14" ht="68" x14ac:dyDescent="0.2">
      <c r="A202" t="s">
        <v>1720</v>
      </c>
      <c r="B202" s="19" t="s">
        <v>2511</v>
      </c>
      <c r="C202" s="7" t="b">
        <v>1</v>
      </c>
      <c r="D202" t="b">
        <v>1</v>
      </c>
      <c r="E202">
        <v>2016</v>
      </c>
      <c r="F202" s="7" t="s">
        <v>2155</v>
      </c>
      <c r="G202" s="19">
        <v>11</v>
      </c>
      <c r="H202" t="b">
        <f t="shared" si="18"/>
        <v>1</v>
      </c>
      <c r="I202" t="str">
        <f t="shared" si="22"/>
        <v xml:space="preserve">_x000D_
										Fur_x000D_
								</v>
      </c>
      <c r="K202" s="22" t="str">
        <f t="shared" si="23"/>
        <v xml:space="preserve">Google _x000D_
										Fur_x000D_
								</v>
      </c>
      <c r="L202" s="22" t="str">
        <f t="shared" si="24"/>
        <v>Google Lillian Tung and Laura Schubert</v>
      </c>
      <c r="M202" s="22" t="str">
        <f t="shared" si="21"/>
        <v xml:space="preserve">Google _x000D_
										Fur_x000D_
								</v>
      </c>
      <c r="N202" s="22" t="s">
        <v>2289</v>
      </c>
    </row>
    <row r="203" spans="1:14" ht="68" x14ac:dyDescent="0.2">
      <c r="A203" t="s">
        <v>487</v>
      </c>
      <c r="B203" s="19" t="s">
        <v>2512</v>
      </c>
      <c r="C203" s="7" t="b">
        <v>0</v>
      </c>
      <c r="D203" t="b">
        <v>0</v>
      </c>
      <c r="E203">
        <v>1969</v>
      </c>
      <c r="F203" s="7" t="s">
        <v>2156</v>
      </c>
      <c r="G203" s="19">
        <v>20</v>
      </c>
      <c r="H203" t="b">
        <f t="shared" si="18"/>
        <v>1</v>
      </c>
      <c r="I203" t="str">
        <f t="shared" si="22"/>
        <v>Ga.Ma Italy Professional</v>
      </c>
      <c r="K203" s="22" t="str">
        <f t="shared" si="23"/>
        <v>Google Ga.Ma Italy Professional</v>
      </c>
      <c r="L203" s="22" t="str">
        <f t="shared" si="24"/>
        <v>Google Mario Gardini</v>
      </c>
      <c r="M203" s="22" t="str">
        <f t="shared" si="21"/>
        <v>Google Ga.Ma Italy Professional</v>
      </c>
      <c r="N203" s="22" t="s">
        <v>2289</v>
      </c>
    </row>
    <row r="204" spans="1:14" ht="68" x14ac:dyDescent="0.2">
      <c r="A204" t="s">
        <v>1721</v>
      </c>
      <c r="B204" s="19" t="s">
        <v>2513</v>
      </c>
      <c r="C204" s="7" t="b">
        <v>1</v>
      </c>
      <c r="D204" t="b">
        <v>0</v>
      </c>
      <c r="E204">
        <v>1904</v>
      </c>
      <c r="F204" s="7" t="s">
        <v>2089</v>
      </c>
      <c r="G204" s="19">
        <v>2</v>
      </c>
      <c r="H204" t="b">
        <f t="shared" si="18"/>
        <v>1</v>
      </c>
      <c r="I204" t="str">
        <f t="shared" si="22"/>
        <v xml:space="preserve">_x000D_
										Garnier_x000D_
								</v>
      </c>
      <c r="K204" s="22" t="str">
        <f t="shared" si="23"/>
        <v xml:space="preserve">Google _x000D_
										Garnier_x000D_
								</v>
      </c>
      <c r="L204" s="22" t="str">
        <f t="shared" si="24"/>
        <v>Google Ann Garnier</v>
      </c>
      <c r="M204" s="22" t="str">
        <f t="shared" si="21"/>
        <v xml:space="preserve">Google _x000D_
										Garnier_x000D_
								</v>
      </c>
      <c r="N204" s="22" t="s">
        <v>2289</v>
      </c>
    </row>
    <row r="205" spans="1:14" ht="119" x14ac:dyDescent="0.2">
      <c r="A205" t="s">
        <v>1722</v>
      </c>
      <c r="B205" s="3" t="s">
        <v>1227</v>
      </c>
      <c r="C205" t="b">
        <v>0</v>
      </c>
      <c r="D205" t="b">
        <v>0</v>
      </c>
      <c r="E205">
        <v>2001</v>
      </c>
      <c r="F205" s="7" t="s">
        <v>2072</v>
      </c>
      <c r="G205" s="19">
        <v>19</v>
      </c>
      <c r="H205" t="b">
        <f t="shared" si="18"/>
        <v>1</v>
      </c>
      <c r="I205" t="str">
        <f t="shared" si="22"/>
        <v xml:space="preserve">_x000D_
										Ghd_x000D_
								</v>
      </c>
      <c r="K205" s="22" t="str">
        <f t="shared" si="23"/>
        <v xml:space="preserve">Google _x000D_
										Ghd_x000D_
								</v>
      </c>
      <c r="L205" s="22" t="str">
        <f t="shared" si="24"/>
        <v>Google Robert Powls, Martin Penny, and Gary Douglas</v>
      </c>
      <c r="M205" s="22" t="str">
        <f t="shared" si="21"/>
        <v xml:space="preserve">Google _x000D_
										Ghd_x000D_
								</v>
      </c>
      <c r="N205" s="22" t="s">
        <v>2289</v>
      </c>
    </row>
    <row r="206" spans="1:14" ht="51" x14ac:dyDescent="0.2">
      <c r="A206" t="s">
        <v>1723</v>
      </c>
      <c r="B206" s="19" t="s">
        <v>2514</v>
      </c>
      <c r="C206" s="7" t="b">
        <v>1</v>
      </c>
      <c r="D206" t="b">
        <v>0</v>
      </c>
      <c r="E206">
        <v>2015</v>
      </c>
      <c r="F206" s="7" t="s">
        <v>2157</v>
      </c>
      <c r="G206" s="19">
        <v>21</v>
      </c>
      <c r="H206" t="b">
        <f t="shared" si="18"/>
        <v>1</v>
      </c>
      <c r="I206" t="str">
        <f t="shared" si="22"/>
        <v xml:space="preserve">_x000D_
										Gigi_x000D_
								</v>
      </c>
      <c r="K206" s="22" t="str">
        <f t="shared" si="23"/>
        <v xml:space="preserve">Google _x000D_
										Gigi_x000D_
								</v>
      </c>
      <c r="L206" s="22" t="str">
        <f t="shared" si="24"/>
        <v>Google Gigi Goldman</v>
      </c>
      <c r="M206" s="22" t="str">
        <f t="shared" si="21"/>
        <v xml:space="preserve">Google _x000D_
										Gigi_x000D_
								</v>
      </c>
      <c r="N206" s="22" t="s">
        <v>2289</v>
      </c>
    </row>
    <row r="207" spans="1:14" ht="68" x14ac:dyDescent="0.2">
      <c r="A207" t="s">
        <v>1724</v>
      </c>
      <c r="B207" s="19" t="s">
        <v>2515</v>
      </c>
      <c r="C207" s="7" t="b">
        <v>0</v>
      </c>
      <c r="D207" t="b">
        <v>0</v>
      </c>
      <c r="E207">
        <v>1901</v>
      </c>
      <c r="F207" s="7" t="s">
        <v>2158</v>
      </c>
      <c r="G207" s="19">
        <v>27</v>
      </c>
      <c r="H207" t="b">
        <f t="shared" si="18"/>
        <v>1</v>
      </c>
      <c r="I207" t="str">
        <f t="shared" si="22"/>
        <v xml:space="preserve">_x000D_
										Gillette_x000D_
								</v>
      </c>
      <c r="K207" s="22" t="str">
        <f t="shared" si="23"/>
        <v xml:space="preserve">Google _x000D_
										Gillette_x000D_
								</v>
      </c>
      <c r="L207" s="22" t="str">
        <f t="shared" si="24"/>
        <v>Google King C. Gillette</v>
      </c>
      <c r="M207" s="22" t="str">
        <f t="shared" si="21"/>
        <v xml:space="preserve">Google _x000D_
										Gillette_x000D_
								</v>
      </c>
      <c r="N207" s="22" t="s">
        <v>2289</v>
      </c>
    </row>
    <row r="208" spans="1:14" ht="68" x14ac:dyDescent="0.2">
      <c r="A208" t="s">
        <v>1725</v>
      </c>
      <c r="B208" s="19" t="s">
        <v>2516</v>
      </c>
      <c r="C208" s="7" t="b">
        <v>0</v>
      </c>
      <c r="D208" t="b">
        <v>0</v>
      </c>
      <c r="E208">
        <v>2006</v>
      </c>
      <c r="F208" s="7" t="s">
        <v>2076</v>
      </c>
      <c r="G208" s="19">
        <v>36</v>
      </c>
      <c r="H208" t="b">
        <f t="shared" si="18"/>
        <v>1</v>
      </c>
      <c r="I208" t="str">
        <f t="shared" si="22"/>
        <v xml:space="preserve">_x000D_
										GIMME beauty_x000D_
								</v>
      </c>
      <c r="K208" s="22" t="str">
        <f t="shared" si="23"/>
        <v xml:space="preserve">Google _x000D_
										GIMME beauty_x000D_
								</v>
      </c>
      <c r="L208" s="22" t="str">
        <f t="shared" si="24"/>
        <v>Google  Mark Durham</v>
      </c>
      <c r="M208" s="22" t="str">
        <f t="shared" si="21"/>
        <v xml:space="preserve">Google _x000D_
										GIMME beauty_x000D_
								</v>
      </c>
      <c r="N208" s="22" t="s">
        <v>2289</v>
      </c>
    </row>
    <row r="209" spans="1:14" ht="85" x14ac:dyDescent="0.2">
      <c r="A209" t="s">
        <v>1726</v>
      </c>
      <c r="B209" s="3" t="s">
        <v>1231</v>
      </c>
      <c r="C209" t="b">
        <v>1</v>
      </c>
      <c r="D209" t="b">
        <v>0</v>
      </c>
      <c r="E209">
        <v>2010</v>
      </c>
      <c r="F209" s="7" t="s">
        <v>2159</v>
      </c>
      <c r="G209" s="19">
        <v>31</v>
      </c>
      <c r="H209" t="b">
        <f t="shared" si="18"/>
        <v>1</v>
      </c>
      <c r="I209" t="str">
        <f t="shared" si="22"/>
        <v xml:space="preserve">_x000D_
										GLAMGLOW_x000D_
								</v>
      </c>
      <c r="K209" s="22" t="str">
        <f t="shared" si="23"/>
        <v xml:space="preserve">Google _x000D_
										GLAMGLOW_x000D_
								</v>
      </c>
      <c r="L209" s="22" t="str">
        <f t="shared" si="24"/>
        <v>Google Shannon Dellimore and Glenn Dellimore</v>
      </c>
      <c r="M209" s="22" t="str">
        <f t="shared" si="21"/>
        <v xml:space="preserve">Google _x000D_
										GLAMGLOW_x000D_
								</v>
      </c>
      <c r="N209" s="22" t="s">
        <v>2289</v>
      </c>
    </row>
    <row r="210" spans="1:14" ht="68" x14ac:dyDescent="0.2">
      <c r="A210" t="s">
        <v>1727</v>
      </c>
      <c r="B210" s="3" t="s">
        <v>1232</v>
      </c>
      <c r="C210" t="b">
        <v>1</v>
      </c>
      <c r="D210" t="b">
        <v>1</v>
      </c>
      <c r="E210">
        <v>2019</v>
      </c>
      <c r="F210" s="7" t="s">
        <v>2160</v>
      </c>
      <c r="G210" s="19">
        <v>28</v>
      </c>
      <c r="H210" t="b">
        <f t="shared" si="18"/>
        <v>1</v>
      </c>
      <c r="I210" t="str">
        <f t="shared" si="22"/>
        <v xml:space="preserve">_x000D_
										Glamnetic_x000D_
								</v>
      </c>
      <c r="K210" s="22" t="str">
        <f t="shared" si="23"/>
        <v xml:space="preserve">Google _x000D_
										Glamnetic_x000D_
								</v>
      </c>
      <c r="L210" s="22" t="str">
        <f t="shared" si="24"/>
        <v>Google Ann McFerran</v>
      </c>
      <c r="M210" s="22" t="str">
        <f t="shared" si="21"/>
        <v xml:space="preserve">Google _x000D_
										Glamnetic_x000D_
								</v>
      </c>
      <c r="N210" s="22" t="s">
        <v>2289</v>
      </c>
    </row>
    <row r="211" spans="1:14" ht="68" x14ac:dyDescent="0.2">
      <c r="A211" t="s">
        <v>1728</v>
      </c>
      <c r="B211" s="19" t="s">
        <v>2517</v>
      </c>
      <c r="C211" t="b">
        <v>1</v>
      </c>
      <c r="D211" t="b">
        <v>0</v>
      </c>
      <c r="E211">
        <v>2002</v>
      </c>
      <c r="G211" s="19">
        <v>9</v>
      </c>
      <c r="H211" t="b">
        <f t="shared" si="18"/>
        <v>1</v>
      </c>
      <c r="I211" t="str">
        <f t="shared" si="22"/>
        <v xml:space="preserve">_x000D_
										Go Smile_x000D_
								</v>
      </c>
      <c r="K211" s="22" t="str">
        <f t="shared" si="23"/>
        <v xml:space="preserve">Google _x000D_
										Go Smile_x000D_
								</v>
      </c>
      <c r="L211" s="22" t="str">
        <f t="shared" si="24"/>
        <v>Google Rose Wood</v>
      </c>
      <c r="M211" s="22" t="str">
        <f t="shared" si="21"/>
        <v xml:space="preserve">Google _x000D_
										Go Smile_x000D_
								</v>
      </c>
      <c r="N211" s="22" t="s">
        <v>2289</v>
      </c>
    </row>
    <row r="212" spans="1:14" ht="68" x14ac:dyDescent="0.2">
      <c r="A212" t="s">
        <v>1729</v>
      </c>
      <c r="B212" s="19" t="s">
        <v>2518</v>
      </c>
      <c r="C212" s="7" t="b">
        <v>0</v>
      </c>
      <c r="D212" t="b">
        <v>0</v>
      </c>
      <c r="E212">
        <v>1968</v>
      </c>
      <c r="F212" s="7" t="s">
        <v>2076</v>
      </c>
      <c r="G212" s="19">
        <v>3</v>
      </c>
      <c r="H212" t="b">
        <f t="shared" si="18"/>
        <v>1</v>
      </c>
      <c r="I212" t="str">
        <f t="shared" si="22"/>
        <v xml:space="preserve">_x000D_
										Gold 'N Hot_x000D_
								</v>
      </c>
      <c r="K212" s="22" t="str">
        <f t="shared" si="23"/>
        <v xml:space="preserve">Google _x000D_
										Gold 'N Hot_x000D_
								</v>
      </c>
      <c r="L212" s="22" t="str">
        <f t="shared" si="24"/>
        <v>Google Gerald J Rubin</v>
      </c>
      <c r="M212" s="22" t="str">
        <f t="shared" si="21"/>
        <v xml:space="preserve">Google _x000D_
										Gold 'N Hot_x000D_
								</v>
      </c>
      <c r="N212" s="22" t="s">
        <v>2289</v>
      </c>
    </row>
    <row r="213" spans="1:14" ht="68" x14ac:dyDescent="0.2">
      <c r="A213" t="s">
        <v>1730</v>
      </c>
      <c r="B213" s="19" t="s">
        <v>2519</v>
      </c>
      <c r="C213" s="7" t="b">
        <v>0</v>
      </c>
      <c r="D213" t="b">
        <v>0</v>
      </c>
      <c r="E213">
        <v>2019</v>
      </c>
      <c r="F213" s="7" t="s">
        <v>2116</v>
      </c>
      <c r="G213" s="19">
        <v>4</v>
      </c>
      <c r="H213" t="b">
        <f t="shared" si="18"/>
        <v>1</v>
      </c>
      <c r="I213" t="str">
        <f t="shared" si="22"/>
        <v xml:space="preserve">_x000D_
										Goli Nutrition_x000D_
								</v>
      </c>
      <c r="K213" s="22" t="str">
        <f t="shared" si="23"/>
        <v xml:space="preserve">Google _x000D_
										Goli Nutrition_x000D_
								</v>
      </c>
      <c r="L213" s="22" t="str">
        <f t="shared" si="24"/>
        <v>Google Michael Bitensky</v>
      </c>
      <c r="M213" s="22" t="str">
        <f t="shared" si="21"/>
        <v xml:space="preserve">Google _x000D_
										Goli Nutrition_x000D_
								</v>
      </c>
      <c r="N213" s="22" t="s">
        <v>2289</v>
      </c>
    </row>
    <row r="214" spans="1:14" ht="68" x14ac:dyDescent="0.2">
      <c r="A214" t="s">
        <v>1731</v>
      </c>
      <c r="B214" s="19" t="s">
        <v>2520</v>
      </c>
      <c r="C214" s="7" t="b">
        <v>0</v>
      </c>
      <c r="D214" t="b">
        <v>0</v>
      </c>
      <c r="E214">
        <v>2001</v>
      </c>
      <c r="F214" s="7" t="s">
        <v>2112</v>
      </c>
      <c r="G214" s="19">
        <v>4</v>
      </c>
      <c r="H214" t="b">
        <f t="shared" si="18"/>
        <v>1</v>
      </c>
      <c r="I214" t="str">
        <f t="shared" si="22"/>
        <v xml:space="preserve">_x000D_
										Got 2b_x000D_
								</v>
      </c>
      <c r="K214" s="22" t="str">
        <f t="shared" si="23"/>
        <v xml:space="preserve">Google _x000D_
										Got 2b_x000D_
								</v>
      </c>
      <c r="L214" s="22" t="str">
        <f t="shared" si="24"/>
        <v>Google Robert Reynolds</v>
      </c>
      <c r="M214" s="22" t="str">
        <f t="shared" si="21"/>
        <v xml:space="preserve">Google _x000D_
										Got 2b_x000D_
								</v>
      </c>
      <c r="N214" s="22" t="s">
        <v>2289</v>
      </c>
    </row>
    <row r="215" spans="1:14" ht="68" x14ac:dyDescent="0.2">
      <c r="A215" t="s">
        <v>1732</v>
      </c>
      <c r="B215" s="1" t="s">
        <v>93</v>
      </c>
      <c r="C215" t="b">
        <v>1</v>
      </c>
      <c r="D215" t="b">
        <v>1</v>
      </c>
      <c r="E215">
        <v>2015</v>
      </c>
      <c r="F215" s="7" t="s">
        <v>2161</v>
      </c>
      <c r="G215" s="19">
        <v>3</v>
      </c>
      <c r="H215" t="b">
        <f t="shared" si="18"/>
        <v>1</v>
      </c>
      <c r="I215" t="str">
        <f t="shared" si="22"/>
        <v xml:space="preserve">_x000D_
										Grace Eleyae_x000D_
								</v>
      </c>
      <c r="K215" s="22" t="str">
        <f t="shared" si="23"/>
        <v xml:space="preserve">Google _x000D_
										Grace Eleyae_x000D_
								</v>
      </c>
      <c r="L215" s="22" t="str">
        <f t="shared" si="24"/>
        <v>Google Grace Eleyae</v>
      </c>
      <c r="M215" s="22" t="str">
        <f t="shared" si="21"/>
        <v xml:space="preserve">Google _x000D_
										Grace Eleyae_x000D_
								</v>
      </c>
      <c r="N215" s="22" t="s">
        <v>2289</v>
      </c>
    </row>
    <row r="216" spans="1:14" ht="85" x14ac:dyDescent="0.2">
      <c r="A216" t="s">
        <v>1733</v>
      </c>
      <c r="B216" s="3" t="s">
        <v>1240</v>
      </c>
      <c r="C216" t="b">
        <v>1</v>
      </c>
      <c r="D216" t="b">
        <v>0</v>
      </c>
      <c r="E216">
        <v>2008</v>
      </c>
      <c r="F216" s="7" t="s">
        <v>2162</v>
      </c>
      <c r="G216" s="19">
        <v>28</v>
      </c>
      <c r="H216" t="b">
        <f t="shared" si="18"/>
        <v>1</v>
      </c>
      <c r="I216" t="str">
        <f t="shared" si="22"/>
        <v xml:space="preserve">_x000D_
										Grande Cosmetics_x000D_
								</v>
      </c>
      <c r="K216" s="22" t="str">
        <f t="shared" si="23"/>
        <v xml:space="preserve">Google _x000D_
										Grande Cosmetics_x000D_
								</v>
      </c>
      <c r="L216" s="22" t="str">
        <f t="shared" si="24"/>
        <v>Google Alicia Grande</v>
      </c>
      <c r="M216" s="22" t="str">
        <f t="shared" si="21"/>
        <v xml:space="preserve">Google _x000D_
										Grande Cosmetics_x000D_
								</v>
      </c>
      <c r="N216" s="22" t="s">
        <v>2289</v>
      </c>
    </row>
    <row r="217" spans="1:14" ht="68" x14ac:dyDescent="0.2">
      <c r="A217" t="s">
        <v>1734</v>
      </c>
      <c r="B217" s="25" t="s">
        <v>2521</v>
      </c>
      <c r="C217" s="7" t="b">
        <v>0</v>
      </c>
      <c r="D217" t="b">
        <v>0</v>
      </c>
      <c r="E217">
        <v>2005</v>
      </c>
      <c r="F217" t="s">
        <v>2055</v>
      </c>
      <c r="G217" s="19">
        <v>11</v>
      </c>
      <c r="H217" t="b">
        <f t="shared" si="18"/>
        <v>1</v>
      </c>
      <c r="I217" t="str">
        <f t="shared" si="22"/>
        <v xml:space="preserve">_x000D_
										Groovi Beauty_x000D_
								</v>
      </c>
      <c r="K217" s="22" t="str">
        <f t="shared" si="23"/>
        <v xml:space="preserve">Google _x000D_
										Groovi Beauty_x000D_
								</v>
      </c>
      <c r="L217" s="22" t="str">
        <f t="shared" si="24"/>
        <v>Google Bradley Berkley</v>
      </c>
      <c r="M217" s="22" t="str">
        <f t="shared" si="21"/>
        <v xml:space="preserve">Google _x000D_
										Groovi Beauty_x000D_
								</v>
      </c>
      <c r="N217" s="22" t="s">
        <v>2289</v>
      </c>
    </row>
    <row r="218" spans="1:14" ht="68" x14ac:dyDescent="0.2">
      <c r="A218" t="s">
        <v>1735</v>
      </c>
      <c r="B218" s="25" t="s">
        <v>2522</v>
      </c>
      <c r="C218" s="7" t="b">
        <v>0</v>
      </c>
      <c r="D218" t="b">
        <v>1</v>
      </c>
      <c r="E218">
        <v>2012</v>
      </c>
      <c r="F218" s="7" t="s">
        <v>2092</v>
      </c>
      <c r="G218" s="19">
        <v>12</v>
      </c>
      <c r="H218" t="b">
        <f t="shared" si="18"/>
        <v>1</v>
      </c>
      <c r="I218" t="str">
        <f t="shared" si="22"/>
        <v xml:space="preserve">_x000D_
										Grow Gorgeous_x000D_
								</v>
      </c>
      <c r="K218" s="22" t="str">
        <f t="shared" si="23"/>
        <v xml:space="preserve">Google _x000D_
										Grow Gorgeous_x000D_
								</v>
      </c>
      <c r="L218" s="22" t="str">
        <f t="shared" si="24"/>
        <v>Google Brandon Truaxe</v>
      </c>
      <c r="M218" s="22" t="str">
        <f t="shared" si="21"/>
        <v xml:space="preserve">Google _x000D_
										Grow Gorgeous_x000D_
								</v>
      </c>
      <c r="N218" s="22" t="s">
        <v>2289</v>
      </c>
    </row>
    <row r="219" spans="1:14" ht="51" x14ac:dyDescent="0.2">
      <c r="A219" t="s">
        <v>1736</v>
      </c>
      <c r="B219" s="3" t="s">
        <v>1242</v>
      </c>
      <c r="C219" t="b">
        <v>0</v>
      </c>
      <c r="D219" t="b">
        <v>0</v>
      </c>
      <c r="E219">
        <v>1921</v>
      </c>
      <c r="F219" s="7" t="s">
        <v>2102</v>
      </c>
      <c r="G219" s="19">
        <v>21</v>
      </c>
      <c r="H219" t="b">
        <f t="shared" ref="H219:H282" si="25">IF(ISNA(VLOOKUP(A219,$N$1:$Q$174,1,FALSE)), TRUE, FALSE)</f>
        <v>1</v>
      </c>
      <c r="I219" t="str">
        <f t="shared" si="22"/>
        <v xml:space="preserve">_x000D_
										Gucci_x000D_
								</v>
      </c>
      <c r="K219" s="22" t="str">
        <f t="shared" si="23"/>
        <v xml:space="preserve">Google _x000D_
										Gucci_x000D_
								</v>
      </c>
      <c r="L219" s="22" t="str">
        <f t="shared" si="24"/>
        <v>Google Guccio Gucci</v>
      </c>
      <c r="M219" s="22" t="str">
        <f t="shared" si="21"/>
        <v xml:space="preserve">Google _x000D_
										Gucci_x000D_
								</v>
      </c>
      <c r="N219" s="22" t="s">
        <v>2289</v>
      </c>
    </row>
    <row r="220" spans="1:14" ht="85" x14ac:dyDescent="0.2">
      <c r="A220" t="s">
        <v>1737</v>
      </c>
      <c r="B220" t="s">
        <v>1244</v>
      </c>
      <c r="C220" t="b">
        <v>0</v>
      </c>
      <c r="D220" t="b">
        <v>0</v>
      </c>
      <c r="E220">
        <v>1828</v>
      </c>
      <c r="F220" t="s">
        <v>2055</v>
      </c>
      <c r="G220" s="19">
        <v>1</v>
      </c>
      <c r="H220" t="b">
        <f t="shared" si="25"/>
        <v>1</v>
      </c>
      <c r="I220" t="str">
        <f t="shared" si="22"/>
        <v xml:space="preserve">_x000D_
										Guerlain_x000D_
								</v>
      </c>
      <c r="K220" s="22" t="str">
        <f t="shared" si="23"/>
        <v xml:space="preserve">Google _x000D_
										Guerlain_x000D_
								</v>
      </c>
      <c r="L220" s="22" t="str">
        <f t="shared" si="24"/>
        <v>Google Pierre François Pascal Guerlain</v>
      </c>
      <c r="M220" s="22" t="str">
        <f t="shared" si="21"/>
        <v xml:space="preserve">Google _x000D_
										Guerlain_x000D_
								</v>
      </c>
      <c r="N220" s="22" t="s">
        <v>2289</v>
      </c>
    </row>
    <row r="221" spans="1:14" ht="51" x14ac:dyDescent="0.2">
      <c r="A221" t="s">
        <v>500</v>
      </c>
      <c r="B221" s="19" t="s">
        <v>2523</v>
      </c>
      <c r="C221" s="7" t="b">
        <v>1</v>
      </c>
      <c r="D221" t="b">
        <v>1</v>
      </c>
      <c r="E221">
        <v>2016</v>
      </c>
      <c r="F221" s="7" t="s">
        <v>2163</v>
      </c>
      <c r="G221" s="19">
        <v>10</v>
      </c>
      <c r="H221" t="b">
        <f t="shared" si="25"/>
        <v>1</v>
      </c>
      <c r="I221" t="str">
        <f t="shared" si="22"/>
        <v>HAIRtamin</v>
      </c>
      <c r="K221" s="22" t="str">
        <f t="shared" si="23"/>
        <v>Google HAIRtamin</v>
      </c>
      <c r="L221" s="22" t="str">
        <f t="shared" si="24"/>
        <v>Google Leyla Milani Khoshbin</v>
      </c>
      <c r="M221" s="22" t="str">
        <f t="shared" si="21"/>
        <v>Google HAIRtamin</v>
      </c>
      <c r="N221" s="22" t="s">
        <v>2289</v>
      </c>
    </row>
    <row r="222" spans="1:14" ht="68" x14ac:dyDescent="0.2">
      <c r="A222" t="s">
        <v>1738</v>
      </c>
      <c r="B222" s="19" t="s">
        <v>2524</v>
      </c>
      <c r="C222" s="7" t="b">
        <v>1</v>
      </c>
      <c r="D222" t="b">
        <v>0</v>
      </c>
      <c r="E222">
        <v>2020</v>
      </c>
      <c r="F222" s="7" t="s">
        <v>2525</v>
      </c>
      <c r="G222" s="19">
        <v>1</v>
      </c>
      <c r="H222" t="b">
        <f t="shared" si="25"/>
        <v>1</v>
      </c>
      <c r="I222" t="str">
        <f t="shared" si="22"/>
        <v xml:space="preserve">_x000D_
										HALLY_x000D_
								</v>
      </c>
      <c r="K222" s="22" t="str">
        <f t="shared" si="23"/>
        <v xml:space="preserve">Google _x000D_
										HALLY_x000D_
								</v>
      </c>
      <c r="L222" s="22" t="str">
        <f t="shared" si="24"/>
        <v>Google Kathryn Winokur</v>
      </c>
      <c r="M222" s="22" t="str">
        <f t="shared" si="21"/>
        <v xml:space="preserve">Google _x000D_
										HALLY_x000D_
								</v>
      </c>
      <c r="N222" s="22" t="s">
        <v>2289</v>
      </c>
    </row>
    <row r="223" spans="1:14" ht="85" x14ac:dyDescent="0.2">
      <c r="A223" t="s">
        <v>1739</v>
      </c>
      <c r="B223" s="19" t="s">
        <v>2526</v>
      </c>
      <c r="C223" s="7" t="b">
        <v>1</v>
      </c>
      <c r="D223" t="b">
        <v>1</v>
      </c>
      <c r="E223">
        <v>2015</v>
      </c>
      <c r="F223" s="7" t="s">
        <v>2139</v>
      </c>
      <c r="G223" s="19">
        <v>6</v>
      </c>
      <c r="H223" t="b">
        <f t="shared" si="25"/>
        <v>1</v>
      </c>
      <c r="I223" t="str">
        <f t="shared" si="22"/>
        <v xml:space="preserve">_x000D_
										HAN Skincare Cosmetics_x000D_
								</v>
      </c>
      <c r="K223" s="22" t="str">
        <f t="shared" si="23"/>
        <v xml:space="preserve">Google _x000D_
										HAN Skincare Cosmetics_x000D_
								</v>
      </c>
      <c r="L223" s="22" t="str">
        <f t="shared" si="24"/>
        <v>Google Susan Wong</v>
      </c>
      <c r="M223" s="22" t="str">
        <f t="shared" si="21"/>
        <v xml:space="preserve">Google _x000D_
										HAN Skincare Cosmetics_x000D_
								</v>
      </c>
      <c r="N223" s="22" t="s">
        <v>2289</v>
      </c>
    </row>
    <row r="224" spans="1:14" ht="68" x14ac:dyDescent="0.2">
      <c r="A224" t="s">
        <v>1740</v>
      </c>
      <c r="B224" s="19" t="s">
        <v>2526</v>
      </c>
      <c r="C224" s="7" t="b">
        <v>1</v>
      </c>
      <c r="D224" t="b">
        <v>1</v>
      </c>
      <c r="E224">
        <v>2016</v>
      </c>
      <c r="F224" s="7" t="s">
        <v>2062</v>
      </c>
      <c r="G224" s="19">
        <v>17</v>
      </c>
      <c r="H224" t="b">
        <f t="shared" si="25"/>
        <v>1</v>
      </c>
      <c r="I224" t="str">
        <f t="shared" si="22"/>
        <v xml:space="preserve">_x000D_
										Hanskin_x000D_
								</v>
      </c>
      <c r="K224" s="22" t="str">
        <f t="shared" si="23"/>
        <v xml:space="preserve">Google _x000D_
										Hanskin_x000D_
								</v>
      </c>
      <c r="L224" s="22" t="str">
        <f t="shared" si="24"/>
        <v>Google Susan Wong</v>
      </c>
      <c r="M224" s="22" t="str">
        <f t="shared" si="21"/>
        <v xml:space="preserve">Google _x000D_
										Hanskin_x000D_
								</v>
      </c>
      <c r="N224" s="22" t="s">
        <v>2289</v>
      </c>
    </row>
    <row r="225" spans="1:14" ht="68" x14ac:dyDescent="0.2">
      <c r="A225" t="s">
        <v>1741</v>
      </c>
      <c r="B225" s="19" t="s">
        <v>2527</v>
      </c>
      <c r="C225" s="7" t="b">
        <v>1</v>
      </c>
      <c r="D225" t="b">
        <v>0</v>
      </c>
      <c r="E225">
        <v>2017</v>
      </c>
      <c r="F225" s="7" t="s">
        <v>2164</v>
      </c>
      <c r="G225" s="19">
        <v>7</v>
      </c>
      <c r="H225" t="b">
        <f t="shared" si="25"/>
        <v>1</v>
      </c>
      <c r="I225" t="str">
        <f t="shared" si="22"/>
        <v xml:space="preserve">_x000D_
										Happy Dance_x000D_
								</v>
      </c>
      <c r="K225" s="22" t="str">
        <f t="shared" si="23"/>
        <v xml:space="preserve">Google _x000D_
										Happy Dance_x000D_
								</v>
      </c>
      <c r="L225" s="22" t="str">
        <f t="shared" si="24"/>
        <v>Google Kristen Bell</v>
      </c>
      <c r="M225" s="22" t="str">
        <f t="shared" si="21"/>
        <v xml:space="preserve">Google _x000D_
										Happy Dance_x000D_
								</v>
      </c>
      <c r="N225" s="22" t="s">
        <v>2289</v>
      </c>
    </row>
    <row r="226" spans="1:14" ht="51" x14ac:dyDescent="0.2">
      <c r="A226" t="s">
        <v>1742</v>
      </c>
      <c r="B226" s="19" t="s">
        <v>2528</v>
      </c>
      <c r="C226" s="7" t="b">
        <v>0</v>
      </c>
      <c r="D226" t="b">
        <v>0</v>
      </c>
      <c r="E226">
        <v>1946</v>
      </c>
      <c r="F226" s="7" t="s">
        <v>2105</v>
      </c>
      <c r="G226" s="19">
        <v>35</v>
      </c>
      <c r="H226" t="b">
        <f t="shared" si="25"/>
        <v>1</v>
      </c>
      <c r="I226" t="str">
        <f t="shared" si="22"/>
        <v xml:space="preserve">_x000D_
										Hask_x000D_
								</v>
      </c>
      <c r="K226" s="22" t="str">
        <f t="shared" si="23"/>
        <v xml:space="preserve">Google _x000D_
										Hask_x000D_
								</v>
      </c>
      <c r="L226" s="22" t="str">
        <f t="shared" si="24"/>
        <v>Google Al Kelekci</v>
      </c>
      <c r="M226" s="22" t="str">
        <f t="shared" si="21"/>
        <v xml:space="preserve">Google _x000D_
										Hask_x000D_
								</v>
      </c>
      <c r="N226" s="22" t="s">
        <v>2289</v>
      </c>
    </row>
    <row r="227" spans="1:14" ht="51" x14ac:dyDescent="0.2">
      <c r="A227" t="s">
        <v>1743</v>
      </c>
      <c r="B227" s="19" t="s">
        <v>2529</v>
      </c>
      <c r="C227" s="7" t="b">
        <v>0</v>
      </c>
      <c r="D227" t="b">
        <v>0</v>
      </c>
      <c r="E227">
        <v>2013</v>
      </c>
      <c r="F227" s="7" t="s">
        <v>2090</v>
      </c>
      <c r="G227" s="19">
        <v>25</v>
      </c>
      <c r="H227" t="b">
        <f t="shared" si="25"/>
        <v>1</v>
      </c>
      <c r="I227" t="str">
        <f t="shared" si="22"/>
        <v xml:space="preserve">_x000D_
										Hello_x000D_
								</v>
      </c>
      <c r="K227" s="22" t="str">
        <f t="shared" si="23"/>
        <v xml:space="preserve">Google _x000D_
										Hello_x000D_
								</v>
      </c>
      <c r="L227" s="22" t="str">
        <f t="shared" si="24"/>
        <v>Google Craig Dubitsky</v>
      </c>
      <c r="M227" s="22" t="str">
        <f t="shared" si="21"/>
        <v xml:space="preserve">Google _x000D_
										Hello_x000D_
								</v>
      </c>
      <c r="N227" s="22" t="s">
        <v>2289</v>
      </c>
    </row>
    <row r="228" spans="1:14" ht="68" x14ac:dyDescent="0.2">
      <c r="A228" t="s">
        <v>1744</v>
      </c>
      <c r="B228" s="19" t="s">
        <v>2530</v>
      </c>
      <c r="C228" s="7" t="b">
        <v>0</v>
      </c>
      <c r="D228" t="b">
        <v>0</v>
      </c>
      <c r="E228">
        <v>1998</v>
      </c>
      <c r="F228" s="7" t="s">
        <v>2165</v>
      </c>
      <c r="G228" s="19">
        <v>115</v>
      </c>
      <c r="H228" t="b">
        <f t="shared" si="25"/>
        <v>1</v>
      </c>
      <c r="I228" t="str">
        <f t="shared" si="22"/>
        <v xml:space="preserve">_x000D_
										Hempz_x000D_
								</v>
      </c>
      <c r="K228" s="22" t="str">
        <f t="shared" si="23"/>
        <v xml:space="preserve">Google _x000D_
										Hempz_x000D_
								</v>
      </c>
      <c r="L228" s="22" t="str">
        <f t="shared" si="24"/>
        <v>Google Rick Hough</v>
      </c>
      <c r="M228" s="22" t="str">
        <f t="shared" si="21"/>
        <v xml:space="preserve">Google _x000D_
										Hempz_x000D_
								</v>
      </c>
      <c r="N228" s="22" t="s">
        <v>2289</v>
      </c>
    </row>
    <row r="229" spans="1:14" ht="68" x14ac:dyDescent="0.2">
      <c r="A229" t="s">
        <v>1745</v>
      </c>
      <c r="B229" s="19" t="s">
        <v>2531</v>
      </c>
      <c r="C229" s="7" t="b">
        <v>0</v>
      </c>
      <c r="D229" t="b">
        <v>0</v>
      </c>
      <c r="E229">
        <v>1969</v>
      </c>
      <c r="F229" s="7" t="s">
        <v>2057</v>
      </c>
      <c r="G229" s="19">
        <v>13</v>
      </c>
      <c r="H229" t="b">
        <f t="shared" si="25"/>
        <v>1</v>
      </c>
      <c r="I229" t="str">
        <f t="shared" si="22"/>
        <v xml:space="preserve">_x000D_
										Heritage Store_x000D_
								</v>
      </c>
      <c r="K229" s="22" t="str">
        <f t="shared" si="23"/>
        <v xml:space="preserve">Google _x000D_
										Heritage Store_x000D_
								</v>
      </c>
      <c r="L229" s="22" t="str">
        <f t="shared" si="24"/>
        <v>Google Tom Johnson</v>
      </c>
      <c r="M229" s="22" t="str">
        <f t="shared" si="21"/>
        <v xml:space="preserve">Google _x000D_
										Heritage Store_x000D_
								</v>
      </c>
      <c r="N229" s="22" t="s">
        <v>2289</v>
      </c>
    </row>
    <row r="230" spans="1:14" ht="68" x14ac:dyDescent="0.2">
      <c r="A230" t="s">
        <v>1746</v>
      </c>
      <c r="B230" s="19" t="s">
        <v>2532</v>
      </c>
      <c r="C230" s="7" t="b">
        <v>1</v>
      </c>
      <c r="D230" t="b">
        <v>1</v>
      </c>
      <c r="E230">
        <v>2012</v>
      </c>
      <c r="F230" s="7" t="s">
        <v>2057</v>
      </c>
      <c r="G230" s="19">
        <v>9</v>
      </c>
      <c r="H230" t="b">
        <f t="shared" si="25"/>
        <v>1</v>
      </c>
      <c r="I230" t="str">
        <f t="shared" si="22"/>
        <v xml:space="preserve">_x000D_
										Hero Cosmetics_x000D_
								</v>
      </c>
      <c r="K230" s="22" t="str">
        <f t="shared" si="23"/>
        <v xml:space="preserve">Google _x000D_
										Hero Cosmetics_x000D_
								</v>
      </c>
      <c r="L230" s="22" t="str">
        <f t="shared" si="24"/>
        <v>Google Ju Rhyu</v>
      </c>
      <c r="M230" s="22" t="str">
        <f t="shared" si="21"/>
        <v xml:space="preserve">Google _x000D_
										Hero Cosmetics_x000D_
								</v>
      </c>
      <c r="N230" s="22" t="s">
        <v>2289</v>
      </c>
    </row>
    <row r="231" spans="1:14" ht="68" x14ac:dyDescent="0.2">
      <c r="A231" t="s">
        <v>1747</v>
      </c>
      <c r="B231" s="19" t="s">
        <v>2533</v>
      </c>
      <c r="C231" s="7" t="b">
        <v>1</v>
      </c>
      <c r="D231" t="b">
        <v>1</v>
      </c>
      <c r="E231">
        <v>2011</v>
      </c>
      <c r="F231" s="7" t="s">
        <v>2130</v>
      </c>
      <c r="G231" s="19">
        <v>16</v>
      </c>
      <c r="H231" t="b">
        <f t="shared" si="25"/>
        <v>1</v>
      </c>
      <c r="I231" t="str">
        <f t="shared" si="22"/>
        <v xml:space="preserve">_x000D_
										Hey Honey_x000D_
								</v>
      </c>
      <c r="K231" s="22" t="str">
        <f t="shared" si="23"/>
        <v xml:space="preserve">Google _x000D_
										Hey Honey_x000D_
								</v>
      </c>
      <c r="L231" s="22" t="str">
        <f t="shared" si="24"/>
        <v>Google Katerina Yoffe Larden</v>
      </c>
      <c r="M231" s="22" t="str">
        <f t="shared" si="21"/>
        <v xml:space="preserve">Google _x000D_
										Hey Honey_x000D_
								</v>
      </c>
      <c r="N231" s="22" t="s">
        <v>2289</v>
      </c>
    </row>
    <row r="232" spans="1:14" ht="68" x14ac:dyDescent="0.2">
      <c r="A232" t="s">
        <v>1748</v>
      </c>
      <c r="B232" s="19" t="s">
        <v>2534</v>
      </c>
      <c r="C232" s="7" t="b">
        <v>0</v>
      </c>
      <c r="D232" t="b">
        <v>1</v>
      </c>
      <c r="E232">
        <v>2010</v>
      </c>
      <c r="F232" s="7" t="s">
        <v>2096</v>
      </c>
      <c r="G232" s="19">
        <v>29</v>
      </c>
      <c r="H232" t="b">
        <f t="shared" si="25"/>
        <v>1</v>
      </c>
      <c r="I232" t="str">
        <f t="shared" si="22"/>
        <v xml:space="preserve">_x000D_
										Holika Holika_x000D_
								</v>
      </c>
      <c r="K232" s="22" t="str">
        <f t="shared" si="23"/>
        <v xml:space="preserve">Google _x000D_
										Holika Holika_x000D_
								</v>
      </c>
      <c r="L232" s="22" t="str">
        <f t="shared" si="24"/>
        <v>Google Lee Byung-chul</v>
      </c>
      <c r="M232" s="22" t="str">
        <f t="shared" si="21"/>
        <v xml:space="preserve">Google _x000D_
										Holika Holika_x000D_
								</v>
      </c>
      <c r="N232" s="22" t="s">
        <v>2289</v>
      </c>
    </row>
    <row r="233" spans="1:14" ht="102" x14ac:dyDescent="0.2">
      <c r="A233" t="s">
        <v>1749</v>
      </c>
      <c r="B233" s="19" t="s">
        <v>2535</v>
      </c>
      <c r="C233" s="7" t="b">
        <v>1</v>
      </c>
      <c r="D233" t="b">
        <v>1</v>
      </c>
      <c r="E233">
        <v>2001</v>
      </c>
      <c r="F233" s="7" t="s">
        <v>2166</v>
      </c>
      <c r="G233" s="19">
        <v>19</v>
      </c>
      <c r="H233" t="b">
        <f t="shared" si="25"/>
        <v>1</v>
      </c>
      <c r="I233" t="str">
        <f t="shared" si="22"/>
        <v xml:space="preserve">_x000D_
										Hollywood Fashion Secrets_x000D_
								</v>
      </c>
      <c r="K233" s="22" t="str">
        <f t="shared" si="23"/>
        <v xml:space="preserve">Google _x000D_
										Hollywood Fashion Secrets_x000D_
								</v>
      </c>
      <c r="L233" s="22" t="str">
        <f t="shared" si="24"/>
        <v>Google Jane Dailey</v>
      </c>
      <c r="M233" s="22" t="str">
        <f t="shared" si="21"/>
        <v xml:space="preserve">Google _x000D_
										Hollywood Fashion Secrets_x000D_
								</v>
      </c>
      <c r="N233" s="22" t="s">
        <v>2289</v>
      </c>
    </row>
    <row r="234" spans="1:14" ht="68" x14ac:dyDescent="0.2">
      <c r="A234" t="s">
        <v>1750</v>
      </c>
      <c r="B234" s="19" t="s">
        <v>2536</v>
      </c>
      <c r="C234" s="7" t="b">
        <v>1</v>
      </c>
      <c r="D234" t="b">
        <v>0</v>
      </c>
      <c r="E234">
        <v>2020</v>
      </c>
      <c r="F234" s="7" t="s">
        <v>2167</v>
      </c>
      <c r="G234" s="19">
        <v>19</v>
      </c>
      <c r="H234" t="b">
        <f t="shared" si="25"/>
        <v>1</v>
      </c>
      <c r="I234" t="str">
        <f t="shared" si="22"/>
        <v xml:space="preserve">_x000D_
										Homebody_x000D_
								</v>
      </c>
      <c r="K234" s="22" t="str">
        <f t="shared" si="23"/>
        <v xml:space="preserve">Google _x000D_
										Homebody_x000D_
								</v>
      </c>
      <c r="L234" s="22" t="str">
        <f t="shared" si="24"/>
        <v>Google Rebecca Grammer-Ybarra</v>
      </c>
      <c r="M234" s="22" t="str">
        <f t="shared" si="21"/>
        <v xml:space="preserve">Google _x000D_
										Homebody_x000D_
								</v>
      </c>
      <c r="N234" s="22" t="s">
        <v>2289</v>
      </c>
    </row>
    <row r="235" spans="1:14" ht="68" x14ac:dyDescent="0.2">
      <c r="A235" t="s">
        <v>1751</v>
      </c>
      <c r="B235" s="19" t="s">
        <v>2537</v>
      </c>
      <c r="C235" s="7" t="b">
        <v>0</v>
      </c>
      <c r="D235" t="b">
        <v>0</v>
      </c>
      <c r="E235">
        <v>2016</v>
      </c>
      <c r="F235" t="s">
        <v>2055</v>
      </c>
      <c r="G235" s="19">
        <v>7</v>
      </c>
      <c r="H235" t="b">
        <f t="shared" si="25"/>
        <v>1</v>
      </c>
      <c r="I235" t="str">
        <f t="shared" si="22"/>
        <v xml:space="preserve">_x000D_
										HomeWorx_x000D_
								</v>
      </c>
      <c r="K235" s="22" t="str">
        <f t="shared" si="23"/>
        <v xml:space="preserve">Google _x000D_
										HomeWorx_x000D_
								</v>
      </c>
      <c r="L235" s="22" t="str">
        <f t="shared" si="24"/>
        <v>Google Harry Slatkin</v>
      </c>
      <c r="M235" s="22" t="str">
        <f t="shared" si="21"/>
        <v xml:space="preserve">Google _x000D_
										HomeWorx_x000D_
								</v>
      </c>
      <c r="N235" s="22" t="s">
        <v>2289</v>
      </c>
    </row>
    <row r="236" spans="1:14" ht="119" x14ac:dyDescent="0.2">
      <c r="A236" t="s">
        <v>1752</v>
      </c>
      <c r="B236" s="19" t="s">
        <v>2538</v>
      </c>
      <c r="C236" s="7" t="b">
        <v>1</v>
      </c>
      <c r="D236" t="b">
        <v>1</v>
      </c>
      <c r="E236">
        <v>2011</v>
      </c>
      <c r="F236" s="7" t="s">
        <v>2168</v>
      </c>
      <c r="G236" s="19">
        <v>50</v>
      </c>
      <c r="H236" t="b">
        <f t="shared" si="25"/>
        <v>1</v>
      </c>
      <c r="I236" t="str">
        <f t="shared" si="22"/>
        <v xml:space="preserve">_x000D_
										Honest Beauty_x000D_
								</v>
      </c>
      <c r="K236" s="22" t="str">
        <f t="shared" si="23"/>
        <v xml:space="preserve">Google _x000D_
										Honest Beauty_x000D_
								</v>
      </c>
      <c r="L236" s="22" t="str">
        <f t="shared" si="24"/>
        <v>Google 	Jessica Alba, Brian Lee, Sean Kane, and Christopher Gavigan</v>
      </c>
      <c r="M236" s="22" t="str">
        <f t="shared" si="21"/>
        <v xml:space="preserve">Google _x000D_
										Honest Beauty_x000D_
								</v>
      </c>
      <c r="N236" s="22" t="s">
        <v>2289</v>
      </c>
    </row>
    <row r="237" spans="1:14" ht="68" x14ac:dyDescent="0.2">
      <c r="A237" t="s">
        <v>1753</v>
      </c>
      <c r="B237" t="s">
        <v>1249</v>
      </c>
      <c r="C237" t="b">
        <v>1</v>
      </c>
      <c r="D237" t="b">
        <v>0</v>
      </c>
      <c r="E237">
        <v>2004</v>
      </c>
      <c r="F237" s="7" t="s">
        <v>2539</v>
      </c>
      <c r="G237" s="19">
        <v>81</v>
      </c>
      <c r="H237" t="b">
        <f t="shared" si="25"/>
        <v>1</v>
      </c>
      <c r="I237" t="str">
        <f t="shared" si="22"/>
        <v xml:space="preserve">_x000D_
										HOURGLASS_x000D_
								</v>
      </c>
      <c r="K237" s="22" t="str">
        <f t="shared" si="23"/>
        <v xml:space="preserve">Google _x000D_
										HOURGLASS_x000D_
								</v>
      </c>
      <c r="L237" s="22" t="str">
        <f t="shared" si="24"/>
        <v>Google Carisa Janes</v>
      </c>
      <c r="M237" s="22" t="str">
        <f t="shared" si="21"/>
        <v xml:space="preserve">Google _x000D_
										HOURGLASS_x000D_
								</v>
      </c>
      <c r="N237" s="22" t="s">
        <v>2289</v>
      </c>
    </row>
    <row r="238" spans="1:14" ht="68" x14ac:dyDescent="0.2">
      <c r="A238" t="s">
        <v>1754</v>
      </c>
      <c r="B238" s="19" t="s">
        <v>2540</v>
      </c>
      <c r="C238" s="7" t="b">
        <v>1</v>
      </c>
      <c r="D238" t="b">
        <v>1</v>
      </c>
      <c r="E238">
        <v>2021</v>
      </c>
      <c r="G238" s="19">
        <v>7</v>
      </c>
      <c r="H238" t="b">
        <f t="shared" si="25"/>
        <v>1</v>
      </c>
      <c r="I238" t="str">
        <f t="shared" si="22"/>
        <v xml:space="preserve">_x000D_
										House of Lashes_x000D_
								</v>
      </c>
      <c r="K238" s="22" t="str">
        <f t="shared" si="23"/>
        <v xml:space="preserve">Google _x000D_
										House of Lashes_x000D_
								</v>
      </c>
      <c r="L238" s="22" t="str">
        <f t="shared" si="24"/>
        <v>Google Jenn Chiba</v>
      </c>
      <c r="M238" s="22" t="str">
        <f t="shared" si="21"/>
        <v xml:space="preserve">Google _x000D_
										House of Lashes_x000D_
								</v>
      </c>
      <c r="N238" s="22" t="s">
        <v>2289</v>
      </c>
    </row>
    <row r="239" spans="1:14" ht="68" x14ac:dyDescent="0.2">
      <c r="A239" t="s">
        <v>1755</v>
      </c>
      <c r="B239" t="s">
        <v>1755</v>
      </c>
      <c r="C239" s="7" t="b">
        <v>0</v>
      </c>
      <c r="D239" t="b">
        <v>0</v>
      </c>
      <c r="E239">
        <v>1924</v>
      </c>
      <c r="F239" t="s">
        <v>2055</v>
      </c>
      <c r="G239" s="19">
        <v>6</v>
      </c>
      <c r="H239" t="b">
        <f t="shared" si="25"/>
        <v>1</v>
      </c>
      <c r="I239" t="str">
        <f t="shared" si="22"/>
        <v xml:space="preserve">_x000D_
										Hugo Boss_x000D_
								</v>
      </c>
      <c r="K239" s="22" t="str">
        <f t="shared" si="23"/>
        <v xml:space="preserve">Google _x000D_
										Hugo Boss_x000D_
								</v>
      </c>
      <c r="L239" s="22" t="str">
        <f t="shared" si="24"/>
        <v xml:space="preserve">Google _x000D_
										Hugo Boss_x000D_
								</v>
      </c>
      <c r="M239" s="22" t="str">
        <f t="shared" si="21"/>
        <v xml:space="preserve">Google _x000D_
										Hugo Boss_x000D_
								</v>
      </c>
      <c r="N239" s="22" t="s">
        <v>2289</v>
      </c>
    </row>
    <row r="240" spans="1:14" ht="68" x14ac:dyDescent="0.2">
      <c r="A240" t="s">
        <v>1756</v>
      </c>
      <c r="B240" s="19" t="s">
        <v>2541</v>
      </c>
      <c r="C240" s="7" t="b">
        <v>0</v>
      </c>
      <c r="D240" t="b">
        <v>0</v>
      </c>
      <c r="E240">
        <v>2012</v>
      </c>
      <c r="F240" s="7" t="s">
        <v>2075</v>
      </c>
      <c r="G240" s="19">
        <v>5</v>
      </c>
      <c r="H240" t="b">
        <f t="shared" si="25"/>
        <v>1</v>
      </c>
      <c r="I240" t="str">
        <f t="shared" si="22"/>
        <v xml:space="preserve">_x000D_
										Hustle Butter_x000D_
								</v>
      </c>
      <c r="K240" s="22" t="str">
        <f t="shared" si="23"/>
        <v xml:space="preserve">Google _x000D_
										Hustle Butter_x000D_
								</v>
      </c>
      <c r="L240" s="22" t="str">
        <f t="shared" si="24"/>
        <v>Google Richie Bulldog</v>
      </c>
      <c r="M240" s="22" t="str">
        <f t="shared" si="21"/>
        <v xml:space="preserve">Google _x000D_
										Hustle Butter_x000D_
								</v>
      </c>
      <c r="N240" s="22" t="s">
        <v>2289</v>
      </c>
    </row>
    <row r="241" spans="1:14" ht="68" x14ac:dyDescent="0.2">
      <c r="A241" t="s">
        <v>1757</v>
      </c>
      <c r="B241" s="19" t="s">
        <v>2542</v>
      </c>
      <c r="C241" s="7" t="b">
        <v>1</v>
      </c>
      <c r="D241" t="b">
        <v>0</v>
      </c>
      <c r="E241">
        <v>2014</v>
      </c>
      <c r="F241" s="7" t="s">
        <v>2115</v>
      </c>
      <c r="G241" s="19">
        <v>9</v>
      </c>
      <c r="H241" t="b">
        <f t="shared" si="25"/>
        <v>1</v>
      </c>
      <c r="I241" t="str">
        <f t="shared" si="22"/>
        <v xml:space="preserve">_x000D_
										Hynt Beauty_x000D_
								</v>
      </c>
      <c r="K241" s="22" t="str">
        <f t="shared" si="23"/>
        <v xml:space="preserve">Google _x000D_
										Hynt Beauty_x000D_
								</v>
      </c>
      <c r="L241" s="22" t="str">
        <f t="shared" si="24"/>
        <v>Google Meryl and Craig Marshall</v>
      </c>
      <c r="M241" s="22" t="str">
        <f t="shared" si="21"/>
        <v xml:space="preserve">Google _x000D_
										Hynt Beauty_x000D_
								</v>
      </c>
      <c r="N241" s="22" t="s">
        <v>2289</v>
      </c>
    </row>
    <row r="242" spans="1:14" ht="34" x14ac:dyDescent="0.2">
      <c r="A242" t="s">
        <v>523</v>
      </c>
      <c r="B242" s="19" t="s">
        <v>2543</v>
      </c>
      <c r="C242" s="7" t="b">
        <v>0</v>
      </c>
      <c r="D242" t="b">
        <v>1</v>
      </c>
      <c r="E242">
        <v>2019</v>
      </c>
      <c r="F242" s="7" t="s">
        <v>2169</v>
      </c>
      <c r="G242" s="19">
        <v>20</v>
      </c>
      <c r="H242" t="b">
        <f t="shared" si="25"/>
        <v>1</v>
      </c>
      <c r="I242" t="str">
        <f t="shared" si="22"/>
        <v>I Dew Care</v>
      </c>
      <c r="K242" s="22" t="str">
        <f t="shared" si="23"/>
        <v>Google I Dew Care</v>
      </c>
      <c r="L242" s="22" t="str">
        <f t="shared" si="24"/>
        <v>Google Dino Ha</v>
      </c>
      <c r="M242" s="22" t="str">
        <f t="shared" si="21"/>
        <v>Google I Dew Care</v>
      </c>
      <c r="N242" s="22" t="s">
        <v>2289</v>
      </c>
    </row>
    <row r="243" spans="1:14" ht="85" x14ac:dyDescent="0.2">
      <c r="A243" t="s">
        <v>1758</v>
      </c>
      <c r="B243" s="19" t="s">
        <v>2544</v>
      </c>
      <c r="C243" s="7" t="b">
        <v>0</v>
      </c>
      <c r="D243" t="b">
        <v>0</v>
      </c>
      <c r="E243">
        <v>2015</v>
      </c>
      <c r="F243" s="7" t="s">
        <v>2170</v>
      </c>
      <c r="G243" s="19">
        <v>64</v>
      </c>
      <c r="H243" t="b">
        <f t="shared" si="25"/>
        <v>1</v>
      </c>
      <c r="I243" t="str">
        <f t="shared" si="22"/>
        <v xml:space="preserve">_x000D_
										I Heart Revolution_x000D_
								</v>
      </c>
      <c r="K243" s="22" t="str">
        <f t="shared" si="23"/>
        <v xml:space="preserve">Google _x000D_
										I Heart Revolution_x000D_
								</v>
      </c>
      <c r="L243" s="22" t="str">
        <f t="shared" si="24"/>
        <v>Google Adam Minto and Tom Allsworth</v>
      </c>
      <c r="M243" s="22" t="str">
        <f t="shared" si="21"/>
        <v xml:space="preserve">Google _x000D_
										I Heart Revolution_x000D_
								</v>
      </c>
      <c r="N243" s="22" t="s">
        <v>2289</v>
      </c>
    </row>
    <row r="244" spans="1:14" ht="68" x14ac:dyDescent="0.2">
      <c r="A244" t="s">
        <v>1759</v>
      </c>
      <c r="B244" t="s">
        <v>1254</v>
      </c>
      <c r="C244" t="b">
        <v>1</v>
      </c>
      <c r="D244" t="b">
        <v>1</v>
      </c>
      <c r="E244">
        <v>2015</v>
      </c>
      <c r="F244" s="7" t="s">
        <v>2142</v>
      </c>
      <c r="G244" s="19">
        <v>12</v>
      </c>
      <c r="H244" t="b">
        <f t="shared" si="25"/>
        <v>1</v>
      </c>
      <c r="I244" t="str">
        <f t="shared" si="22"/>
        <v xml:space="preserve">_x000D_
										ICONIC LONDON_x000D_
								</v>
      </c>
      <c r="K244" s="22" t="str">
        <f t="shared" si="23"/>
        <v xml:space="preserve">Google _x000D_
										ICONIC LONDON_x000D_
								</v>
      </c>
      <c r="L244" s="22" t="str">
        <f t="shared" si="24"/>
        <v>Google Jade Elliott</v>
      </c>
      <c r="M244" s="22" t="str">
        <f t="shared" si="21"/>
        <v xml:space="preserve">Google _x000D_
										ICONIC LONDON_x000D_
								</v>
      </c>
      <c r="N244" s="22" t="s">
        <v>2289</v>
      </c>
    </row>
    <row r="245" spans="1:14" ht="68" x14ac:dyDescent="0.2">
      <c r="A245" t="s">
        <v>1760</v>
      </c>
      <c r="B245" s="19" t="s">
        <v>2545</v>
      </c>
      <c r="C245" s="7" t="b">
        <v>1</v>
      </c>
      <c r="D245" t="b">
        <v>0</v>
      </c>
      <c r="E245">
        <v>2022</v>
      </c>
      <c r="F245" s="7" t="s">
        <v>2171</v>
      </c>
      <c r="G245" s="19">
        <v>14</v>
      </c>
      <c r="H245" t="b">
        <f t="shared" si="25"/>
        <v>1</v>
      </c>
      <c r="I245" t="str">
        <f t="shared" si="22"/>
        <v xml:space="preserve">_x000D_
										iDesign_x000D_
								</v>
      </c>
      <c r="K245" s="22" t="str">
        <f t="shared" si="23"/>
        <v xml:space="preserve">Google _x000D_
										iDesign_x000D_
								</v>
      </c>
      <c r="L245" s="22" t="str">
        <f t="shared" si="24"/>
        <v>Google Sarah Tanno</v>
      </c>
      <c r="M245" s="22" t="str">
        <f t="shared" si="21"/>
        <v xml:space="preserve">Google _x000D_
										iDesign_x000D_
								</v>
      </c>
      <c r="N245" s="22" t="s">
        <v>2289</v>
      </c>
    </row>
    <row r="246" spans="1:14" ht="70" customHeight="1" x14ac:dyDescent="0.2">
      <c r="A246" t="s">
        <v>1761</v>
      </c>
      <c r="B246" t="s">
        <v>1255</v>
      </c>
      <c r="C246" t="b">
        <v>0</v>
      </c>
      <c r="D246" t="b">
        <v>0</v>
      </c>
      <c r="E246">
        <v>2016</v>
      </c>
      <c r="F246" s="7" t="s">
        <v>2488</v>
      </c>
      <c r="G246" s="19">
        <v>38</v>
      </c>
      <c r="H246" t="b">
        <f t="shared" si="25"/>
        <v>1</v>
      </c>
      <c r="I246" t="str">
        <f t="shared" si="22"/>
        <v xml:space="preserve">_x000D_
										IGK_x000D_
								</v>
      </c>
      <c r="K246" s="22" t="str">
        <f t="shared" si="23"/>
        <v xml:space="preserve">Google _x000D_
										IGK_x000D_
								</v>
      </c>
      <c r="L246" s="22" t="str">
        <f t="shared" si="24"/>
        <v>Google Franck Izquierdo, Chase Kusero, Aaron Grenia and Leo Izquierdo</v>
      </c>
      <c r="M246" s="22" t="str">
        <f t="shared" si="21"/>
        <v xml:space="preserve">Google _x000D_
										IGK_x000D_
								</v>
      </c>
      <c r="N246" s="22" t="s">
        <v>2289</v>
      </c>
    </row>
    <row r="247" spans="1:14" ht="68" x14ac:dyDescent="0.2">
      <c r="A247" t="s">
        <v>1762</v>
      </c>
      <c r="B247" s="19" t="s">
        <v>2546</v>
      </c>
      <c r="C247" s="7" t="b">
        <v>1</v>
      </c>
      <c r="D247" t="b">
        <v>0</v>
      </c>
      <c r="E247">
        <v>1994</v>
      </c>
      <c r="F247" t="s">
        <v>2055</v>
      </c>
      <c r="G247" s="19">
        <v>3</v>
      </c>
      <c r="H247" t="b">
        <f t="shared" si="25"/>
        <v>1</v>
      </c>
      <c r="I247" t="str">
        <f t="shared" si="22"/>
        <v xml:space="preserve">_x000D_
										ILLUME_x000D_
								</v>
      </c>
      <c r="K247" s="22" t="str">
        <f t="shared" si="23"/>
        <v xml:space="preserve">Google _x000D_
										ILLUME_x000D_
								</v>
      </c>
      <c r="L247" s="22" t="str">
        <f t="shared" si="24"/>
        <v>Google Lynette Reed</v>
      </c>
      <c r="M247" s="22" t="str">
        <f t="shared" si="21"/>
        <v xml:space="preserve">Google _x000D_
										ILLUME_x000D_
								</v>
      </c>
      <c r="N247" s="22" t="s">
        <v>2289</v>
      </c>
    </row>
    <row r="248" spans="1:14" ht="85" x14ac:dyDescent="0.2">
      <c r="A248" t="s">
        <v>1763</v>
      </c>
      <c r="B248" s="19" t="s">
        <v>2547</v>
      </c>
      <c r="C248" t="b">
        <v>0</v>
      </c>
      <c r="D248" t="b">
        <v>1</v>
      </c>
      <c r="E248">
        <v>2014</v>
      </c>
      <c r="F248" t="s">
        <v>2055</v>
      </c>
      <c r="G248" s="19">
        <v>2</v>
      </c>
      <c r="H248" t="b">
        <f t="shared" si="25"/>
        <v>1</v>
      </c>
      <c r="I248" t="str">
        <f t="shared" si="22"/>
        <v xml:space="preserve">_x000D_
										Impressions Vanity_x000D_
								</v>
      </c>
      <c r="K248" s="22" t="str">
        <f t="shared" si="23"/>
        <v xml:space="preserve">Google _x000D_
										Impressions Vanity_x000D_
								</v>
      </c>
      <c r="L248" s="22" t="str">
        <f t="shared" si="24"/>
        <v>Google Kevin Choi</v>
      </c>
      <c r="M248" s="22" t="str">
        <f t="shared" ref="M248:M311" si="26">HYPERLINK("https://google.com/search?q=" &amp; A248 &amp; " ulta","Google "&amp; A248)</f>
        <v xml:space="preserve">Google _x000D_
										Impressions Vanity_x000D_
								</v>
      </c>
      <c r="N248" s="22" t="s">
        <v>2289</v>
      </c>
    </row>
    <row r="249" spans="1:14" ht="68" x14ac:dyDescent="0.2">
      <c r="A249" t="s">
        <v>1764</v>
      </c>
      <c r="B249" s="19" t="s">
        <v>2548</v>
      </c>
      <c r="C249" s="7" t="b">
        <v>0</v>
      </c>
      <c r="D249" t="b">
        <v>0</v>
      </c>
      <c r="E249">
        <v>2013</v>
      </c>
      <c r="F249" s="7" t="s">
        <v>2130</v>
      </c>
      <c r="G249" s="19">
        <v>25</v>
      </c>
      <c r="H249" t="b">
        <f t="shared" si="25"/>
        <v>1</v>
      </c>
      <c r="I249" t="str">
        <f t="shared" si="22"/>
        <v xml:space="preserve">_x000D_
										Indeed Labs_x000D_
								</v>
      </c>
      <c r="K249" s="22" t="str">
        <f t="shared" si="23"/>
        <v xml:space="preserve">Google _x000D_
										Indeed Labs_x000D_
								</v>
      </c>
      <c r="L249" s="22" t="str">
        <f t="shared" si="24"/>
        <v>Google Brandon Truax</v>
      </c>
      <c r="M249" s="22" t="str">
        <f t="shared" si="26"/>
        <v xml:space="preserve">Google _x000D_
										Indeed Labs_x000D_
								</v>
      </c>
      <c r="N249" s="22" t="s">
        <v>2289</v>
      </c>
    </row>
    <row r="250" spans="1:14" ht="68" x14ac:dyDescent="0.2">
      <c r="A250" t="s">
        <v>1765</v>
      </c>
      <c r="B250" t="s">
        <v>1258</v>
      </c>
      <c r="C250" t="b">
        <v>1</v>
      </c>
      <c r="D250" t="b">
        <v>0</v>
      </c>
      <c r="E250">
        <v>2013</v>
      </c>
      <c r="F250" s="7" t="s">
        <v>2062</v>
      </c>
      <c r="G250" s="19">
        <v>18</v>
      </c>
      <c r="H250" t="b">
        <f t="shared" si="25"/>
        <v>1</v>
      </c>
      <c r="I250" t="str">
        <f t="shared" si="22"/>
        <v xml:space="preserve">_x000D_
										INDIE LEE_x000D_
								</v>
      </c>
      <c r="K250" s="22" t="str">
        <f t="shared" si="23"/>
        <v xml:space="preserve">Google _x000D_
										INDIE LEE_x000D_
								</v>
      </c>
      <c r="L250" s="22" t="str">
        <f t="shared" si="24"/>
        <v>Google Suee Wagners</v>
      </c>
      <c r="M250" s="22" t="str">
        <f t="shared" si="26"/>
        <v xml:space="preserve">Google _x000D_
										INDIE LEE_x000D_
								</v>
      </c>
      <c r="N250" s="22" t="s">
        <v>2289</v>
      </c>
    </row>
    <row r="251" spans="1:14" ht="102" x14ac:dyDescent="0.2">
      <c r="A251" t="s">
        <v>1766</v>
      </c>
      <c r="B251" s="19" t="s">
        <v>2549</v>
      </c>
      <c r="C251" s="7" t="b">
        <v>1</v>
      </c>
      <c r="D251" t="b">
        <v>0</v>
      </c>
      <c r="E251">
        <v>2005</v>
      </c>
      <c r="F251" s="7" t="s">
        <v>2092</v>
      </c>
      <c r="G251" s="19">
        <v>24</v>
      </c>
      <c r="H251" t="b">
        <f t="shared" si="25"/>
        <v>1</v>
      </c>
      <c r="I251" t="str">
        <f t="shared" si="22"/>
        <v xml:space="preserve">_x000D_
										Innersense Organic Beauty_x000D_
								</v>
      </c>
      <c r="K251" s="22" t="str">
        <f t="shared" si="23"/>
        <v xml:space="preserve">Google _x000D_
										Innersense Organic Beauty_x000D_
								</v>
      </c>
      <c r="L251" s="22" t="str">
        <f t="shared" si="24"/>
        <v>Google Greg and Joanne Starkman</v>
      </c>
      <c r="M251" s="22" t="str">
        <f t="shared" si="26"/>
        <v xml:space="preserve">Google _x000D_
										Innersense Organic Beauty_x000D_
								</v>
      </c>
      <c r="N251" s="22" t="s">
        <v>2289</v>
      </c>
    </row>
    <row r="252" spans="1:14" ht="85" x14ac:dyDescent="0.2">
      <c r="A252" t="s">
        <v>1767</v>
      </c>
      <c r="B252" s="19" t="s">
        <v>2550</v>
      </c>
      <c r="C252" s="7" t="b">
        <v>1</v>
      </c>
      <c r="D252" t="b">
        <v>0</v>
      </c>
      <c r="E252">
        <v>2018</v>
      </c>
      <c r="F252" s="7" t="s">
        <v>2072</v>
      </c>
      <c r="G252" s="19">
        <v>8</v>
      </c>
      <c r="H252" t="b">
        <f t="shared" si="25"/>
        <v>1</v>
      </c>
      <c r="I252" t="str">
        <f t="shared" si="22"/>
        <v xml:space="preserve">_x000D_
										INSERT NAME HERE_x000D_
								</v>
      </c>
      <c r="K252" s="22" t="str">
        <f t="shared" si="23"/>
        <v xml:space="preserve">Google _x000D_
										INSERT NAME HERE_x000D_
								</v>
      </c>
      <c r="L252" s="22" t="str">
        <f t="shared" si="24"/>
        <v>Google Sharon Pak and Jordynn Wynn</v>
      </c>
      <c r="M252" s="22" t="str">
        <f t="shared" si="26"/>
        <v xml:space="preserve">Google _x000D_
										INSERT NAME HERE_x000D_
								</v>
      </c>
      <c r="N252" s="22" t="s">
        <v>2289</v>
      </c>
    </row>
    <row r="253" spans="1:14" ht="68" x14ac:dyDescent="0.2">
      <c r="A253" t="s">
        <v>1768</v>
      </c>
      <c r="B253" s="19" t="s">
        <v>2551</v>
      </c>
      <c r="C253" s="7" t="b">
        <v>1</v>
      </c>
      <c r="D253" t="b">
        <v>0</v>
      </c>
      <c r="E253">
        <v>2008</v>
      </c>
      <c r="F253" s="7" t="s">
        <v>2089</v>
      </c>
      <c r="G253" s="19">
        <v>7</v>
      </c>
      <c r="H253" t="b">
        <f t="shared" si="25"/>
        <v>1</v>
      </c>
      <c r="I253" t="str">
        <f t="shared" si="22"/>
        <v xml:space="preserve">_x000D_
										InStyler_x000D_
								</v>
      </c>
      <c r="K253" s="22" t="str">
        <f t="shared" si="23"/>
        <v xml:space="preserve">Google _x000D_
										InStyler_x000D_
								</v>
      </c>
      <c r="L253" s="22" t="str">
        <f t="shared" si="24"/>
        <v>Google Linda Flowers</v>
      </c>
      <c r="M253" s="22" t="str">
        <f t="shared" si="26"/>
        <v xml:space="preserve">Google _x000D_
										InStyler_x000D_
								</v>
      </c>
      <c r="N253" s="22" t="s">
        <v>2289</v>
      </c>
    </row>
    <row r="254" spans="1:14" ht="68" x14ac:dyDescent="0.2">
      <c r="A254" t="s">
        <v>1769</v>
      </c>
      <c r="B254" t="s">
        <v>1262</v>
      </c>
      <c r="C254" t="b">
        <v>1</v>
      </c>
      <c r="D254" t="b">
        <v>0</v>
      </c>
      <c r="E254">
        <v>2012</v>
      </c>
      <c r="F254" s="7" t="s">
        <v>2076</v>
      </c>
      <c r="G254" s="19">
        <v>65</v>
      </c>
      <c r="H254" t="b">
        <f t="shared" si="25"/>
        <v>1</v>
      </c>
      <c r="I254" t="str">
        <f t="shared" si="22"/>
        <v xml:space="preserve">_x000D_
										Invisibobble_x000D_
								</v>
      </c>
      <c r="K254" s="22" t="str">
        <f t="shared" si="23"/>
        <v xml:space="preserve">Google _x000D_
										Invisibobble_x000D_
								</v>
      </c>
      <c r="L254" s="22" t="str">
        <f t="shared" si="24"/>
        <v>Google Sophie Trelles-Tvede</v>
      </c>
      <c r="M254" s="22" t="str">
        <f t="shared" si="26"/>
        <v xml:space="preserve">Google _x000D_
										Invisibobble_x000D_
								</v>
      </c>
      <c r="N254" s="22" t="s">
        <v>2289</v>
      </c>
    </row>
    <row r="255" spans="1:14" ht="85" x14ac:dyDescent="0.2">
      <c r="A255" t="s">
        <v>1770</v>
      </c>
      <c r="B255" t="s">
        <v>2552</v>
      </c>
      <c r="C255" t="b">
        <v>1</v>
      </c>
      <c r="D255" t="b">
        <v>0</v>
      </c>
      <c r="E255">
        <v>2014</v>
      </c>
      <c r="F255" s="7" t="s">
        <v>2553</v>
      </c>
      <c r="G255" s="19">
        <v>49</v>
      </c>
      <c r="H255" t="b">
        <f t="shared" si="25"/>
        <v>1</v>
      </c>
      <c r="I255" t="str">
        <f t="shared" si="22"/>
        <v xml:space="preserve">_x000D_
										IT Brushes For ULTA_x000D_
								</v>
      </c>
      <c r="K255" s="22" t="str">
        <f t="shared" si="23"/>
        <v xml:space="preserve">Google _x000D_
										IT Brushes For ULTA_x000D_
								</v>
      </c>
      <c r="L255" s="22" t="str">
        <f t="shared" si="24"/>
        <v>Google Jamie Kern Lima</v>
      </c>
      <c r="M255" s="22" t="str">
        <f t="shared" si="26"/>
        <v xml:space="preserve">Google _x000D_
										IT Brushes For ULTA_x000D_
								</v>
      </c>
      <c r="N255" s="22" t="s">
        <v>2289</v>
      </c>
    </row>
    <row r="256" spans="1:14" ht="85" x14ac:dyDescent="0.2">
      <c r="A256" t="s">
        <v>1771</v>
      </c>
      <c r="B256" t="s">
        <v>1264</v>
      </c>
      <c r="C256" t="b">
        <v>1</v>
      </c>
      <c r="D256" t="b">
        <v>0</v>
      </c>
      <c r="E256">
        <v>2008</v>
      </c>
      <c r="F256" s="7" t="s">
        <v>2478</v>
      </c>
      <c r="G256" s="19">
        <v>68</v>
      </c>
      <c r="H256" t="b">
        <f t="shared" si="25"/>
        <v>1</v>
      </c>
      <c r="I256" t="str">
        <f t="shared" si="22"/>
        <v xml:space="preserve">_x000D_
										It Cosmetics_x000D_
								</v>
      </c>
      <c r="K256" s="22" t="str">
        <f t="shared" si="23"/>
        <v xml:space="preserve">Google _x000D_
										It Cosmetics_x000D_
								</v>
      </c>
      <c r="L256" s="22" t="str">
        <f t="shared" si="24"/>
        <v>Google Jamie Kern Lima and Paulo Lima</v>
      </c>
      <c r="M256" s="22" t="str">
        <f t="shared" si="26"/>
        <v xml:space="preserve">Google _x000D_
										It Cosmetics_x000D_
								</v>
      </c>
      <c r="N256" s="22" t="s">
        <v>2289</v>
      </c>
    </row>
    <row r="257" spans="1:14" ht="68" x14ac:dyDescent="0.2">
      <c r="A257" t="s">
        <v>1772</v>
      </c>
      <c r="B257" s="19" t="s">
        <v>2554</v>
      </c>
      <c r="C257" t="b">
        <v>1</v>
      </c>
      <c r="D257" t="b">
        <v>0</v>
      </c>
      <c r="E257">
        <v>2006</v>
      </c>
      <c r="F257" s="7" t="s">
        <v>2092</v>
      </c>
      <c r="G257" s="19">
        <v>52</v>
      </c>
      <c r="H257" t="b">
        <f t="shared" si="25"/>
        <v>1</v>
      </c>
      <c r="I257" t="str">
        <f t="shared" si="22"/>
        <v xml:space="preserve">_x000D_
										It's A 10_x000D_
								</v>
      </c>
      <c r="K257" s="22" t="str">
        <f t="shared" si="23"/>
        <v xml:space="preserve">Google _x000D_
										It's A 10_x000D_
								</v>
      </c>
      <c r="L257" s="22" t="str">
        <f t="shared" si="24"/>
        <v>Google Carolyn Aronson</v>
      </c>
      <c r="M257" s="22" t="str">
        <f t="shared" si="26"/>
        <v xml:space="preserve">Google _x000D_
										It's A 10_x000D_
								</v>
      </c>
      <c r="N257" s="22" t="s">
        <v>2289</v>
      </c>
    </row>
    <row r="258" spans="1:14" ht="51" x14ac:dyDescent="0.2">
      <c r="A258" t="s">
        <v>539</v>
      </c>
      <c r="B258" s="19" t="s">
        <v>2555</v>
      </c>
      <c r="C258" s="7" t="b">
        <v>0</v>
      </c>
      <c r="D258" t="b">
        <v>1</v>
      </c>
      <c r="E258">
        <v>2013</v>
      </c>
      <c r="F258" s="7" t="s">
        <v>2172</v>
      </c>
      <c r="G258" s="19">
        <v>90</v>
      </c>
      <c r="H258" t="b">
        <f t="shared" si="25"/>
        <v>1</v>
      </c>
      <c r="I258" t="str">
        <f t="shared" si="22"/>
        <v>J.Cat Beauty</v>
      </c>
      <c r="K258" s="22" t="str">
        <f t="shared" si="23"/>
        <v>Google J.Cat Beauty</v>
      </c>
      <c r="L258" s="22" t="str">
        <f t="shared" si="24"/>
        <v>Google Victor Chang</v>
      </c>
      <c r="M258" s="22" t="str">
        <f t="shared" si="26"/>
        <v>Google J.Cat Beauty</v>
      </c>
      <c r="N258" s="22" t="s">
        <v>2289</v>
      </c>
    </row>
    <row r="259" spans="1:14" ht="68" x14ac:dyDescent="0.2">
      <c r="A259" t="s">
        <v>1773</v>
      </c>
      <c r="B259" s="19" t="s">
        <v>2556</v>
      </c>
      <c r="C259" s="7" t="b">
        <v>0</v>
      </c>
      <c r="D259" t="b">
        <v>0</v>
      </c>
      <c r="E259">
        <v>1868</v>
      </c>
      <c r="F259" s="7" t="s">
        <v>2173</v>
      </c>
      <c r="G259" s="19">
        <v>11</v>
      </c>
      <c r="H259" t="b">
        <f t="shared" si="25"/>
        <v>1</v>
      </c>
      <c r="I259" t="str">
        <f t="shared" ref="I259:I322" si="27">TRIM(A259)</f>
        <v xml:space="preserve">_x000D_
										J.R. Watkins_x000D_
								</v>
      </c>
      <c r="K259" s="22" t="str">
        <f t="shared" ref="K259:K322" si="28">HYPERLINK("https://google.com/search?q=" &amp; A259 &amp; " founder","Google "&amp; A259)</f>
        <v xml:space="preserve">Google _x000D_
										J.R. Watkins_x000D_
								</v>
      </c>
      <c r="L259" s="22" t="str">
        <f t="shared" ref="L259:L322" si="29">HYPERLINK("https://google.com/search?q=" &amp; A259 &amp; " year founded","Google "&amp; B259)</f>
        <v>Google J. R. Watkins</v>
      </c>
      <c r="M259" s="22" t="str">
        <f t="shared" si="26"/>
        <v xml:space="preserve">Google _x000D_
										J.R. Watkins_x000D_
								</v>
      </c>
      <c r="N259" s="22" t="s">
        <v>2289</v>
      </c>
    </row>
    <row r="260" spans="1:14" ht="119" x14ac:dyDescent="0.2">
      <c r="A260" t="s">
        <v>1774</v>
      </c>
      <c r="B260" t="s">
        <v>1266</v>
      </c>
      <c r="C260" t="b">
        <v>1</v>
      </c>
      <c r="D260" t="b">
        <v>0</v>
      </c>
      <c r="E260">
        <v>2000</v>
      </c>
      <c r="F260" s="7" t="s">
        <v>2174</v>
      </c>
      <c r="G260" s="19">
        <v>42</v>
      </c>
      <c r="H260" t="b">
        <f t="shared" si="25"/>
        <v>1</v>
      </c>
      <c r="I260" t="str">
        <f t="shared" si="27"/>
        <v xml:space="preserve">_x000D_
										Jack Black_x000D_
								</v>
      </c>
      <c r="K260" s="22" t="str">
        <f t="shared" si="28"/>
        <v xml:space="preserve">Google _x000D_
										Jack Black_x000D_
								</v>
      </c>
      <c r="L260" s="22" t="str">
        <f t="shared" si="29"/>
        <v>Google Curran Dandurand, Emily Dalton and Jeff Dandurand</v>
      </c>
      <c r="M260" s="22" t="str">
        <f t="shared" si="26"/>
        <v xml:space="preserve">Google _x000D_
										Jack Black_x000D_
								</v>
      </c>
      <c r="N260" s="22" t="s">
        <v>2289</v>
      </c>
    </row>
    <row r="261" spans="1:14" ht="68" x14ac:dyDescent="0.2">
      <c r="A261" t="s">
        <v>1775</v>
      </c>
      <c r="B261" s="19" t="s">
        <v>2557</v>
      </c>
      <c r="C261" t="b">
        <v>1</v>
      </c>
      <c r="D261" t="b">
        <v>0</v>
      </c>
      <c r="E261">
        <v>2014</v>
      </c>
      <c r="F261" s="7" t="s">
        <v>2115</v>
      </c>
      <c r="G261" s="19">
        <v>20</v>
      </c>
      <c r="H261" t="b">
        <f t="shared" si="25"/>
        <v>1</v>
      </c>
      <c r="I261" t="str">
        <f t="shared" si="27"/>
        <v xml:space="preserve">_x000D_
										Jaclyn Cosmetics_x000D_
								</v>
      </c>
      <c r="K261" s="22" t="str">
        <f t="shared" si="28"/>
        <v xml:space="preserve">Google _x000D_
										Jaclyn Cosmetics_x000D_
								</v>
      </c>
      <c r="L261" s="22" t="str">
        <f t="shared" si="29"/>
        <v>Google Jaclyn Roxanne Hill</v>
      </c>
      <c r="M261" s="22" t="str">
        <f t="shared" si="26"/>
        <v xml:space="preserve">Google _x000D_
										Jaclyn Cosmetics_x000D_
								</v>
      </c>
      <c r="N261" s="22" t="s">
        <v>2289</v>
      </c>
    </row>
    <row r="262" spans="1:14" ht="85" x14ac:dyDescent="0.2">
      <c r="A262" t="s">
        <v>1776</v>
      </c>
      <c r="B262" t="s">
        <v>1776</v>
      </c>
      <c r="C262" s="7" t="b">
        <v>0</v>
      </c>
      <c r="D262" t="b">
        <v>0</v>
      </c>
      <c r="E262">
        <v>1982</v>
      </c>
      <c r="F262" s="7" t="s">
        <v>2116</v>
      </c>
      <c r="G262" s="19">
        <v>3</v>
      </c>
      <c r="H262" t="b">
        <f t="shared" si="25"/>
        <v>1</v>
      </c>
      <c r="I262" t="str">
        <f t="shared" si="27"/>
        <v xml:space="preserve">_x000D_
										Jean Paul Gaultier_x000D_
								</v>
      </c>
      <c r="K262" s="22" t="str">
        <f t="shared" si="28"/>
        <v xml:space="preserve">Google _x000D_
										Jean Paul Gaultier_x000D_
								</v>
      </c>
      <c r="L262" s="22" t="str">
        <f t="shared" si="29"/>
        <v xml:space="preserve">Google _x000D_
										Jean Paul Gaultier_x000D_
								</v>
      </c>
      <c r="M262" s="22" t="str">
        <f t="shared" si="26"/>
        <v xml:space="preserve">Google _x000D_
										Jean Paul Gaultier_x000D_
								</v>
      </c>
      <c r="N262" s="22" t="s">
        <v>2289</v>
      </c>
    </row>
    <row r="263" spans="1:14" ht="85" x14ac:dyDescent="0.2">
      <c r="A263" t="s">
        <v>1777</v>
      </c>
      <c r="B263" s="19" t="s">
        <v>2558</v>
      </c>
      <c r="C263" s="7" t="b">
        <v>0</v>
      </c>
      <c r="D263" t="b">
        <v>0</v>
      </c>
      <c r="E263">
        <v>1882</v>
      </c>
      <c r="F263" t="s">
        <v>2055</v>
      </c>
      <c r="G263" s="19">
        <v>1</v>
      </c>
      <c r="H263" t="b">
        <f t="shared" si="25"/>
        <v>1</v>
      </c>
      <c r="I263" t="str">
        <f t="shared" si="27"/>
        <v xml:space="preserve">_x000D_
										Jergens_x000D_
								</v>
      </c>
      <c r="K263" s="22" t="str">
        <f t="shared" si="28"/>
        <v xml:space="preserve">Google _x000D_
										Jergens_x000D_
								</v>
      </c>
      <c r="L263" s="22" t="str">
        <f t="shared" si="29"/>
        <v>Google Andrew N. Jergens Sr. and Charles Geilfus</v>
      </c>
      <c r="M263" s="22" t="str">
        <f t="shared" si="26"/>
        <v xml:space="preserve">Google _x000D_
										Jergens_x000D_
								</v>
      </c>
      <c r="N263" s="22" t="s">
        <v>2289</v>
      </c>
    </row>
    <row r="264" spans="1:14" ht="68" x14ac:dyDescent="0.2">
      <c r="A264" t="s">
        <v>1778</v>
      </c>
      <c r="B264" s="3" t="s">
        <v>1270</v>
      </c>
      <c r="C264" s="3" t="b">
        <v>1</v>
      </c>
      <c r="D264" s="3" t="b">
        <v>0</v>
      </c>
      <c r="E264" s="3">
        <v>1996</v>
      </c>
      <c r="F264" s="7" t="s">
        <v>2102</v>
      </c>
      <c r="G264" s="19">
        <v>12</v>
      </c>
      <c r="H264" t="b">
        <f t="shared" si="25"/>
        <v>1</v>
      </c>
      <c r="I264" t="str">
        <f t="shared" si="27"/>
        <v xml:space="preserve">_x000D_
										Jimmy Choo_x000D_
								</v>
      </c>
      <c r="K264" s="22" t="str">
        <f t="shared" si="28"/>
        <v xml:space="preserve">Google _x000D_
										Jimmy Choo_x000D_
								</v>
      </c>
      <c r="L264" s="22" t="str">
        <f t="shared" si="29"/>
        <v>Google Jimmy Choo and Tamara Mellon</v>
      </c>
      <c r="M264" s="22" t="str">
        <f t="shared" si="26"/>
        <v xml:space="preserve">Google _x000D_
										Jimmy Choo_x000D_
								</v>
      </c>
      <c r="N264" s="22" t="s">
        <v>2289</v>
      </c>
    </row>
    <row r="265" spans="1:14" ht="68" x14ac:dyDescent="0.2">
      <c r="A265" t="s">
        <v>1779</v>
      </c>
      <c r="B265" t="s">
        <v>1779</v>
      </c>
      <c r="C265" s="3" t="b">
        <v>0</v>
      </c>
      <c r="D265" s="3" t="b">
        <v>0</v>
      </c>
      <c r="E265" s="3">
        <v>1999</v>
      </c>
      <c r="F265" s="7" t="s">
        <v>2116</v>
      </c>
      <c r="G265" s="19">
        <v>5</v>
      </c>
      <c r="H265" t="b">
        <f t="shared" si="25"/>
        <v>1</v>
      </c>
      <c r="I265" t="str">
        <f t="shared" si="27"/>
        <v xml:space="preserve">_x000D_
										John Varvatos_x000D_
								</v>
      </c>
      <c r="K265" s="22" t="str">
        <f t="shared" si="28"/>
        <v xml:space="preserve">Google _x000D_
										John Varvatos_x000D_
								</v>
      </c>
      <c r="L265" s="22" t="str">
        <f t="shared" si="29"/>
        <v xml:space="preserve">Google _x000D_
										John Varvatos_x000D_
								</v>
      </c>
      <c r="M265" s="22" t="str">
        <f t="shared" si="26"/>
        <v xml:space="preserve">Google _x000D_
										John Varvatos_x000D_
								</v>
      </c>
      <c r="N265" s="22" t="s">
        <v>2289</v>
      </c>
    </row>
    <row r="266" spans="1:14" ht="51" x14ac:dyDescent="0.2">
      <c r="A266" t="s">
        <v>1780</v>
      </c>
      <c r="B266" s="3" t="s">
        <v>2559</v>
      </c>
      <c r="C266" s="3" t="b">
        <v>0</v>
      </c>
      <c r="D266" s="3" t="b">
        <v>1</v>
      </c>
      <c r="E266" s="3">
        <v>1975</v>
      </c>
      <c r="F266" s="7" t="s">
        <v>2175</v>
      </c>
      <c r="G266" s="19">
        <v>79</v>
      </c>
      <c r="H266" t="b">
        <f t="shared" si="25"/>
        <v>1</v>
      </c>
      <c r="I266" t="str">
        <f t="shared" si="27"/>
        <v xml:space="preserve">_x000D_
										Joico_x000D_
								</v>
      </c>
      <c r="K266" s="22" t="str">
        <f t="shared" si="28"/>
        <v xml:space="preserve">Google _x000D_
										Joico_x000D_
								</v>
      </c>
      <c r="L266" s="22" t="str">
        <f t="shared" si="29"/>
        <v>Google Steve Stefano</v>
      </c>
      <c r="M266" s="22" t="str">
        <f t="shared" si="26"/>
        <v xml:space="preserve">Google _x000D_
										Joico_x000D_
								</v>
      </c>
      <c r="N266" s="22" t="s">
        <v>2289</v>
      </c>
    </row>
    <row r="267" spans="1:14" ht="68" x14ac:dyDescent="0.2">
      <c r="A267" t="s">
        <v>1781</v>
      </c>
      <c r="B267" s="3" t="s">
        <v>2560</v>
      </c>
      <c r="C267" s="3" t="b">
        <v>0</v>
      </c>
      <c r="D267" s="3" t="b">
        <v>0</v>
      </c>
      <c r="E267" s="3">
        <v>2008</v>
      </c>
      <c r="F267" s="7" t="s">
        <v>2176</v>
      </c>
      <c r="G267" s="19">
        <v>12</v>
      </c>
      <c r="H267" t="b">
        <f t="shared" si="25"/>
        <v>1</v>
      </c>
      <c r="I267" t="str">
        <f t="shared" si="27"/>
        <v xml:space="preserve">_x000D_
										Josh Rosebrook_x000D_
								</v>
      </c>
      <c r="K267" s="22" t="str">
        <f t="shared" si="28"/>
        <v xml:space="preserve">Google _x000D_
										Josh Rosebrook_x000D_
								</v>
      </c>
      <c r="L267" s="22" t="str">
        <f t="shared" si="29"/>
        <v>Google Philippe Kahn</v>
      </c>
      <c r="M267" s="22" t="str">
        <f t="shared" si="26"/>
        <v xml:space="preserve">Google _x000D_
										Josh Rosebrook_x000D_
								</v>
      </c>
      <c r="N267" s="22" t="s">
        <v>2289</v>
      </c>
    </row>
    <row r="268" spans="1:14" ht="68" x14ac:dyDescent="0.2">
      <c r="A268" t="s">
        <v>1782</v>
      </c>
      <c r="B268" s="3" t="s">
        <v>2561</v>
      </c>
      <c r="C268" s="3" t="b">
        <v>1</v>
      </c>
      <c r="D268" s="3" t="b">
        <v>0</v>
      </c>
      <c r="E268" s="3">
        <v>2000</v>
      </c>
      <c r="F268" s="7" t="s">
        <v>2482</v>
      </c>
      <c r="G268" s="19">
        <v>48</v>
      </c>
      <c r="H268" t="b">
        <f t="shared" si="25"/>
        <v>1</v>
      </c>
      <c r="I268" t="str">
        <f t="shared" si="27"/>
        <v xml:space="preserve">_x000D_
										Juice Beauty_x000D_
								</v>
      </c>
      <c r="K268" s="22" t="str">
        <f t="shared" si="28"/>
        <v xml:space="preserve">Google _x000D_
										Juice Beauty_x000D_
								</v>
      </c>
      <c r="L268" s="22" t="str">
        <f t="shared" si="29"/>
        <v>Google Karen Behnke</v>
      </c>
      <c r="M268" s="22" t="str">
        <f t="shared" si="26"/>
        <v xml:space="preserve">Google _x000D_
										Juice Beauty_x000D_
								</v>
      </c>
      <c r="N268" s="22" t="s">
        <v>2289</v>
      </c>
    </row>
    <row r="269" spans="1:14" ht="68" x14ac:dyDescent="0.2">
      <c r="A269" t="s">
        <v>1783</v>
      </c>
      <c r="B269" s="3" t="s">
        <v>119</v>
      </c>
      <c r="C269" s="3" t="b">
        <v>1</v>
      </c>
      <c r="D269" s="3" t="b">
        <v>0</v>
      </c>
      <c r="E269" s="3">
        <v>2007</v>
      </c>
      <c r="F269" s="7" t="s">
        <v>2064</v>
      </c>
      <c r="G269" s="19">
        <v>17</v>
      </c>
      <c r="H269" t="b">
        <f t="shared" si="25"/>
        <v>1</v>
      </c>
      <c r="I269" t="str">
        <f t="shared" si="27"/>
        <v xml:space="preserve">_x000D_
										Juicy Couture_x000D_
								</v>
      </c>
      <c r="K269" s="22" t="str">
        <f t="shared" si="28"/>
        <v xml:space="preserve">Google _x000D_
										Juicy Couture_x000D_
								</v>
      </c>
      <c r="L269" s="22" t="str">
        <f t="shared" si="29"/>
        <v>Google Josie Maran</v>
      </c>
      <c r="M269" s="22" t="str">
        <f t="shared" si="26"/>
        <v xml:space="preserve">Google _x000D_
										Juicy Couture_x000D_
								</v>
      </c>
      <c r="N269" s="22" t="s">
        <v>2289</v>
      </c>
    </row>
    <row r="270" spans="1:14" ht="68" x14ac:dyDescent="0.2">
      <c r="A270" t="s">
        <v>1784</v>
      </c>
      <c r="B270" s="3" t="s">
        <v>2562</v>
      </c>
      <c r="C270" s="3" t="b">
        <v>1</v>
      </c>
      <c r="D270" s="3" t="b">
        <v>1</v>
      </c>
      <c r="E270" s="3">
        <v>2016</v>
      </c>
      <c r="F270" s="7" t="s">
        <v>2065</v>
      </c>
      <c r="G270" s="19">
        <v>58</v>
      </c>
      <c r="H270" t="b">
        <f t="shared" si="25"/>
        <v>1</v>
      </c>
      <c r="I270" t="str">
        <f t="shared" si="27"/>
        <v xml:space="preserve">_x000D_
										Juvia's Place_x000D_
								</v>
      </c>
      <c r="K270" s="22" t="str">
        <f t="shared" si="28"/>
        <v xml:space="preserve">Google _x000D_
										Juvia's Place_x000D_
								</v>
      </c>
      <c r="L270" s="22" t="str">
        <f t="shared" si="29"/>
        <v>Google Chichi Eburu</v>
      </c>
      <c r="M270" s="22" t="str">
        <f t="shared" si="26"/>
        <v xml:space="preserve">Google _x000D_
										Juvia's Place_x000D_
								</v>
      </c>
      <c r="N270" s="22" t="s">
        <v>2289</v>
      </c>
    </row>
    <row r="271" spans="1:14" ht="68" x14ac:dyDescent="0.2">
      <c r="A271" t="s">
        <v>126</v>
      </c>
      <c r="B271" s="3" t="s">
        <v>1275</v>
      </c>
      <c r="C271" s="3" t="b">
        <v>1</v>
      </c>
      <c r="D271" s="3" t="b">
        <v>0</v>
      </c>
      <c r="E271" s="3">
        <v>1997</v>
      </c>
      <c r="F271" s="7" t="s">
        <v>2563</v>
      </c>
      <c r="G271" s="19">
        <v>36</v>
      </c>
      <c r="H271" t="b">
        <f t="shared" si="25"/>
        <v>1</v>
      </c>
      <c r="I271" t="str">
        <f t="shared" si="27"/>
        <v>Kate Somerville</v>
      </c>
      <c r="K271" s="22" t="str">
        <f t="shared" si="28"/>
        <v>Google Kate Somerville</v>
      </c>
      <c r="L271" s="22" t="str">
        <f t="shared" si="29"/>
        <v>Google Gela Nash and Pamela Skaist</v>
      </c>
      <c r="M271" s="22" t="str">
        <f t="shared" si="26"/>
        <v>Google Kate Somerville</v>
      </c>
      <c r="N271" s="22" t="s">
        <v>2289</v>
      </c>
    </row>
    <row r="272" spans="1:14" ht="85" x14ac:dyDescent="0.2">
      <c r="A272" t="s">
        <v>1785</v>
      </c>
      <c r="B272" s="7" t="s">
        <v>2564</v>
      </c>
      <c r="C272" s="3" t="b">
        <v>1</v>
      </c>
      <c r="D272" s="3" t="b">
        <v>0</v>
      </c>
      <c r="E272" s="3">
        <v>1993</v>
      </c>
      <c r="F272" s="7" t="s">
        <v>2064</v>
      </c>
      <c r="G272" s="19">
        <v>4</v>
      </c>
      <c r="H272" t="b">
        <f t="shared" si="25"/>
        <v>1</v>
      </c>
      <c r="I272" t="str">
        <f t="shared" si="27"/>
        <v xml:space="preserve">_x000D_
										Kate Spade New York_x000D_
								</v>
      </c>
      <c r="K272" s="22" t="str">
        <f t="shared" si="28"/>
        <v xml:space="preserve">Google _x000D_
										Kate Spade New York_x000D_
								</v>
      </c>
      <c r="L272" s="22" t="str">
        <f t="shared" si="29"/>
        <v xml:space="preserve">Google 
										Kate Spade
								</v>
      </c>
      <c r="M272" s="22" t="str">
        <f t="shared" si="26"/>
        <v xml:space="preserve">Google _x000D_
										Kate Spade New York_x000D_
								</v>
      </c>
      <c r="N272" s="22" t="s">
        <v>2289</v>
      </c>
    </row>
    <row r="273" spans="1:14" ht="85" x14ac:dyDescent="0.2">
      <c r="A273" t="s">
        <v>1786</v>
      </c>
      <c r="B273" s="23" t="s">
        <v>2565</v>
      </c>
      <c r="C273" s="3" t="b">
        <v>0</v>
      </c>
      <c r="D273" s="3" t="b">
        <v>0</v>
      </c>
      <c r="E273" s="3">
        <v>1982</v>
      </c>
      <c r="F273" t="s">
        <v>2055</v>
      </c>
      <c r="G273" s="19">
        <v>1</v>
      </c>
      <c r="H273" t="b">
        <f t="shared" si="25"/>
        <v>1</v>
      </c>
      <c r="I273" t="str">
        <f t="shared" si="27"/>
        <v xml:space="preserve">_x000D_
										Kenneth Cole New York_x000D_
								</v>
      </c>
      <c r="K273" s="22" t="str">
        <f t="shared" si="28"/>
        <v xml:space="preserve">Google _x000D_
										Kenneth Cole New York_x000D_
								</v>
      </c>
      <c r="L273" s="22" t="str">
        <f t="shared" si="29"/>
        <v>Google 	Kenneth Cole (and Sam Edelman</v>
      </c>
      <c r="M273" s="22" t="str">
        <f t="shared" si="26"/>
        <v xml:space="preserve">Google _x000D_
										Kenneth Cole New York_x000D_
								</v>
      </c>
      <c r="N273" s="22" t="s">
        <v>2289</v>
      </c>
    </row>
    <row r="274" spans="1:14" ht="85" x14ac:dyDescent="0.2">
      <c r="A274" t="s">
        <v>1787</v>
      </c>
      <c r="B274" s="23" t="s">
        <v>2566</v>
      </c>
      <c r="C274" s="3" t="b">
        <v>0</v>
      </c>
      <c r="D274" s="3" t="b">
        <v>0</v>
      </c>
      <c r="E274" s="3">
        <v>1920</v>
      </c>
      <c r="F274" s="7" t="s">
        <v>2488</v>
      </c>
      <c r="G274" s="19">
        <v>100</v>
      </c>
      <c r="H274" t="b">
        <f t="shared" si="25"/>
        <v>1</v>
      </c>
      <c r="I274" t="str">
        <f t="shared" si="27"/>
        <v xml:space="preserve">_x000D_
										Kenra Professional_x000D_
								</v>
      </c>
      <c r="K274" s="22" t="str">
        <f t="shared" si="28"/>
        <v xml:space="preserve">Google _x000D_
										Kenra Professional_x000D_
								</v>
      </c>
      <c r="L274" s="22" t="str">
        <f t="shared" si="29"/>
        <v>Google Henry Meyers</v>
      </c>
      <c r="M274" s="22" t="str">
        <f t="shared" si="26"/>
        <v xml:space="preserve">Google _x000D_
										Kenra Professional_x000D_
								</v>
      </c>
      <c r="N274" s="22" t="s">
        <v>2289</v>
      </c>
    </row>
    <row r="275" spans="1:14" ht="68" x14ac:dyDescent="0.2">
      <c r="A275" t="s">
        <v>1788</v>
      </c>
      <c r="B275" s="19" t="s">
        <v>2567</v>
      </c>
      <c r="C275" s="3" t="b">
        <v>0</v>
      </c>
      <c r="D275" s="3" t="b">
        <v>0</v>
      </c>
      <c r="E275" s="3">
        <v>2018</v>
      </c>
      <c r="F275" s="7" t="s">
        <v>2177</v>
      </c>
      <c r="G275" s="19">
        <v>7</v>
      </c>
      <c r="H275" t="b">
        <f t="shared" si="25"/>
        <v>1</v>
      </c>
      <c r="I275" t="str">
        <f t="shared" si="27"/>
        <v xml:space="preserve">_x000D_
										Keracolor_x000D_
								</v>
      </c>
      <c r="K275" s="22" t="str">
        <f t="shared" si="28"/>
        <v xml:space="preserve">Google _x000D_
										Keracolor_x000D_
								</v>
      </c>
      <c r="L275" s="22" t="str">
        <f t="shared" si="29"/>
        <v>Google Jerry Wallis</v>
      </c>
      <c r="M275" s="22" t="str">
        <f t="shared" si="26"/>
        <v xml:space="preserve">Google _x000D_
										Keracolor_x000D_
								</v>
      </c>
      <c r="N275" s="22" t="s">
        <v>2289</v>
      </c>
    </row>
    <row r="276" spans="1:14" ht="68" x14ac:dyDescent="0.2">
      <c r="A276" t="s">
        <v>1789</v>
      </c>
      <c r="B276" s="23" t="s">
        <v>2568</v>
      </c>
      <c r="C276" s="3" t="b">
        <v>0</v>
      </c>
      <c r="D276" s="3" t="b">
        <v>0</v>
      </c>
      <c r="E276" s="3">
        <v>2014</v>
      </c>
      <c r="F276" s="7" t="s">
        <v>2092</v>
      </c>
      <c r="G276" s="19">
        <v>27</v>
      </c>
      <c r="H276" t="b">
        <f t="shared" si="25"/>
        <v>1</v>
      </c>
      <c r="I276" t="str">
        <f t="shared" si="27"/>
        <v xml:space="preserve">_x000D_
										Keranique_x000D_
								</v>
      </c>
      <c r="K276" s="22" t="str">
        <f t="shared" si="28"/>
        <v xml:space="preserve">Google _x000D_
										Keranique_x000D_
								</v>
      </c>
      <c r="L276" s="22" t="str">
        <f t="shared" si="29"/>
        <v>Google Tom Shipley</v>
      </c>
      <c r="M276" s="22" t="str">
        <f t="shared" si="26"/>
        <v xml:space="preserve">Google _x000D_
										Keranique_x000D_
								</v>
      </c>
      <c r="N276" s="22" t="s">
        <v>2289</v>
      </c>
    </row>
    <row r="277" spans="1:14" ht="68" x14ac:dyDescent="0.2">
      <c r="A277" t="s">
        <v>1790</v>
      </c>
      <c r="B277" s="23" t="s">
        <v>2569</v>
      </c>
      <c r="C277" s="3" t="b">
        <v>0</v>
      </c>
      <c r="D277" s="3" t="b">
        <v>0</v>
      </c>
      <c r="E277" s="3">
        <v>1981</v>
      </c>
      <c r="F277" t="s">
        <v>2055</v>
      </c>
      <c r="G277" s="19">
        <v>3</v>
      </c>
      <c r="H277" t="b">
        <f t="shared" si="25"/>
        <v>1</v>
      </c>
      <c r="I277" t="str">
        <f t="shared" si="27"/>
        <v xml:space="preserve">_x000D_
										Kestrel_x000D_
								</v>
      </c>
      <c r="K277" s="22" t="str">
        <f t="shared" si="28"/>
        <v xml:space="preserve">Google _x000D_
										Kestrel_x000D_
								</v>
      </c>
      <c r="L277" s="22" t="str">
        <f t="shared" si="29"/>
        <v>Google Monica Reid</v>
      </c>
      <c r="M277" s="22" t="str">
        <f t="shared" si="26"/>
        <v xml:space="preserve">Google _x000D_
										Kestrel_x000D_
								</v>
      </c>
      <c r="N277" s="22" t="s">
        <v>2289</v>
      </c>
    </row>
    <row r="278" spans="1:14" ht="68" x14ac:dyDescent="0.2">
      <c r="A278" t="s">
        <v>1791</v>
      </c>
      <c r="B278" s="23" t="s">
        <v>2570</v>
      </c>
      <c r="C278" s="7" t="b">
        <v>1</v>
      </c>
      <c r="D278" s="3" t="b">
        <v>1</v>
      </c>
      <c r="E278" s="3">
        <v>2021</v>
      </c>
      <c r="F278" s="7" t="s">
        <v>2178</v>
      </c>
      <c r="G278" s="19">
        <v>27</v>
      </c>
      <c r="H278" t="b">
        <f t="shared" si="25"/>
        <v>1</v>
      </c>
      <c r="I278" t="str">
        <f t="shared" si="27"/>
        <v xml:space="preserve">_x000D_
										Keys Soulcare_x000D_
								</v>
      </c>
      <c r="K278" s="22" t="str">
        <f t="shared" si="28"/>
        <v xml:space="preserve">Google _x000D_
										Keys Soulcare_x000D_
								</v>
      </c>
      <c r="L278" s="22" t="str">
        <f t="shared" si="29"/>
        <v>Google Alicia Keys</v>
      </c>
      <c r="M278" s="22" t="str">
        <f t="shared" si="26"/>
        <v xml:space="preserve">Google _x000D_
										Keys Soulcare_x000D_
								</v>
      </c>
      <c r="N278" s="22" t="s">
        <v>2289</v>
      </c>
    </row>
    <row r="279" spans="1:14" ht="85" x14ac:dyDescent="0.2">
      <c r="A279" t="s">
        <v>1792</v>
      </c>
      <c r="B279" t="s">
        <v>1283</v>
      </c>
      <c r="C279" t="b">
        <v>0</v>
      </c>
      <c r="D279" t="b">
        <v>0</v>
      </c>
      <c r="E279">
        <v>1851</v>
      </c>
      <c r="F279" s="7" t="s">
        <v>2571</v>
      </c>
      <c r="G279" s="19">
        <v>98</v>
      </c>
      <c r="H279" t="b">
        <f t="shared" si="25"/>
        <v>1</v>
      </c>
      <c r="I279" t="str">
        <f t="shared" si="27"/>
        <v xml:space="preserve">_x000D_
										Kiehl's Since 1851_x000D_
								</v>
      </c>
      <c r="K279" s="22" t="str">
        <f t="shared" si="28"/>
        <v xml:space="preserve">Google _x000D_
										Kiehl's Since 1851_x000D_
								</v>
      </c>
      <c r="L279" s="22" t="str">
        <f t="shared" si="29"/>
        <v>Google John Kiehl</v>
      </c>
      <c r="M279" s="22" t="str">
        <f t="shared" si="26"/>
        <v xml:space="preserve">Google _x000D_
										Kiehl's Since 1851_x000D_
								</v>
      </c>
      <c r="N279" s="22" t="s">
        <v>2289</v>
      </c>
    </row>
    <row r="280" spans="1:14" ht="68" x14ac:dyDescent="0.2">
      <c r="A280" t="s">
        <v>1793</v>
      </c>
      <c r="B280" s="23" t="s">
        <v>2572</v>
      </c>
      <c r="C280" t="b">
        <v>0</v>
      </c>
      <c r="D280" t="b">
        <v>0</v>
      </c>
      <c r="E280" s="3">
        <v>1997</v>
      </c>
      <c r="F280" s="7" t="s">
        <v>2115</v>
      </c>
      <c r="G280" s="19">
        <v>61</v>
      </c>
      <c r="H280" t="b">
        <f t="shared" si="25"/>
        <v>1</v>
      </c>
      <c r="I280" t="str">
        <f t="shared" si="27"/>
        <v xml:space="preserve">_x000D_
										KIKO Milano_x000D_
								</v>
      </c>
      <c r="K280" s="22" t="str">
        <f t="shared" si="28"/>
        <v xml:space="preserve">Google _x000D_
										KIKO Milano_x000D_
								</v>
      </c>
      <c r="L280" s="22" t="str">
        <f t="shared" si="29"/>
        <v>Google Antonio Percassi</v>
      </c>
      <c r="M280" s="22" t="str">
        <f t="shared" si="26"/>
        <v xml:space="preserve">Google _x000D_
										KIKO Milano_x000D_
								</v>
      </c>
      <c r="N280" s="22" t="s">
        <v>2289</v>
      </c>
    </row>
    <row r="281" spans="1:14" ht="85" x14ac:dyDescent="0.2">
      <c r="A281" t="s">
        <v>1794</v>
      </c>
      <c r="B281" s="23" t="s">
        <v>2573</v>
      </c>
      <c r="C281" s="7" t="b">
        <v>1</v>
      </c>
      <c r="D281" s="3" t="b">
        <v>0</v>
      </c>
      <c r="E281" s="3">
        <v>2019</v>
      </c>
      <c r="F281" s="7" t="s">
        <v>2179</v>
      </c>
      <c r="G281" s="19">
        <v>16</v>
      </c>
      <c r="H281" t="b">
        <f t="shared" si="25"/>
        <v>1</v>
      </c>
      <c r="I281" t="str">
        <f t="shared" si="27"/>
        <v xml:space="preserve">_x000D_
										Kinship_x000D_
								</v>
      </c>
      <c r="K281" s="22" t="str">
        <f t="shared" si="28"/>
        <v xml:space="preserve">Google _x000D_
										Kinship_x000D_
								</v>
      </c>
      <c r="L281" s="22" t="str">
        <f t="shared" si="29"/>
        <v xml:space="preserve">Google Christn Powell and Alison Haljun </v>
      </c>
      <c r="M281" s="22" t="str">
        <f t="shared" si="26"/>
        <v xml:space="preserve">Google _x000D_
										Kinship_x000D_
								</v>
      </c>
      <c r="N281" s="22" t="s">
        <v>2289</v>
      </c>
    </row>
    <row r="282" spans="1:14" ht="51" x14ac:dyDescent="0.2">
      <c r="A282" t="s">
        <v>1795</v>
      </c>
      <c r="B282" s="23" t="s">
        <v>1285</v>
      </c>
      <c r="C282" s="7" t="b">
        <v>1</v>
      </c>
      <c r="D282" s="3" t="b">
        <v>0</v>
      </c>
      <c r="E282" s="3">
        <v>2010</v>
      </c>
      <c r="F282" s="7" t="s">
        <v>2180</v>
      </c>
      <c r="G282" s="19">
        <v>135</v>
      </c>
      <c r="H282" t="b">
        <f t="shared" si="25"/>
        <v>1</v>
      </c>
      <c r="I282" t="str">
        <f t="shared" si="27"/>
        <v xml:space="preserve">_x000D_
										Kitsch_x000D_
								</v>
      </c>
      <c r="K282" s="22" t="str">
        <f t="shared" si="28"/>
        <v xml:space="preserve">Google _x000D_
										Kitsch_x000D_
								</v>
      </c>
      <c r="L282" s="22" t="str">
        <f t="shared" si="29"/>
        <v>Google Cassandra Thurswell</v>
      </c>
      <c r="M282" s="22" t="str">
        <f t="shared" si="26"/>
        <v xml:space="preserve">Google _x000D_
										Kitsch_x000D_
								</v>
      </c>
      <c r="N282" s="22" t="s">
        <v>2289</v>
      </c>
    </row>
    <row r="283" spans="1:14" ht="68" x14ac:dyDescent="0.2">
      <c r="A283" t="s">
        <v>1796</v>
      </c>
      <c r="B283" s="23" t="s">
        <v>2574</v>
      </c>
      <c r="C283" s="7" t="b">
        <v>1</v>
      </c>
      <c r="D283" s="3" t="b">
        <v>1</v>
      </c>
      <c r="E283" s="3">
        <v>2009</v>
      </c>
      <c r="F283" s="7" t="s">
        <v>2181</v>
      </c>
      <c r="G283" s="19">
        <v>6</v>
      </c>
      <c r="H283" t="b">
        <f t="shared" ref="H283:H346" si="30">IF(ISNA(VLOOKUP(A283,$N$1:$Q$174,1,FALSE)), TRUE, FALSE)</f>
        <v>1</v>
      </c>
      <c r="I283" t="str">
        <f t="shared" si="27"/>
        <v xml:space="preserve">_x000D_
										Klairs_x000D_
								</v>
      </c>
      <c r="K283" s="22" t="str">
        <f t="shared" si="28"/>
        <v xml:space="preserve">Google _x000D_
										Klairs_x000D_
								</v>
      </c>
      <c r="L283" s="22" t="str">
        <f t="shared" si="29"/>
        <v>Google Ryan Soungho Park</v>
      </c>
      <c r="M283" s="22" t="str">
        <f t="shared" si="26"/>
        <v xml:space="preserve">Google _x000D_
										Klairs_x000D_
								</v>
      </c>
      <c r="N283" s="22" t="s">
        <v>2289</v>
      </c>
    </row>
    <row r="284" spans="1:14" ht="68" x14ac:dyDescent="0.2">
      <c r="A284" t="s">
        <v>1797</v>
      </c>
      <c r="B284" s="23" t="s">
        <v>1485</v>
      </c>
      <c r="C284" s="7" t="b">
        <v>0</v>
      </c>
      <c r="D284" s="3" t="b">
        <v>0</v>
      </c>
      <c r="E284" s="3">
        <v>1966</v>
      </c>
      <c r="F284" s="7" t="s">
        <v>2092</v>
      </c>
      <c r="G284" s="19">
        <v>30</v>
      </c>
      <c r="H284" t="b">
        <f t="shared" si="30"/>
        <v>1</v>
      </c>
      <c r="I284" t="str">
        <f t="shared" si="27"/>
        <v xml:space="preserve">_x000D_
										Klorane_x000D_
								</v>
      </c>
      <c r="K284" s="22" t="str">
        <f t="shared" si="28"/>
        <v xml:space="preserve">Google _x000D_
										Klorane_x000D_
								</v>
      </c>
      <c r="L284" s="22" t="str">
        <f t="shared" si="29"/>
        <v>Google Pierre Fabre</v>
      </c>
      <c r="M284" s="22" t="str">
        <f t="shared" si="26"/>
        <v xml:space="preserve">Google _x000D_
										Klorane_x000D_
								</v>
      </c>
      <c r="N284" s="22" t="s">
        <v>2289</v>
      </c>
    </row>
    <row r="285" spans="1:14" ht="68" x14ac:dyDescent="0.2">
      <c r="A285" t="s">
        <v>1798</v>
      </c>
      <c r="B285" s="23" t="s">
        <v>2575</v>
      </c>
      <c r="C285" s="7" t="b">
        <v>0</v>
      </c>
      <c r="D285" s="3" t="b">
        <v>0</v>
      </c>
      <c r="E285" s="3">
        <v>1891</v>
      </c>
      <c r="F285" s="7" t="s">
        <v>2182</v>
      </c>
      <c r="G285" s="19">
        <v>40</v>
      </c>
      <c r="H285" t="b">
        <f t="shared" si="30"/>
        <v>1</v>
      </c>
      <c r="I285" t="str">
        <f t="shared" si="27"/>
        <v xml:space="preserve">_x000D_
										Kneipp_x000D_
								</v>
      </c>
      <c r="K285" s="22" t="str">
        <f t="shared" si="28"/>
        <v xml:space="preserve">Google _x000D_
										Kneipp_x000D_
								</v>
      </c>
      <c r="L285" s="22" t="str">
        <f t="shared" si="29"/>
        <v>Google Sebastian Kneipp</v>
      </c>
      <c r="M285" s="22" t="str">
        <f t="shared" si="26"/>
        <v xml:space="preserve">Google _x000D_
										Kneipp_x000D_
								</v>
      </c>
      <c r="N285" s="22" t="s">
        <v>2289</v>
      </c>
    </row>
    <row r="286" spans="1:14" ht="85" x14ac:dyDescent="0.2">
      <c r="A286" t="s">
        <v>1799</v>
      </c>
      <c r="B286" s="23" t="s">
        <v>1288</v>
      </c>
      <c r="C286" s="7" t="b">
        <v>1</v>
      </c>
      <c r="D286" s="3" t="b">
        <v>0</v>
      </c>
      <c r="E286" s="3">
        <v>2015</v>
      </c>
      <c r="F286" s="7" t="s">
        <v>2183</v>
      </c>
      <c r="G286" s="19">
        <v>42</v>
      </c>
      <c r="H286" t="b">
        <f t="shared" si="30"/>
        <v>1</v>
      </c>
      <c r="I286" t="str">
        <f t="shared" si="27"/>
        <v xml:space="preserve">_x000D_
										Kopari Beauty_x000D_
								</v>
      </c>
      <c r="K286" s="22" t="str">
        <f t="shared" si="28"/>
        <v xml:space="preserve">Google _x000D_
										Kopari Beauty_x000D_
								</v>
      </c>
      <c r="L286" s="22" t="str">
        <f t="shared" si="29"/>
        <v>Google Kiana Cabell and Gigi Goldman</v>
      </c>
      <c r="M286" s="22" t="str">
        <f t="shared" si="26"/>
        <v xml:space="preserve">Google _x000D_
										Kopari Beauty_x000D_
								</v>
      </c>
      <c r="N286" s="22" t="s">
        <v>2289</v>
      </c>
    </row>
    <row r="287" spans="1:14" ht="68" x14ac:dyDescent="0.2">
      <c r="A287" t="s">
        <v>1800</v>
      </c>
      <c r="B287" s="23" t="s">
        <v>2576</v>
      </c>
      <c r="C287" s="7" t="b">
        <v>1</v>
      </c>
      <c r="D287" s="3" t="b">
        <v>1</v>
      </c>
      <c r="E287" s="3">
        <v>2010</v>
      </c>
      <c r="F287" s="7" t="s">
        <v>2184</v>
      </c>
      <c r="G287" s="19">
        <v>27</v>
      </c>
      <c r="H287" t="b">
        <f t="shared" si="30"/>
        <v>1</v>
      </c>
      <c r="I287" t="str">
        <f t="shared" si="27"/>
        <v xml:space="preserve">_x000D_
										Kreyòl Essence_x000D_
								</v>
      </c>
      <c r="K287" s="22" t="str">
        <f t="shared" si="28"/>
        <v xml:space="preserve">Google _x000D_
										Kreyòl Essence_x000D_
								</v>
      </c>
      <c r="L287" s="22" t="str">
        <f t="shared" si="29"/>
        <v>Google Yve-Car Momperousse</v>
      </c>
      <c r="M287" s="22" t="str">
        <f t="shared" si="26"/>
        <v xml:space="preserve">Google _x000D_
										Kreyòl Essence_x000D_
								</v>
      </c>
      <c r="N287" s="22" t="s">
        <v>2289</v>
      </c>
    </row>
    <row r="288" spans="1:14" ht="68" x14ac:dyDescent="0.2">
      <c r="A288" t="s">
        <v>1801</v>
      </c>
      <c r="B288" s="23" t="s">
        <v>1104</v>
      </c>
      <c r="C288" s="7" t="b">
        <v>1</v>
      </c>
      <c r="D288" s="3" t="b">
        <v>0</v>
      </c>
      <c r="E288" s="3">
        <v>2008</v>
      </c>
      <c r="F288" s="7" t="s">
        <v>2072</v>
      </c>
      <c r="G288" s="19">
        <v>53</v>
      </c>
      <c r="H288" t="b">
        <f t="shared" si="30"/>
        <v>1</v>
      </c>
      <c r="I288" t="str">
        <f t="shared" si="27"/>
        <v xml:space="preserve">_x000D_
										KRISTIN ESS HAIR_x000D_
								</v>
      </c>
      <c r="K288" s="22" t="str">
        <f t="shared" si="28"/>
        <v xml:space="preserve">Google _x000D_
										KRISTIN ESS HAIR_x000D_
								</v>
      </c>
      <c r="L288" s="22" t="str">
        <f t="shared" si="29"/>
        <v>Google Kristin Ess</v>
      </c>
      <c r="M288" s="22" t="str">
        <f t="shared" si="26"/>
        <v xml:space="preserve">Google _x000D_
										KRISTIN ESS HAIR_x000D_
								</v>
      </c>
      <c r="N288" s="22" t="s">
        <v>2289</v>
      </c>
    </row>
    <row r="289" spans="1:14" ht="68" x14ac:dyDescent="0.2">
      <c r="A289" t="s">
        <v>1802</v>
      </c>
      <c r="B289" t="s">
        <v>1295</v>
      </c>
      <c r="C289" t="b">
        <v>1</v>
      </c>
      <c r="D289" t="b">
        <v>0</v>
      </c>
      <c r="E289">
        <v>2008</v>
      </c>
      <c r="F289" s="7" t="s">
        <v>2577</v>
      </c>
      <c r="G289" s="19">
        <v>37</v>
      </c>
      <c r="H289" t="b">
        <f t="shared" si="30"/>
        <v>1</v>
      </c>
      <c r="I289" t="str">
        <f t="shared" si="27"/>
        <v xml:space="preserve">_x000D_
										KVD Beauty_x000D_
								</v>
      </c>
      <c r="K289" s="22" t="str">
        <f t="shared" si="28"/>
        <v xml:space="preserve">Google _x000D_
										KVD Beauty_x000D_
								</v>
      </c>
      <c r="L289" s="22" t="str">
        <f t="shared" si="29"/>
        <v>Google Kat Von D</v>
      </c>
      <c r="M289" s="22" t="str">
        <f t="shared" si="26"/>
        <v xml:space="preserve">Google _x000D_
										KVD Beauty_x000D_
								</v>
      </c>
      <c r="N289" s="22" t="s">
        <v>2289</v>
      </c>
    </row>
    <row r="290" spans="1:14" ht="68" x14ac:dyDescent="0.2">
      <c r="A290" t="s">
        <v>1803</v>
      </c>
      <c r="B290" s="23" t="s">
        <v>2578</v>
      </c>
      <c r="C290" t="b">
        <v>1</v>
      </c>
      <c r="D290" t="b">
        <v>0</v>
      </c>
      <c r="E290" s="3">
        <v>2014</v>
      </c>
      <c r="F290" s="7" t="s">
        <v>2185</v>
      </c>
      <c r="G290" s="19">
        <v>22</v>
      </c>
      <c r="H290" t="b">
        <f t="shared" si="30"/>
        <v>1</v>
      </c>
      <c r="I290" t="str">
        <f t="shared" si="27"/>
        <v xml:space="preserve">_x000D_
										KYLIE COSMETICS_x000D_
								</v>
      </c>
      <c r="K290" s="22" t="str">
        <f t="shared" si="28"/>
        <v xml:space="preserve">Google _x000D_
										KYLIE COSMETICS_x000D_
								</v>
      </c>
      <c r="L290" s="22" t="str">
        <f t="shared" si="29"/>
        <v>Google Kylie Jenner</v>
      </c>
      <c r="M290" s="22" t="str">
        <f t="shared" si="26"/>
        <v xml:space="preserve">Google _x000D_
										KYLIE COSMETICS_x000D_
								</v>
      </c>
      <c r="N290" s="22"/>
    </row>
    <row r="291" spans="1:14" ht="68" x14ac:dyDescent="0.2">
      <c r="A291" t="s">
        <v>1804</v>
      </c>
      <c r="B291" s="23" t="s">
        <v>2578</v>
      </c>
      <c r="C291" t="b">
        <v>1</v>
      </c>
      <c r="D291" t="b">
        <v>0</v>
      </c>
      <c r="E291" s="3">
        <v>2019</v>
      </c>
      <c r="F291" s="7" t="s">
        <v>2186</v>
      </c>
      <c r="G291" s="19">
        <v>23</v>
      </c>
      <c r="H291" t="b">
        <f t="shared" si="30"/>
        <v>1</v>
      </c>
      <c r="I291" t="str">
        <f t="shared" si="27"/>
        <v xml:space="preserve">_x000D_
										KYLIE SKIN_x000D_
								</v>
      </c>
      <c r="K291" s="22" t="str">
        <f t="shared" si="28"/>
        <v xml:space="preserve">Google _x000D_
										KYLIE SKIN_x000D_
								</v>
      </c>
      <c r="L291" s="22" t="str">
        <f t="shared" si="29"/>
        <v>Google Kylie Jenner</v>
      </c>
      <c r="M291" s="22" t="str">
        <f t="shared" si="26"/>
        <v xml:space="preserve">Google _x000D_
										KYLIE SKIN_x000D_
								</v>
      </c>
      <c r="N291" s="22"/>
    </row>
    <row r="292" spans="1:14" ht="34" x14ac:dyDescent="0.2">
      <c r="A292" t="s">
        <v>572</v>
      </c>
      <c r="B292" s="23" t="s">
        <v>2579</v>
      </c>
      <c r="C292" t="b">
        <v>1</v>
      </c>
      <c r="D292" t="b">
        <v>0</v>
      </c>
      <c r="E292" s="3">
        <v>2017</v>
      </c>
      <c r="F292" s="7" t="s">
        <v>2072</v>
      </c>
      <c r="G292" s="19">
        <v>24</v>
      </c>
      <c r="H292" t="b">
        <f t="shared" si="30"/>
        <v>1</v>
      </c>
      <c r="I292" t="str">
        <f t="shared" si="27"/>
        <v>L'ange</v>
      </c>
      <c r="K292" s="22" t="str">
        <f t="shared" si="28"/>
        <v>Google L'ange</v>
      </c>
      <c r="L292" s="22" t="str">
        <f t="shared" si="29"/>
        <v>Google Dalia Lange</v>
      </c>
      <c r="M292" s="22" t="str">
        <f t="shared" si="26"/>
        <v>Google L'ange</v>
      </c>
      <c r="N292" s="22"/>
    </row>
    <row r="293" spans="1:14" ht="68" x14ac:dyDescent="0.2">
      <c r="A293" t="s">
        <v>1805</v>
      </c>
      <c r="B293" s="23" t="s">
        <v>2580</v>
      </c>
      <c r="C293" s="7" t="b">
        <v>0</v>
      </c>
      <c r="D293" t="b">
        <v>0</v>
      </c>
      <c r="E293" s="3">
        <v>2002</v>
      </c>
      <c r="F293" s="7" t="s">
        <v>2187</v>
      </c>
      <c r="G293" s="19">
        <v>41</v>
      </c>
      <c r="H293" t="b">
        <f t="shared" si="30"/>
        <v>1</v>
      </c>
      <c r="I293" t="str">
        <f t="shared" si="27"/>
        <v xml:space="preserve">_x000D_
										L'anza_x000D_
								</v>
      </c>
      <c r="K293" s="22" t="str">
        <f t="shared" si="28"/>
        <v xml:space="preserve">Google _x000D_
										L'anza_x000D_
								</v>
      </c>
      <c r="L293" s="22" t="str">
        <f t="shared" si="29"/>
        <v>Google David Berglass</v>
      </c>
      <c r="M293" s="22" t="str">
        <f t="shared" si="26"/>
        <v xml:space="preserve">Google _x000D_
										L'anza_x000D_
								</v>
      </c>
      <c r="N293" s="22"/>
    </row>
    <row r="294" spans="1:14" ht="68" x14ac:dyDescent="0.2">
      <c r="A294" t="s">
        <v>1806</v>
      </c>
      <c r="B294" t="s">
        <v>1296</v>
      </c>
      <c r="C294" t="b">
        <v>0</v>
      </c>
      <c r="D294" t="b">
        <v>0</v>
      </c>
      <c r="E294">
        <v>1976</v>
      </c>
      <c r="F294" s="7" t="s">
        <v>2188</v>
      </c>
      <c r="G294" s="19">
        <v>25</v>
      </c>
      <c r="H294" t="b">
        <f t="shared" si="30"/>
        <v>1</v>
      </c>
      <c r="I294" t="str">
        <f t="shared" si="27"/>
        <v xml:space="preserve">_x000D_
										L'Occitane_x000D_
								</v>
      </c>
      <c r="K294" s="22" t="str">
        <f t="shared" si="28"/>
        <v xml:space="preserve">Google _x000D_
										L'Occitane_x000D_
								</v>
      </c>
      <c r="L294" s="22" t="str">
        <f t="shared" si="29"/>
        <v>Google Olivier Baussan</v>
      </c>
      <c r="M294" s="22" t="str">
        <f t="shared" si="26"/>
        <v xml:space="preserve">Google _x000D_
										L'Occitane_x000D_
								</v>
      </c>
      <c r="N294" s="22"/>
    </row>
    <row r="295" spans="1:14" ht="68" x14ac:dyDescent="0.2">
      <c r="A295" t="s">
        <v>1807</v>
      </c>
      <c r="B295" s="23" t="s">
        <v>1297</v>
      </c>
      <c r="C295" t="b">
        <v>0</v>
      </c>
      <c r="D295" t="b">
        <v>0</v>
      </c>
      <c r="E295" s="3">
        <v>1909</v>
      </c>
      <c r="F295" s="7" t="s">
        <v>2581</v>
      </c>
      <c r="G295" s="19">
        <v>166</v>
      </c>
      <c r="H295" t="b">
        <f t="shared" si="30"/>
        <v>1</v>
      </c>
      <c r="I295" t="str">
        <f t="shared" si="27"/>
        <v xml:space="preserve">_x000D_
										L'Oréal_x000D_
								</v>
      </c>
      <c r="K295" s="22" t="str">
        <f t="shared" si="28"/>
        <v xml:space="preserve">Google _x000D_
										L'Oréal_x000D_
								</v>
      </c>
      <c r="L295" s="22" t="str">
        <f t="shared" si="29"/>
        <v>Google Eugène Schueller</v>
      </c>
      <c r="M295" s="22" t="str">
        <f t="shared" si="26"/>
        <v xml:space="preserve">Google _x000D_
										L'Oréal_x000D_
								</v>
      </c>
      <c r="N295" s="22"/>
    </row>
    <row r="296" spans="1:14" ht="102" x14ac:dyDescent="0.2">
      <c r="A296" t="s">
        <v>1808</v>
      </c>
      <c r="B296" s="23" t="s">
        <v>1297</v>
      </c>
      <c r="C296" t="b">
        <v>0</v>
      </c>
      <c r="D296" t="b">
        <v>0</v>
      </c>
      <c r="E296" s="3">
        <v>1910</v>
      </c>
      <c r="F296" t="s">
        <v>2055</v>
      </c>
      <c r="G296" s="19">
        <v>1</v>
      </c>
      <c r="H296" t="b">
        <f t="shared" si="30"/>
        <v>1</v>
      </c>
      <c r="I296" t="str">
        <f t="shared" si="27"/>
        <v xml:space="preserve">_x000D_
										L'Oréal Professionnel_x000D_
								</v>
      </c>
      <c r="K296" s="22" t="str">
        <f t="shared" si="28"/>
        <v xml:space="preserve">Google _x000D_
										L'Oréal Professionnel_x000D_
								</v>
      </c>
      <c r="L296" s="22" t="str">
        <f t="shared" si="29"/>
        <v>Google Eugène Schueller</v>
      </c>
      <c r="M296" s="22" t="str">
        <f t="shared" si="26"/>
        <v xml:space="preserve">Google _x000D_
										L'Oréal Professionnel_x000D_
								</v>
      </c>
      <c r="N296" s="22"/>
    </row>
    <row r="297" spans="1:14" ht="68" x14ac:dyDescent="0.2">
      <c r="A297" t="s">
        <v>1809</v>
      </c>
      <c r="B297" s="23" t="s">
        <v>2582</v>
      </c>
      <c r="C297" s="7" t="b">
        <v>1</v>
      </c>
      <c r="D297" t="b">
        <v>1</v>
      </c>
      <c r="E297" s="3">
        <v>1985</v>
      </c>
      <c r="F297" s="7" t="s">
        <v>2170</v>
      </c>
      <c r="G297" s="19">
        <v>67</v>
      </c>
      <c r="H297" t="b">
        <f t="shared" si="30"/>
        <v>1</v>
      </c>
      <c r="I297" t="str">
        <f t="shared" si="27"/>
        <v xml:space="preserve">_x000D_
										L.A. Girl_x000D_
								</v>
      </c>
      <c r="K297" s="22" t="str">
        <f t="shared" si="28"/>
        <v xml:space="preserve">Google _x000D_
										L.A. Girl_x000D_
								</v>
      </c>
      <c r="L297" s="22" t="str">
        <f t="shared" si="29"/>
        <v>Google Amy Tan</v>
      </c>
      <c r="M297" s="22" t="str">
        <f t="shared" si="26"/>
        <v xml:space="preserve">Google _x000D_
										L.A. Girl_x000D_
								</v>
      </c>
      <c r="N297" s="22"/>
    </row>
    <row r="298" spans="1:14" ht="85" x14ac:dyDescent="0.2">
      <c r="A298" t="s">
        <v>1810</v>
      </c>
      <c r="B298" s="23" t="s">
        <v>2583</v>
      </c>
      <c r="C298" s="7" t="b">
        <v>1</v>
      </c>
      <c r="D298" t="b">
        <v>0</v>
      </c>
      <c r="E298" s="3">
        <v>1994</v>
      </c>
      <c r="F298" s="7" t="s">
        <v>2189</v>
      </c>
      <c r="G298" s="19">
        <v>46</v>
      </c>
      <c r="H298" t="b">
        <f t="shared" si="30"/>
        <v>1</v>
      </c>
      <c r="I298" t="str">
        <f t="shared" si="27"/>
        <v xml:space="preserve">_x000D_
										La Roche-Posay_x000D_
								</v>
      </c>
      <c r="K298" s="22" t="str">
        <f t="shared" si="28"/>
        <v xml:space="preserve">Google _x000D_
										La Roche-Posay_x000D_
								</v>
      </c>
      <c r="L298" s="22" t="str">
        <f t="shared" si="29"/>
        <v>Google René Levayer</v>
      </c>
      <c r="M298" s="22" t="str">
        <f t="shared" si="26"/>
        <v xml:space="preserve">Google _x000D_
										La Roche-Posay_x000D_
								</v>
      </c>
      <c r="N298" s="22"/>
    </row>
    <row r="299" spans="1:14" ht="68" x14ac:dyDescent="0.2">
      <c r="A299" t="s">
        <v>1811</v>
      </c>
      <c r="B299" s="23" t="s">
        <v>2584</v>
      </c>
      <c r="C299" s="7" t="b">
        <v>1</v>
      </c>
      <c r="D299" t="b">
        <v>0</v>
      </c>
      <c r="E299" s="3">
        <v>2015</v>
      </c>
      <c r="F299" s="7" t="s">
        <v>2064</v>
      </c>
      <c r="G299" s="19">
        <v>8</v>
      </c>
      <c r="H299" t="b">
        <f t="shared" si="30"/>
        <v>1</v>
      </c>
      <c r="I299" t="str">
        <f t="shared" si="27"/>
        <v xml:space="preserve">_x000D_
										Lake &amp; Skye_x000D_
								</v>
      </c>
      <c r="K299" s="22" t="str">
        <f t="shared" si="28"/>
        <v xml:space="preserve">Google _x000D_
										Lake &amp; Skye_x000D_
								</v>
      </c>
      <c r="L299" s="22" t="str">
        <f t="shared" si="29"/>
        <v>Google Courtney Somer</v>
      </c>
      <c r="M299" s="22" t="str">
        <f t="shared" si="26"/>
        <v xml:space="preserve">Google _x000D_
										Lake &amp; Skye_x000D_
								</v>
      </c>
      <c r="N299" s="22"/>
    </row>
    <row r="300" spans="1:14" ht="68" x14ac:dyDescent="0.2">
      <c r="A300" t="s">
        <v>1812</v>
      </c>
      <c r="B300" t="s">
        <v>1299</v>
      </c>
      <c r="C300" t="b">
        <v>0</v>
      </c>
      <c r="D300" t="b">
        <v>0</v>
      </c>
      <c r="E300">
        <v>1935</v>
      </c>
      <c r="F300" s="7" t="s">
        <v>2585</v>
      </c>
      <c r="G300" s="19">
        <v>131</v>
      </c>
      <c r="H300" t="b">
        <f t="shared" si="30"/>
        <v>1</v>
      </c>
      <c r="I300" t="str">
        <f t="shared" si="27"/>
        <v xml:space="preserve">_x000D_
										Lancôme_x000D_
								</v>
      </c>
      <c r="K300" s="22" t="str">
        <f t="shared" si="28"/>
        <v xml:space="preserve">Google _x000D_
										Lancôme_x000D_
								</v>
      </c>
      <c r="L300" s="22" t="str">
        <f t="shared" si="29"/>
        <v>Google Armand Petitjean</v>
      </c>
      <c r="M300" s="22" t="str">
        <f t="shared" si="26"/>
        <v xml:space="preserve">Google _x000D_
										Lancôme_x000D_
								</v>
      </c>
      <c r="N300" s="22"/>
    </row>
    <row r="301" spans="1:14" ht="51" x14ac:dyDescent="0.2">
      <c r="A301" t="s">
        <v>1813</v>
      </c>
      <c r="B301" s="23" t="s">
        <v>2586</v>
      </c>
      <c r="C301" s="7" t="b">
        <v>1</v>
      </c>
      <c r="D301" t="b">
        <v>0</v>
      </c>
      <c r="E301" s="3">
        <v>2018</v>
      </c>
      <c r="F301" s="7" t="s">
        <v>2190</v>
      </c>
      <c r="G301" s="19">
        <v>33</v>
      </c>
      <c r="H301" t="b">
        <f t="shared" si="30"/>
        <v>1</v>
      </c>
      <c r="I301" t="str">
        <f t="shared" si="27"/>
        <v xml:space="preserve">_x000D_
										Lano_x000D_
								</v>
      </c>
      <c r="K301" s="22" t="str">
        <f t="shared" si="28"/>
        <v xml:space="preserve">Google _x000D_
										Lano_x000D_
								</v>
      </c>
      <c r="L301" s="22" t="str">
        <f t="shared" si="29"/>
        <v>Google Kirsten Carriol</v>
      </c>
      <c r="M301" s="22" t="str">
        <f t="shared" si="26"/>
        <v xml:space="preserve">Google _x000D_
										Lano_x000D_
								</v>
      </c>
      <c r="N301" s="22"/>
    </row>
    <row r="302" spans="1:14" ht="68" x14ac:dyDescent="0.2">
      <c r="A302" t="s">
        <v>1814</v>
      </c>
      <c r="B302" t="s">
        <v>1302</v>
      </c>
      <c r="C302" t="b">
        <v>1</v>
      </c>
      <c r="D302" t="b">
        <v>1</v>
      </c>
      <c r="E302">
        <v>2007</v>
      </c>
      <c r="F302" s="7" t="s">
        <v>2115</v>
      </c>
      <c r="G302" s="19">
        <v>5</v>
      </c>
      <c r="H302" t="b">
        <f t="shared" si="30"/>
        <v>1</v>
      </c>
      <c r="I302" t="str">
        <f t="shared" si="27"/>
        <v xml:space="preserve">_x000D_
										LashFood_x000D_
								</v>
      </c>
      <c r="K302" s="22" t="str">
        <f t="shared" si="28"/>
        <v xml:space="preserve">Google _x000D_
										LashFood_x000D_
								</v>
      </c>
      <c r="L302" s="22" t="str">
        <f t="shared" si="29"/>
        <v>Google Faith Kim</v>
      </c>
      <c r="M302" s="22" t="str">
        <f t="shared" si="26"/>
        <v xml:space="preserve">Google _x000D_
										LashFood_x000D_
								</v>
      </c>
      <c r="N302" s="22"/>
    </row>
    <row r="303" spans="1:14" ht="68" x14ac:dyDescent="0.2">
      <c r="A303" t="s">
        <v>1815</v>
      </c>
      <c r="B303" t="s">
        <v>142</v>
      </c>
      <c r="C303" t="b">
        <v>1</v>
      </c>
      <c r="D303" t="b">
        <v>0</v>
      </c>
      <c r="E303">
        <v>1996</v>
      </c>
      <c r="F303" s="7" t="s">
        <v>2587</v>
      </c>
      <c r="G303" s="19">
        <v>31</v>
      </c>
      <c r="H303" t="b">
        <f t="shared" si="30"/>
        <v>1</v>
      </c>
      <c r="I303" t="str">
        <f t="shared" si="27"/>
        <v xml:space="preserve">_x000D_
										Laura Mercier_x000D_
								</v>
      </c>
      <c r="K303" s="22" t="str">
        <f t="shared" si="28"/>
        <v xml:space="preserve">Google _x000D_
										Laura Mercier_x000D_
								</v>
      </c>
      <c r="L303" s="22" t="str">
        <f t="shared" si="29"/>
        <v>Google Laura Mercier</v>
      </c>
      <c r="M303" s="22" t="str">
        <f t="shared" si="26"/>
        <v xml:space="preserve">Google _x000D_
										Laura Mercier_x000D_
								</v>
      </c>
      <c r="N303" s="22"/>
    </row>
    <row r="304" spans="1:14" ht="68" x14ac:dyDescent="0.2">
      <c r="A304" t="s">
        <v>1816</v>
      </c>
      <c r="B304" t="s">
        <v>2588</v>
      </c>
      <c r="C304" t="b">
        <v>1</v>
      </c>
      <c r="D304" t="b">
        <v>0</v>
      </c>
      <c r="E304">
        <v>2006</v>
      </c>
      <c r="F304" t="s">
        <v>2055</v>
      </c>
      <c r="G304" s="19">
        <v>3</v>
      </c>
      <c r="H304" t="b">
        <f t="shared" si="30"/>
        <v>1</v>
      </c>
      <c r="I304" t="str">
        <f t="shared" si="27"/>
        <v xml:space="preserve">_x000D_
										LAVANILA_x000D_
								</v>
      </c>
      <c r="K304" s="22" t="str">
        <f t="shared" si="28"/>
        <v xml:space="preserve">Google _x000D_
										LAVANILA_x000D_
								</v>
      </c>
      <c r="L304" s="22" t="str">
        <f t="shared" si="29"/>
        <v>Google Danielle Raynor</v>
      </c>
      <c r="M304" s="22" t="str">
        <f t="shared" si="26"/>
        <v xml:space="preserve">Google _x000D_
										LAVANILA_x000D_
								</v>
      </c>
      <c r="N304" s="22"/>
    </row>
    <row r="305" spans="1:14" ht="102" x14ac:dyDescent="0.2">
      <c r="A305" t="s">
        <v>1817</v>
      </c>
      <c r="B305" t="s">
        <v>2589</v>
      </c>
      <c r="C305" t="b">
        <v>1</v>
      </c>
      <c r="D305" t="b">
        <v>1</v>
      </c>
      <c r="E305">
        <v>2015</v>
      </c>
      <c r="F305" s="7" t="s">
        <v>2191</v>
      </c>
      <c r="G305" s="19">
        <v>25</v>
      </c>
      <c r="H305" t="b">
        <f t="shared" si="30"/>
        <v>1</v>
      </c>
      <c r="I305" t="str">
        <f t="shared" si="27"/>
        <v xml:space="preserve">_x000D_
										Le Mini Macaron_x000D_
								</v>
      </c>
      <c r="K305" s="22" t="str">
        <f t="shared" si="28"/>
        <v xml:space="preserve">Google _x000D_
										Le Mini Macaron_x000D_
								</v>
      </c>
      <c r="L305" s="22" t="str">
        <f t="shared" si="29"/>
        <v>Google Christina Koa and François-Xavier Humbert</v>
      </c>
      <c r="M305" s="22" t="str">
        <f t="shared" si="26"/>
        <v xml:space="preserve">Google _x000D_
										Le Mini Macaron_x000D_
								</v>
      </c>
      <c r="N305" s="22"/>
    </row>
    <row r="306" spans="1:14" ht="51" x14ac:dyDescent="0.2">
      <c r="A306" t="s">
        <v>584</v>
      </c>
      <c r="B306" t="s">
        <v>2422</v>
      </c>
      <c r="C306" t="b">
        <v>0</v>
      </c>
      <c r="D306" t="b">
        <v>0</v>
      </c>
      <c r="E306">
        <v>1959</v>
      </c>
      <c r="F306" t="s">
        <v>2055</v>
      </c>
      <c r="G306" s="19">
        <v>3</v>
      </c>
      <c r="H306" t="b">
        <f t="shared" si="30"/>
        <v>1</v>
      </c>
      <c r="I306" t="str">
        <f t="shared" si="27"/>
        <v>Leandro Limited</v>
      </c>
      <c r="K306" s="22" t="str">
        <f t="shared" si="28"/>
        <v>Google Leandro Limited</v>
      </c>
      <c r="L306" s="22" t="str">
        <f t="shared" si="29"/>
        <v>Google Leandro Rizzuto</v>
      </c>
      <c r="M306" s="22" t="str">
        <f t="shared" si="26"/>
        <v>Google Leandro Limited</v>
      </c>
      <c r="N306" s="22"/>
    </row>
    <row r="307" spans="1:14" ht="68" x14ac:dyDescent="0.2">
      <c r="A307" t="s">
        <v>1819</v>
      </c>
      <c r="B307" t="s">
        <v>1307</v>
      </c>
      <c r="C307" t="b">
        <v>1</v>
      </c>
      <c r="D307" t="b">
        <v>1</v>
      </c>
      <c r="E307">
        <v>2013</v>
      </c>
      <c r="F307" s="7" t="s">
        <v>2192</v>
      </c>
      <c r="G307" s="19">
        <v>22</v>
      </c>
      <c r="H307" t="b">
        <f t="shared" si="30"/>
        <v>1</v>
      </c>
      <c r="I307" t="str">
        <f t="shared" si="27"/>
        <v xml:space="preserve">_x000D_
										Lilly Lashes_x000D_
								</v>
      </c>
      <c r="K307" s="22" t="str">
        <f t="shared" si="28"/>
        <v xml:space="preserve">Google _x000D_
										Lilly Lashes_x000D_
								</v>
      </c>
      <c r="L307" s="22" t="e">
        <f>HYPERLINK("https://google.com/search?q=" &amp; A307 &amp; " year founded","Google " &amp;#REF!)</f>
        <v>#REF!</v>
      </c>
      <c r="M307" s="22" t="str">
        <f t="shared" si="26"/>
        <v xml:space="preserve">Google _x000D_
										Lilly Lashes_x000D_
								</v>
      </c>
      <c r="N307" s="22"/>
    </row>
    <row r="308" spans="1:14" ht="68" x14ac:dyDescent="0.2">
      <c r="A308" t="s">
        <v>1820</v>
      </c>
      <c r="B308" t="s">
        <v>2590</v>
      </c>
      <c r="C308" t="b">
        <v>1</v>
      </c>
      <c r="D308" t="b">
        <v>0</v>
      </c>
      <c r="E308">
        <v>2008</v>
      </c>
      <c r="F308" s="7" t="s">
        <v>2193</v>
      </c>
      <c r="G308" s="19">
        <v>38</v>
      </c>
      <c r="H308" t="b">
        <f t="shared" si="30"/>
        <v>1</v>
      </c>
      <c r="I308" t="str">
        <f t="shared" si="27"/>
        <v xml:space="preserve">_x000D_
										Lime Crime_x000D_
								</v>
      </c>
      <c r="K308" s="22" t="str">
        <f t="shared" si="28"/>
        <v xml:space="preserve">Google _x000D_
										Lime Crime_x000D_
								</v>
      </c>
      <c r="L308" s="22" t="str">
        <f>HYPERLINK("https://google.com/search?q=" &amp; A308 &amp; " year founded","Google "&amp; B307)</f>
        <v>Google Lilly Ghalich</v>
      </c>
      <c r="M308" s="22" t="str">
        <f t="shared" si="26"/>
        <v xml:space="preserve">Google _x000D_
										Lime Crime_x000D_
								</v>
      </c>
      <c r="N308" s="22"/>
    </row>
    <row r="309" spans="1:14" ht="68" x14ac:dyDescent="0.2">
      <c r="A309" t="s">
        <v>1821</v>
      </c>
      <c r="B309" t="s">
        <v>2591</v>
      </c>
      <c r="C309" t="b">
        <v>1</v>
      </c>
      <c r="D309" t="b">
        <v>0</v>
      </c>
      <c r="E309">
        <v>1973</v>
      </c>
      <c r="F309" s="7" t="s">
        <v>2118</v>
      </c>
      <c r="G309" s="19">
        <v>3</v>
      </c>
      <c r="H309" t="b">
        <f t="shared" si="30"/>
        <v>1</v>
      </c>
      <c r="I309" t="str">
        <f t="shared" si="27"/>
        <v xml:space="preserve">_x000D_
										Lip Smacker_x000D_
								</v>
      </c>
      <c r="K309" s="22" t="str">
        <f t="shared" si="28"/>
        <v xml:space="preserve">Google _x000D_
										Lip Smacker_x000D_
								</v>
      </c>
      <c r="L309" s="22" t="str">
        <f t="shared" si="29"/>
        <v>Google Jesse Bell</v>
      </c>
      <c r="M309" s="22" t="str">
        <f t="shared" si="26"/>
        <v xml:space="preserve">Google _x000D_
										Lip Smacker_x000D_
								</v>
      </c>
      <c r="N309" s="22"/>
    </row>
    <row r="310" spans="1:14" ht="68" x14ac:dyDescent="0.2">
      <c r="A310" t="s">
        <v>1822</v>
      </c>
      <c r="B310" t="s">
        <v>2592</v>
      </c>
      <c r="C310" t="b">
        <v>1</v>
      </c>
      <c r="D310" t="b">
        <v>1</v>
      </c>
      <c r="E310">
        <v>2017</v>
      </c>
      <c r="F310" s="7" t="s">
        <v>2135</v>
      </c>
      <c r="G310" s="19">
        <v>7</v>
      </c>
      <c r="H310" t="b">
        <f t="shared" si="30"/>
        <v>1</v>
      </c>
      <c r="I310" t="str">
        <f t="shared" si="27"/>
        <v xml:space="preserve">_x000D_
										Live Tinted_x000D_
								</v>
      </c>
      <c r="K310" s="22" t="str">
        <f t="shared" si="28"/>
        <v xml:space="preserve">Google _x000D_
										Live Tinted_x000D_
								</v>
      </c>
      <c r="L310" s="22" t="str">
        <f t="shared" si="29"/>
        <v>Google Deepica Mutyala</v>
      </c>
      <c r="M310" s="22" t="str">
        <f t="shared" si="26"/>
        <v xml:space="preserve">Google _x000D_
										Live Tinted_x000D_
								</v>
      </c>
      <c r="N310" s="22"/>
    </row>
    <row r="311" spans="1:14" ht="68" x14ac:dyDescent="0.2">
      <c r="A311" t="s">
        <v>1823</v>
      </c>
      <c r="B311" t="s">
        <v>1308</v>
      </c>
      <c r="C311" t="b">
        <v>0</v>
      </c>
      <c r="D311" t="b">
        <v>0</v>
      </c>
      <c r="E311">
        <v>2005</v>
      </c>
      <c r="F311" s="7" t="s">
        <v>2488</v>
      </c>
      <c r="G311" s="19">
        <v>69</v>
      </c>
      <c r="H311" t="b">
        <f t="shared" si="30"/>
        <v>1</v>
      </c>
      <c r="I311" t="str">
        <f t="shared" si="27"/>
        <v xml:space="preserve">_x000D_
										Living Proof_x000D_
								</v>
      </c>
      <c r="K311" s="22" t="str">
        <f t="shared" si="28"/>
        <v xml:space="preserve">Google _x000D_
										Living Proof_x000D_
								</v>
      </c>
      <c r="L311" s="22" t="e">
        <f>HYPERLINK("https://google.com/search?q=" &amp; A311 &amp; " year founded","Google " &amp;#REF!)</f>
        <v>#REF!</v>
      </c>
      <c r="M311" s="22" t="str">
        <f t="shared" si="26"/>
        <v xml:space="preserve">Google _x000D_
										Living Proof_x000D_
								</v>
      </c>
      <c r="N311" s="22"/>
    </row>
    <row r="312" spans="1:14" ht="68" x14ac:dyDescent="0.2">
      <c r="A312" t="s">
        <v>1824</v>
      </c>
      <c r="B312" t="s">
        <v>2593</v>
      </c>
      <c r="C312" t="b">
        <v>1</v>
      </c>
      <c r="D312" t="b">
        <v>0</v>
      </c>
      <c r="E312">
        <v>2015</v>
      </c>
      <c r="F312" s="7" t="s">
        <v>2194</v>
      </c>
      <c r="G312" s="19">
        <v>9</v>
      </c>
      <c r="H312" t="b">
        <f t="shared" si="30"/>
        <v>1</v>
      </c>
      <c r="I312" t="str">
        <f t="shared" si="27"/>
        <v xml:space="preserve">_x000D_
										Locks &amp; Mane_x000D_
								</v>
      </c>
      <c r="K312" s="22" t="str">
        <f t="shared" si="28"/>
        <v xml:space="preserve">Google _x000D_
										Locks &amp; Mane_x000D_
								</v>
      </c>
      <c r="L312" s="22" t="str">
        <f>HYPERLINK("https://google.com/search?q=" &amp; A312 &amp; " year founded","Google "&amp; B311)</f>
        <v>Google Jon Flint and Robert Langer</v>
      </c>
      <c r="M312" s="22" t="str">
        <f t="shared" ref="M312:M375" si="31">HYPERLINK("https://google.com/search?q=" &amp; A312 &amp; " ulta","Google "&amp; A312)</f>
        <v xml:space="preserve">Google _x000D_
										Locks &amp; Mane_x000D_
								</v>
      </c>
      <c r="N312" s="22"/>
    </row>
    <row r="313" spans="1:14" ht="68" x14ac:dyDescent="0.2">
      <c r="A313" t="s">
        <v>1825</v>
      </c>
      <c r="B313" s="19" t="s">
        <v>2594</v>
      </c>
      <c r="C313" t="b">
        <v>1</v>
      </c>
      <c r="D313" t="b">
        <v>0</v>
      </c>
      <c r="E313">
        <v>2014</v>
      </c>
      <c r="F313" s="7" t="s">
        <v>2195</v>
      </c>
      <c r="G313" s="19">
        <v>16</v>
      </c>
      <c r="H313" t="b">
        <f t="shared" si="30"/>
        <v>1</v>
      </c>
      <c r="I313" t="str">
        <f t="shared" si="27"/>
        <v xml:space="preserve">_x000D_
										LOLI Beauty_x000D_
								</v>
      </c>
      <c r="K313" s="22" t="str">
        <f t="shared" si="28"/>
        <v xml:space="preserve">Google _x000D_
										LOLI Beauty_x000D_
								</v>
      </c>
      <c r="L313" s="22" t="str">
        <f t="shared" si="29"/>
        <v>Google Tina Hedges</v>
      </c>
      <c r="M313" s="22" t="str">
        <f t="shared" si="31"/>
        <v xml:space="preserve">Google _x000D_
										LOLI Beauty_x000D_
								</v>
      </c>
      <c r="N313" s="22"/>
    </row>
    <row r="314" spans="1:14" ht="68" x14ac:dyDescent="0.2">
      <c r="A314" t="s">
        <v>1826</v>
      </c>
      <c r="B314" s="19" t="s">
        <v>2595</v>
      </c>
      <c r="C314" s="7" t="b">
        <v>0</v>
      </c>
      <c r="D314" t="b">
        <v>0</v>
      </c>
      <c r="E314">
        <v>2001</v>
      </c>
      <c r="F314" s="7" t="s">
        <v>2062</v>
      </c>
      <c r="G314" s="19">
        <v>11</v>
      </c>
      <c r="H314" t="b">
        <f t="shared" si="30"/>
        <v>1</v>
      </c>
      <c r="I314" t="str">
        <f t="shared" si="27"/>
        <v xml:space="preserve">_x000D_
										LOOPS_x000D_
								</v>
      </c>
      <c r="K314" s="22" t="str">
        <f t="shared" si="28"/>
        <v xml:space="preserve">Google _x000D_
										LOOPS_x000D_
								</v>
      </c>
      <c r="L314" s="22" t="str">
        <f t="shared" si="29"/>
        <v>Google Tom Szaky</v>
      </c>
      <c r="M314" s="22" t="str">
        <f t="shared" si="31"/>
        <v xml:space="preserve">Google _x000D_
										LOOPS_x000D_
								</v>
      </c>
      <c r="N314" s="22"/>
    </row>
    <row r="315" spans="1:14" ht="68" x14ac:dyDescent="0.2">
      <c r="A315" t="s">
        <v>1827</v>
      </c>
      <c r="B315" s="19" t="s">
        <v>2596</v>
      </c>
      <c r="C315" t="b">
        <v>1</v>
      </c>
      <c r="D315" t="b">
        <v>0</v>
      </c>
      <c r="E315">
        <v>1995</v>
      </c>
      <c r="F315" s="7" t="s">
        <v>2597</v>
      </c>
      <c r="G315" s="19">
        <v>33</v>
      </c>
      <c r="H315" t="b">
        <f t="shared" si="30"/>
        <v>1</v>
      </c>
      <c r="I315" t="str">
        <f t="shared" si="27"/>
        <v xml:space="preserve">_x000D_
										LORAC_x000D_
								</v>
      </c>
      <c r="K315" s="22" t="str">
        <f t="shared" si="28"/>
        <v xml:space="preserve">Google _x000D_
										LORAC_x000D_
								</v>
      </c>
      <c r="L315" s="22" t="str">
        <f t="shared" si="29"/>
        <v>Google Carol Shaw</v>
      </c>
      <c r="M315" s="22" t="str">
        <f t="shared" si="31"/>
        <v xml:space="preserve">Google _x000D_
										LORAC_x000D_
								</v>
      </c>
      <c r="N315" s="22"/>
    </row>
    <row r="316" spans="1:14" ht="68" x14ac:dyDescent="0.2">
      <c r="A316" t="s">
        <v>1828</v>
      </c>
      <c r="B316" s="19" t="s">
        <v>1164</v>
      </c>
      <c r="C316" t="b">
        <v>1</v>
      </c>
      <c r="D316" t="b">
        <v>0</v>
      </c>
      <c r="E316">
        <v>2014</v>
      </c>
      <c r="F316" s="7" t="s">
        <v>2079</v>
      </c>
      <c r="G316" s="19">
        <v>18</v>
      </c>
      <c r="H316" t="b">
        <f t="shared" si="30"/>
        <v>1</v>
      </c>
      <c r="I316" t="str">
        <f t="shared" si="27"/>
        <v xml:space="preserve">_x000D_
										Lottie London_x000D_
								</v>
      </c>
      <c r="K316" s="22" t="str">
        <f t="shared" si="28"/>
        <v xml:space="preserve">Google _x000D_
										Lottie London_x000D_
								</v>
      </c>
      <c r="L316" s="22" t="str">
        <f t="shared" si="29"/>
        <v>Google Charlotte Knight</v>
      </c>
      <c r="M316" s="22" t="str">
        <f t="shared" si="31"/>
        <v xml:space="preserve">Google _x000D_
										Lottie London_x000D_
								</v>
      </c>
      <c r="N316" s="22"/>
    </row>
    <row r="317" spans="1:14" ht="68" x14ac:dyDescent="0.2">
      <c r="A317" t="s">
        <v>1829</v>
      </c>
      <c r="B317" s="19" t="s">
        <v>2598</v>
      </c>
      <c r="C317" t="b">
        <v>1</v>
      </c>
      <c r="D317" t="b">
        <v>0</v>
      </c>
      <c r="E317">
        <v>2019</v>
      </c>
      <c r="F317" s="7" t="s">
        <v>2164</v>
      </c>
      <c r="G317" s="19">
        <v>22</v>
      </c>
      <c r="H317" t="b">
        <f t="shared" si="30"/>
        <v>1</v>
      </c>
      <c r="I317" t="str">
        <f t="shared" si="27"/>
        <v xml:space="preserve">_x000D_
										Love Wellness_x000D_
								</v>
      </c>
      <c r="K317" s="22" t="str">
        <f t="shared" si="28"/>
        <v xml:space="preserve">Google _x000D_
										Love Wellness_x000D_
								</v>
      </c>
      <c r="L317" s="22" t="str">
        <f t="shared" si="29"/>
        <v>Google Lo Bosworth</v>
      </c>
      <c r="M317" s="22" t="str">
        <f t="shared" si="31"/>
        <v xml:space="preserve">Google _x000D_
										Love Wellness_x000D_
								</v>
      </c>
      <c r="N317" s="22"/>
    </row>
    <row r="318" spans="1:14" ht="68" x14ac:dyDescent="0.2">
      <c r="A318" t="s">
        <v>1830</v>
      </c>
      <c r="B318" s="19" t="s">
        <v>2599</v>
      </c>
      <c r="C318" t="b">
        <v>1</v>
      </c>
      <c r="D318" t="b">
        <v>0</v>
      </c>
      <c r="E318">
        <v>2011</v>
      </c>
      <c r="F318" s="7" t="s">
        <v>2057</v>
      </c>
      <c r="G318" s="19">
        <v>9</v>
      </c>
      <c r="H318" t="b">
        <f t="shared" si="30"/>
        <v>1</v>
      </c>
      <c r="I318" t="str">
        <f t="shared" si="27"/>
        <v xml:space="preserve">_x000D_
										Loving Tan_x000D_
								</v>
      </c>
      <c r="K318" s="22" t="str">
        <f t="shared" si="28"/>
        <v xml:space="preserve">Google _x000D_
										Loving Tan_x000D_
								</v>
      </c>
      <c r="L318" s="22" t="str">
        <f t="shared" si="29"/>
        <v>Google Jo Hinton</v>
      </c>
      <c r="M318" s="22" t="str">
        <f t="shared" si="31"/>
        <v xml:space="preserve">Google _x000D_
										Loving Tan_x000D_
								</v>
      </c>
      <c r="N318" s="22"/>
    </row>
    <row r="319" spans="1:14" ht="68" x14ac:dyDescent="0.2">
      <c r="A319" t="s">
        <v>1831</v>
      </c>
      <c r="B319" s="19" t="s">
        <v>2600</v>
      </c>
      <c r="C319" s="7" t="b">
        <v>1</v>
      </c>
      <c r="D319" t="b">
        <v>1</v>
      </c>
      <c r="E319">
        <v>2001</v>
      </c>
      <c r="F319" s="7"/>
      <c r="G319" s="19">
        <v>5</v>
      </c>
      <c r="H319" t="b">
        <f t="shared" si="30"/>
        <v>1</v>
      </c>
      <c r="I319" t="str">
        <f t="shared" si="27"/>
        <v xml:space="preserve">_x000D_
										LUV SCRUB_x000D_
								</v>
      </c>
      <c r="K319" s="22" t="str">
        <f t="shared" si="28"/>
        <v xml:space="preserve">Google _x000D_
										LUV SCRUB_x000D_
								</v>
      </c>
      <c r="L319" s="22" t="str">
        <f t="shared" si="29"/>
        <v>Google Caroline Owusu-Ansah</v>
      </c>
      <c r="M319" s="22" t="str">
        <f t="shared" si="31"/>
        <v xml:space="preserve">Google _x000D_
										LUV SCRUB_x000D_
								</v>
      </c>
      <c r="N319" s="22"/>
    </row>
    <row r="320" spans="1:14" ht="34" x14ac:dyDescent="0.2">
      <c r="A320" t="s">
        <v>597</v>
      </c>
      <c r="B320" s="19" t="s">
        <v>2601</v>
      </c>
      <c r="C320" t="b">
        <v>0</v>
      </c>
      <c r="D320" t="b">
        <v>0</v>
      </c>
      <c r="E320">
        <v>2020</v>
      </c>
      <c r="F320" s="7" t="s">
        <v>2196</v>
      </c>
      <c r="G320" s="19">
        <v>2</v>
      </c>
      <c r="H320" t="b">
        <f t="shared" si="30"/>
        <v>1</v>
      </c>
      <c r="I320" t="str">
        <f t="shared" si="27"/>
        <v>M. Skin Care</v>
      </c>
      <c r="K320" s="22" t="str">
        <f t="shared" si="28"/>
        <v>Google M. Skin Care</v>
      </c>
      <c r="L320" s="22" t="str">
        <f t="shared" si="29"/>
        <v>Google Jakob Mohr</v>
      </c>
      <c r="M320" s="22" t="str">
        <f t="shared" si="31"/>
        <v>Google M. Skin Care</v>
      </c>
      <c r="N320" s="22"/>
    </row>
    <row r="321" spans="1:14" ht="85" x14ac:dyDescent="0.2">
      <c r="A321" t="s">
        <v>1832</v>
      </c>
      <c r="B321" s="19" t="s">
        <v>2602</v>
      </c>
      <c r="C321" t="b">
        <v>0</v>
      </c>
      <c r="D321" t="b">
        <v>0</v>
      </c>
      <c r="E321">
        <v>1984</v>
      </c>
      <c r="F321" s="7" t="s">
        <v>2603</v>
      </c>
      <c r="G321" s="19">
        <v>115</v>
      </c>
      <c r="H321" t="b">
        <f t="shared" si="30"/>
        <v>1</v>
      </c>
      <c r="I321" t="str">
        <f t="shared" si="27"/>
        <v xml:space="preserve">_x000D_
										MAC_x000D_
								</v>
      </c>
      <c r="K321" s="22" t="str">
        <f t="shared" si="28"/>
        <v xml:space="preserve">Google _x000D_
										MAC_x000D_
								</v>
      </c>
      <c r="L321" s="22" t="str">
        <f t="shared" si="29"/>
        <v>Google Frank Toskan and Frank Angelo</v>
      </c>
      <c r="M321" s="22" t="str">
        <f t="shared" si="31"/>
        <v xml:space="preserve">Google _x000D_
										MAC_x000D_
								</v>
      </c>
      <c r="N321" s="22"/>
    </row>
    <row r="322" spans="1:14" ht="68" x14ac:dyDescent="0.2">
      <c r="A322" t="s">
        <v>1833</v>
      </c>
      <c r="B322" s="19" t="s">
        <v>2604</v>
      </c>
      <c r="C322" s="7" t="b">
        <v>1</v>
      </c>
      <c r="D322" t="b">
        <v>0</v>
      </c>
      <c r="E322">
        <v>2016</v>
      </c>
      <c r="F322" s="7" t="s">
        <v>2085</v>
      </c>
      <c r="G322" s="19">
        <v>21</v>
      </c>
      <c r="H322" t="b">
        <f t="shared" si="30"/>
        <v>1</v>
      </c>
      <c r="I322" t="str">
        <f t="shared" si="27"/>
        <v xml:space="preserve">_x000D_
										Mad Hippie_x000D_
								</v>
      </c>
      <c r="K322" s="22" t="str">
        <f t="shared" si="28"/>
        <v xml:space="preserve">Google _x000D_
										Mad Hippie_x000D_
								</v>
      </c>
      <c r="L322" s="22" t="str">
        <f t="shared" si="29"/>
        <v>Google Dana and Sam Stewart</v>
      </c>
      <c r="M322" s="22" t="str">
        <f t="shared" si="31"/>
        <v xml:space="preserve">Google _x000D_
										Mad Hippie_x000D_
								</v>
      </c>
      <c r="N322" s="22"/>
    </row>
    <row r="323" spans="1:14" ht="68" x14ac:dyDescent="0.2">
      <c r="A323" t="s">
        <v>1834</v>
      </c>
      <c r="B323" s="19" t="s">
        <v>2605</v>
      </c>
      <c r="C323" s="7" t="b">
        <v>1</v>
      </c>
      <c r="D323" t="b">
        <v>0</v>
      </c>
      <c r="E323">
        <v>2013</v>
      </c>
      <c r="F323" s="7" t="s">
        <v>2197</v>
      </c>
      <c r="G323" s="19">
        <v>14</v>
      </c>
      <c r="H323" t="b">
        <f t="shared" si="30"/>
        <v>1</v>
      </c>
      <c r="I323" t="str">
        <f t="shared" ref="I323:I386" si="32">TRIM(A323)</f>
        <v xml:space="preserve">_x000D_
										Madison Reed_x000D_
								</v>
      </c>
      <c r="K323" s="22" t="str">
        <f t="shared" ref="K323:K386" si="33">HYPERLINK("https://google.com/search?q=" &amp; A323 &amp; " founder","Google "&amp; A323)</f>
        <v xml:space="preserve">Google _x000D_
										Madison Reed_x000D_
								</v>
      </c>
      <c r="L323" s="22" t="str">
        <f t="shared" ref="L323:L386" si="34">HYPERLINK("https://google.com/search?q=" &amp; A323 &amp; " year founded","Google "&amp; B323)</f>
        <v>Google Amy Errett</v>
      </c>
      <c r="M323" s="22" t="str">
        <f t="shared" si="31"/>
        <v xml:space="preserve">Google _x000D_
										Madison Reed_x000D_
								</v>
      </c>
      <c r="N323" s="22"/>
    </row>
    <row r="324" spans="1:14" ht="68" x14ac:dyDescent="0.2">
      <c r="A324" t="s">
        <v>1835</v>
      </c>
      <c r="B324" s="19" t="s">
        <v>2606</v>
      </c>
      <c r="C324" s="7" t="b">
        <v>1</v>
      </c>
      <c r="D324" t="b">
        <v>1</v>
      </c>
      <c r="E324">
        <v>2016</v>
      </c>
      <c r="F324" t="s">
        <v>2055</v>
      </c>
      <c r="G324" s="19">
        <v>1</v>
      </c>
      <c r="H324" t="b">
        <f t="shared" si="30"/>
        <v>1</v>
      </c>
      <c r="I324" t="str">
        <f t="shared" si="32"/>
        <v xml:space="preserve">_x000D_
										MAHLI_x000D_
								</v>
      </c>
      <c r="K324" s="22" t="str">
        <f t="shared" si="33"/>
        <v xml:space="preserve">Google _x000D_
										MAHLI_x000D_
								</v>
      </c>
      <c r="L324" s="22" t="str">
        <f t="shared" si="34"/>
        <v>Google Bec Sheehan</v>
      </c>
      <c r="M324" s="22" t="str">
        <f t="shared" si="31"/>
        <v xml:space="preserve">Google _x000D_
										MAHLI_x000D_
								</v>
      </c>
      <c r="N324" s="22"/>
    </row>
    <row r="325" spans="1:14" ht="85" x14ac:dyDescent="0.2">
      <c r="A325" t="s">
        <v>1836</v>
      </c>
      <c r="B325" s="19" t="s">
        <v>2607</v>
      </c>
      <c r="C325" s="7" t="b">
        <v>0</v>
      </c>
      <c r="D325" t="b">
        <v>0</v>
      </c>
      <c r="E325">
        <v>2013</v>
      </c>
      <c r="F325" s="7" t="s">
        <v>2608</v>
      </c>
      <c r="G325" s="19">
        <v>166</v>
      </c>
      <c r="H325" t="b">
        <f t="shared" si="30"/>
        <v>1</v>
      </c>
      <c r="I325" t="str">
        <f t="shared" si="32"/>
        <v xml:space="preserve">_x000D_
										Makeup Revolution_x000D_
								</v>
      </c>
      <c r="K325" s="22" t="str">
        <f t="shared" si="33"/>
        <v xml:space="preserve">Google _x000D_
										Makeup Revolution_x000D_
								</v>
      </c>
      <c r="L325" s="22" t="str">
        <f t="shared" si="34"/>
        <v xml:space="preserve">Google Adam Minto and Tom Allsworth </v>
      </c>
      <c r="M325" s="22" t="str">
        <f t="shared" si="31"/>
        <v xml:space="preserve">Google _x000D_
										Makeup Revolution_x000D_
								</v>
      </c>
      <c r="N325" s="22"/>
    </row>
    <row r="326" spans="1:14" ht="68" x14ac:dyDescent="0.2">
      <c r="A326" t="s">
        <v>1837</v>
      </c>
      <c r="B326" s="19" t="s">
        <v>2609</v>
      </c>
      <c r="C326" s="7" t="b">
        <v>1</v>
      </c>
      <c r="D326" t="b">
        <v>0</v>
      </c>
      <c r="E326">
        <v>1977</v>
      </c>
      <c r="F326" s="7" t="s">
        <v>2198</v>
      </c>
      <c r="G326" s="19">
        <v>7</v>
      </c>
      <c r="H326" t="b">
        <f t="shared" si="30"/>
        <v>1</v>
      </c>
      <c r="I326" t="str">
        <f t="shared" si="32"/>
        <v xml:space="preserve">_x000D_
										Manic Panic_x000D_
								</v>
      </c>
      <c r="K326" s="22" t="str">
        <f t="shared" si="33"/>
        <v xml:space="preserve">Google _x000D_
										Manic Panic_x000D_
								</v>
      </c>
      <c r="L326" s="22" t="str">
        <f t="shared" si="34"/>
        <v>Google Tish Bellomo and Snooky Bellomo</v>
      </c>
      <c r="M326" s="22" t="str">
        <f t="shared" si="31"/>
        <v xml:space="preserve">Google _x000D_
										Manic Panic_x000D_
								</v>
      </c>
      <c r="N326" s="22"/>
    </row>
    <row r="327" spans="1:14" ht="85" x14ac:dyDescent="0.2">
      <c r="A327" t="s">
        <v>1838</v>
      </c>
      <c r="B327" s="19" t="s">
        <v>2610</v>
      </c>
      <c r="C327" s="7" t="b">
        <v>1</v>
      </c>
      <c r="D327" s="7" t="b">
        <v>1</v>
      </c>
      <c r="E327">
        <v>2012</v>
      </c>
      <c r="F327" s="7" t="s">
        <v>2085</v>
      </c>
      <c r="G327" s="19">
        <v>10</v>
      </c>
      <c r="H327" t="b">
        <f t="shared" si="30"/>
        <v>1</v>
      </c>
      <c r="I327" t="str">
        <f t="shared" si="32"/>
        <v xml:space="preserve">_x000D_
										MANNA KADAR BEAUTY_x000D_
								</v>
      </c>
      <c r="K327" s="22" t="str">
        <f t="shared" si="33"/>
        <v xml:space="preserve">Google _x000D_
										MANNA KADAR BEAUTY_x000D_
								</v>
      </c>
      <c r="L327" s="22" t="str">
        <f t="shared" si="34"/>
        <v>Google Manna Kadar</v>
      </c>
      <c r="M327" s="22" t="str">
        <f t="shared" si="31"/>
        <v xml:space="preserve">Google _x000D_
										MANNA KADAR BEAUTY_x000D_
								</v>
      </c>
      <c r="N327" s="22"/>
    </row>
    <row r="328" spans="1:14" ht="68" x14ac:dyDescent="0.2">
      <c r="A328" t="s">
        <v>1839</v>
      </c>
      <c r="B328" s="19" t="s">
        <v>2611</v>
      </c>
      <c r="C328" s="7" t="b">
        <v>0</v>
      </c>
      <c r="D328" t="b">
        <v>0</v>
      </c>
      <c r="E328">
        <v>1996</v>
      </c>
      <c r="F328" s="7" t="s">
        <v>2199</v>
      </c>
      <c r="G328" s="19">
        <v>16</v>
      </c>
      <c r="H328" t="b">
        <f t="shared" si="30"/>
        <v>1</v>
      </c>
      <c r="I328" t="str">
        <f t="shared" si="32"/>
        <v xml:space="preserve">_x000D_
										Marc Anthony_x000D_
								</v>
      </c>
      <c r="K328" s="22" t="str">
        <f t="shared" si="33"/>
        <v xml:space="preserve">Google _x000D_
										Marc Anthony_x000D_
								</v>
      </c>
      <c r="L328" s="22" t="str">
        <f t="shared" si="34"/>
        <v>Google Marc Anthony Venere</v>
      </c>
      <c r="M328" s="22" t="str">
        <f t="shared" si="31"/>
        <v xml:space="preserve">Google _x000D_
										Marc Anthony_x000D_
								</v>
      </c>
      <c r="N328" s="22"/>
    </row>
    <row r="329" spans="1:14" ht="68" x14ac:dyDescent="0.2">
      <c r="A329" t="s">
        <v>1840</v>
      </c>
      <c r="B329" s="19" t="s">
        <v>2612</v>
      </c>
      <c r="C329" s="7" t="b">
        <v>0</v>
      </c>
      <c r="D329" t="b">
        <v>0</v>
      </c>
      <c r="E329">
        <v>1984</v>
      </c>
      <c r="F329" s="7" t="s">
        <v>2064</v>
      </c>
      <c r="G329" s="19">
        <v>18</v>
      </c>
      <c r="H329" t="b">
        <f t="shared" si="30"/>
        <v>1</v>
      </c>
      <c r="I329" t="str">
        <f t="shared" si="32"/>
        <v xml:space="preserve">_x000D_
										Marc Jacobs_x000D_
								</v>
      </c>
      <c r="K329" s="22" t="str">
        <f t="shared" si="33"/>
        <v xml:space="preserve">Google _x000D_
										Marc Jacobs_x000D_
								</v>
      </c>
      <c r="L329" s="22" t="str">
        <f t="shared" si="34"/>
        <v>Google Robert Duffy</v>
      </c>
      <c r="M329" s="22" t="str">
        <f t="shared" si="31"/>
        <v xml:space="preserve">Google _x000D_
										Marc Jacobs_x000D_
								</v>
      </c>
      <c r="N329" s="22"/>
    </row>
    <row r="330" spans="1:14" ht="68" x14ac:dyDescent="0.2">
      <c r="A330" t="s">
        <v>1841</v>
      </c>
      <c r="B330" t="s">
        <v>157</v>
      </c>
      <c r="C330" t="b">
        <v>0</v>
      </c>
      <c r="D330" t="b">
        <v>0</v>
      </c>
      <c r="E330">
        <v>1967</v>
      </c>
      <c r="F330" s="7" t="s">
        <v>2179</v>
      </c>
      <c r="G330" s="19">
        <v>95</v>
      </c>
      <c r="H330" t="b">
        <f t="shared" si="30"/>
        <v>1</v>
      </c>
      <c r="I330" t="str">
        <f t="shared" si="32"/>
        <v xml:space="preserve">_x000D_
										Mario Badescu_x000D_
								</v>
      </c>
      <c r="K330" s="22" t="str">
        <f t="shared" si="33"/>
        <v xml:space="preserve">Google _x000D_
										Mario Badescu_x000D_
								</v>
      </c>
      <c r="L330" s="22" t="str">
        <f t="shared" si="34"/>
        <v>Google Mario Badescu</v>
      </c>
      <c r="M330" s="22" t="str">
        <f t="shared" si="31"/>
        <v xml:space="preserve">Google _x000D_
										Mario Badescu_x000D_
								</v>
      </c>
      <c r="N330" s="22"/>
    </row>
    <row r="331" spans="1:14" ht="68" x14ac:dyDescent="0.2">
      <c r="A331" t="s">
        <v>1842</v>
      </c>
      <c r="B331" t="s">
        <v>2285</v>
      </c>
      <c r="C331" t="b">
        <v>0</v>
      </c>
      <c r="D331" t="b">
        <v>0</v>
      </c>
      <c r="E331">
        <v>1980</v>
      </c>
      <c r="F331" s="7" t="s">
        <v>2613</v>
      </c>
      <c r="G331" s="19">
        <v>26</v>
      </c>
      <c r="H331" t="b">
        <f t="shared" si="30"/>
        <v>1</v>
      </c>
      <c r="I331" t="str">
        <f t="shared" si="32"/>
        <v xml:space="preserve">_x000D_
										Matrix_x000D_
								</v>
      </c>
      <c r="K331" s="22" t="str">
        <f t="shared" si="33"/>
        <v xml:space="preserve">Google _x000D_
										Matrix_x000D_
								</v>
      </c>
      <c r="L331" s="22" t="str">
        <f t="shared" si="34"/>
        <v>Google Arnie Miller</v>
      </c>
      <c r="M331" s="22" t="str">
        <f t="shared" si="31"/>
        <v xml:space="preserve">Google _x000D_
										Matrix_x000D_
								</v>
      </c>
      <c r="N331" s="22"/>
    </row>
    <row r="332" spans="1:14" ht="68" x14ac:dyDescent="0.2">
      <c r="A332" t="s">
        <v>1843</v>
      </c>
      <c r="B332" t="s">
        <v>2614</v>
      </c>
      <c r="C332" s="7" t="b">
        <v>1</v>
      </c>
      <c r="D332" t="b">
        <v>0</v>
      </c>
      <c r="E332">
        <v>1996</v>
      </c>
      <c r="F332" s="7" t="s">
        <v>2057</v>
      </c>
      <c r="G332" s="19">
        <v>5</v>
      </c>
      <c r="H332" t="b">
        <f t="shared" si="30"/>
        <v>1</v>
      </c>
      <c r="I332" t="str">
        <f t="shared" si="32"/>
        <v xml:space="preserve">_x000D_
										Maui Babe_x000D_
								</v>
      </c>
      <c r="K332" s="22" t="str">
        <f t="shared" si="33"/>
        <v xml:space="preserve">Google _x000D_
										Maui Babe_x000D_
								</v>
      </c>
      <c r="L332" s="22" t="str">
        <f t="shared" si="34"/>
        <v>Google Christina Park</v>
      </c>
      <c r="M332" s="22" t="str">
        <f t="shared" si="31"/>
        <v xml:space="preserve">Google _x000D_
										Maui Babe_x000D_
								</v>
      </c>
      <c r="N332" s="22"/>
    </row>
    <row r="333" spans="1:14" ht="68" x14ac:dyDescent="0.2">
      <c r="A333" t="s">
        <v>1844</v>
      </c>
      <c r="B333" t="s">
        <v>2615</v>
      </c>
      <c r="C333" s="7" t="b">
        <v>0</v>
      </c>
      <c r="D333" t="b">
        <v>0</v>
      </c>
      <c r="E333">
        <v>2016</v>
      </c>
      <c r="F333" s="7" t="s">
        <v>2199</v>
      </c>
      <c r="G333" s="19">
        <v>14</v>
      </c>
      <c r="H333" t="b">
        <f t="shared" si="30"/>
        <v>1</v>
      </c>
      <c r="I333" t="str">
        <f t="shared" si="32"/>
        <v xml:space="preserve">_x000D_
										Maui Moisture_x000D_
								</v>
      </c>
      <c r="K333" s="22" t="str">
        <f t="shared" si="33"/>
        <v xml:space="preserve">Google _x000D_
										Maui Moisture_x000D_
								</v>
      </c>
      <c r="L333" s="22" t="str">
        <f t="shared" si="34"/>
        <v>Google Todd Christopher</v>
      </c>
      <c r="M333" s="22" t="str">
        <f t="shared" si="31"/>
        <v xml:space="preserve">Google _x000D_
										Maui Moisture_x000D_
								</v>
      </c>
      <c r="N333" s="22"/>
    </row>
    <row r="334" spans="1:14" ht="68" x14ac:dyDescent="0.2">
      <c r="A334" t="s">
        <v>1845</v>
      </c>
      <c r="B334" t="s">
        <v>2616</v>
      </c>
      <c r="C334" s="7" t="b">
        <v>0</v>
      </c>
      <c r="D334" t="b">
        <v>0</v>
      </c>
      <c r="E334">
        <v>1914</v>
      </c>
      <c r="F334" s="7" t="s">
        <v>2603</v>
      </c>
      <c r="G334" s="19">
        <v>121</v>
      </c>
      <c r="H334" t="b">
        <f t="shared" si="30"/>
        <v>1</v>
      </c>
      <c r="I334" t="str">
        <f t="shared" si="32"/>
        <v xml:space="preserve">_x000D_
										Maybelline_x000D_
								</v>
      </c>
      <c r="K334" s="22" t="str">
        <f t="shared" si="33"/>
        <v xml:space="preserve">Google _x000D_
										Maybelline_x000D_
								</v>
      </c>
      <c r="L334" s="22" t="str">
        <f t="shared" si="34"/>
        <v>Google Thomas Lyle Williams</v>
      </c>
      <c r="M334" s="22" t="str">
        <f t="shared" si="31"/>
        <v xml:space="preserve">Google _x000D_
										Maybelline_x000D_
								</v>
      </c>
      <c r="N334" s="22"/>
    </row>
    <row r="335" spans="1:14" ht="85" x14ac:dyDescent="0.2">
      <c r="A335" t="s">
        <v>1846</v>
      </c>
      <c r="B335" t="s">
        <v>2617</v>
      </c>
      <c r="C335" s="7" t="b">
        <v>0</v>
      </c>
      <c r="D335" t="b">
        <v>0</v>
      </c>
      <c r="E335">
        <v>2017</v>
      </c>
      <c r="F335" t="s">
        <v>2055</v>
      </c>
      <c r="G335" s="19">
        <v>3</v>
      </c>
      <c r="H335" t="b">
        <f t="shared" si="30"/>
        <v>1</v>
      </c>
      <c r="I335" t="str">
        <f t="shared" si="32"/>
        <v xml:space="preserve">_x000D_
										MAËLYS Cosmetics_x000D_
								</v>
      </c>
      <c r="K335" s="22" t="str">
        <f t="shared" si="33"/>
        <v xml:space="preserve">Google _x000D_
										MAËLYS Cosmetics_x000D_
								</v>
      </c>
      <c r="L335" s="22" t="str">
        <f t="shared" si="34"/>
        <v>Google Yariv Citron and Daniel De Castro</v>
      </c>
      <c r="M335" s="22" t="str">
        <f t="shared" si="31"/>
        <v xml:space="preserve">Google _x000D_
										MAËLYS Cosmetics_x000D_
								</v>
      </c>
      <c r="N335" s="22"/>
    </row>
    <row r="336" spans="1:14" ht="85" x14ac:dyDescent="0.2">
      <c r="A336" t="s">
        <v>1847</v>
      </c>
      <c r="B336" t="s">
        <v>2618</v>
      </c>
      <c r="C336" s="7" t="b">
        <v>0</v>
      </c>
      <c r="D336" t="b">
        <v>0</v>
      </c>
      <c r="E336">
        <v>2004</v>
      </c>
      <c r="F336" s="7" t="s">
        <v>2179</v>
      </c>
      <c r="G336" s="19">
        <v>13</v>
      </c>
      <c r="H336" t="b">
        <f t="shared" si="30"/>
        <v>1</v>
      </c>
      <c r="I336" t="str">
        <f t="shared" si="32"/>
        <v xml:space="preserve">_x000D_
										Meaningful Beauty_x000D_
								</v>
      </c>
      <c r="K336" s="22" t="str">
        <f t="shared" si="33"/>
        <v xml:space="preserve">Google _x000D_
										Meaningful Beauty_x000D_
								</v>
      </c>
      <c r="L336" s="22" t="str">
        <f t="shared" si="34"/>
        <v>Google Jean-Louis Sebagh</v>
      </c>
      <c r="M336" s="22" t="str">
        <f t="shared" si="31"/>
        <v xml:space="preserve">Google _x000D_
										Meaningful Beauty_x000D_
								</v>
      </c>
      <c r="N336" s="22"/>
    </row>
    <row r="337" spans="1:14" ht="68" x14ac:dyDescent="0.2">
      <c r="A337" t="s">
        <v>1848</v>
      </c>
      <c r="B337" t="s">
        <v>2619</v>
      </c>
      <c r="C337" s="7" t="b">
        <v>1</v>
      </c>
      <c r="D337" t="b">
        <v>0</v>
      </c>
      <c r="E337">
        <v>2017</v>
      </c>
      <c r="F337" s="7" t="s">
        <v>2200</v>
      </c>
      <c r="G337" s="19">
        <v>30</v>
      </c>
      <c r="H337" t="b">
        <f t="shared" si="30"/>
        <v>1</v>
      </c>
      <c r="I337" t="str">
        <f t="shared" si="32"/>
        <v xml:space="preserve">_x000D_
										megababe_x000D_
								</v>
      </c>
      <c r="K337" s="22" t="str">
        <f t="shared" si="33"/>
        <v xml:space="preserve">Google _x000D_
										megababe_x000D_
								</v>
      </c>
      <c r="L337" s="22" t="str">
        <f t="shared" si="34"/>
        <v>Google Katie Sturino</v>
      </c>
      <c r="M337" s="22" t="str">
        <f t="shared" si="31"/>
        <v xml:space="preserve">Google _x000D_
										megababe_x000D_
								</v>
      </c>
      <c r="N337" s="22"/>
    </row>
    <row r="338" spans="1:14" ht="68" x14ac:dyDescent="0.2">
      <c r="A338" t="s">
        <v>1849</v>
      </c>
      <c r="B338" t="s">
        <v>2620</v>
      </c>
      <c r="C338" s="7" t="b">
        <v>0</v>
      </c>
      <c r="D338" t="b">
        <v>1</v>
      </c>
      <c r="E338">
        <v>2017</v>
      </c>
      <c r="F338" t="s">
        <v>2055</v>
      </c>
      <c r="G338" s="19">
        <v>1</v>
      </c>
      <c r="H338" t="b">
        <f t="shared" si="30"/>
        <v>1</v>
      </c>
      <c r="I338" t="str">
        <f t="shared" si="32"/>
        <v xml:space="preserve">_x000D_
										MegRhythm_x000D_
								</v>
      </c>
      <c r="K338" s="22" t="str">
        <f t="shared" si="33"/>
        <v xml:space="preserve">Google _x000D_
										MegRhythm_x000D_
								</v>
      </c>
      <c r="L338" s="22" t="str">
        <f t="shared" si="34"/>
        <v>Google Michitaka Sawada</v>
      </c>
      <c r="M338" s="22" t="str">
        <f t="shared" si="31"/>
        <v xml:space="preserve">Google _x000D_
										MegRhythm_x000D_
								</v>
      </c>
      <c r="N338" s="22"/>
    </row>
    <row r="339" spans="1:14" ht="85" x14ac:dyDescent="0.2">
      <c r="A339" t="s">
        <v>1850</v>
      </c>
      <c r="B339" t="s">
        <v>1318</v>
      </c>
      <c r="C339" t="b">
        <v>1</v>
      </c>
      <c r="D339" t="b">
        <v>1</v>
      </c>
      <c r="E339">
        <v>2015</v>
      </c>
      <c r="F339" s="7" t="s">
        <v>2092</v>
      </c>
      <c r="G339" s="19">
        <v>5</v>
      </c>
      <c r="H339" t="b">
        <f t="shared" si="30"/>
        <v>1</v>
      </c>
      <c r="I339" t="str">
        <f t="shared" si="32"/>
        <v xml:space="preserve">_x000D_
										Melanin Haircare_x000D_
								</v>
      </c>
      <c r="K339" s="22" t="str">
        <f t="shared" si="33"/>
        <v xml:space="preserve">Google _x000D_
										Melanin Haircare_x000D_
								</v>
      </c>
      <c r="L339" s="22" t="str">
        <f t="shared" si="34"/>
        <v>Google Whitney White and Taffeta White</v>
      </c>
      <c r="M339" s="22" t="str">
        <f t="shared" si="31"/>
        <v xml:space="preserve">Google _x000D_
										Melanin Haircare_x000D_
								</v>
      </c>
      <c r="N339" s="22"/>
    </row>
    <row r="340" spans="1:14" ht="68" x14ac:dyDescent="0.2">
      <c r="A340" t="s">
        <v>1851</v>
      </c>
      <c r="B340" s="19" t="s">
        <v>2621</v>
      </c>
      <c r="C340" t="b">
        <v>1</v>
      </c>
      <c r="D340" t="b">
        <v>1</v>
      </c>
      <c r="E340">
        <v>2018</v>
      </c>
      <c r="F340" s="7" t="s">
        <v>2201</v>
      </c>
      <c r="G340" s="19">
        <v>6</v>
      </c>
      <c r="H340" t="b">
        <f t="shared" si="30"/>
        <v>1</v>
      </c>
      <c r="I340" t="str">
        <f t="shared" si="32"/>
        <v xml:space="preserve">_x000D_
										MELÉ_x000D_
								</v>
      </c>
      <c r="K340" s="22" t="str">
        <f t="shared" si="33"/>
        <v xml:space="preserve">Google _x000D_
										MELÉ_x000D_
								</v>
      </c>
      <c r="L340" s="22" t="str">
        <f t="shared" si="34"/>
        <v>Google Esi Eggleston-Bracey and Sarah Irby</v>
      </c>
      <c r="M340" s="22" t="str">
        <f t="shared" si="31"/>
        <v xml:space="preserve">Google _x000D_
										MELÉ_x000D_
								</v>
      </c>
      <c r="N340" s="22"/>
    </row>
    <row r="341" spans="1:14" ht="68" x14ac:dyDescent="0.2">
      <c r="A341" t="s">
        <v>1852</v>
      </c>
      <c r="B341" s="19" t="s">
        <v>2622</v>
      </c>
      <c r="C341" s="7" t="b">
        <v>0</v>
      </c>
      <c r="D341" t="b">
        <v>0</v>
      </c>
      <c r="E341">
        <v>2012</v>
      </c>
      <c r="F341" s="7" t="s">
        <v>2202</v>
      </c>
      <c r="G341" s="19">
        <v>7</v>
      </c>
      <c r="H341" t="b">
        <f t="shared" si="30"/>
        <v>1</v>
      </c>
      <c r="I341" t="str">
        <f t="shared" si="32"/>
        <v xml:space="preserve">_x000D_
										Merci Handy_x000D_
								</v>
      </c>
      <c r="K341" s="22" t="str">
        <f t="shared" si="33"/>
        <v xml:space="preserve">Google _x000D_
										Merci Handy_x000D_
								</v>
      </c>
      <c r="L341" s="22" t="str">
        <f t="shared" si="34"/>
        <v>Google Roland Jais-Nielsen and Marty Louis</v>
      </c>
      <c r="M341" s="22" t="str">
        <f t="shared" si="31"/>
        <v xml:space="preserve">Google _x000D_
										Merci Handy_x000D_
								</v>
      </c>
      <c r="N341" s="22"/>
    </row>
    <row r="342" spans="1:14" ht="68" x14ac:dyDescent="0.2">
      <c r="A342" t="s">
        <v>1853</v>
      </c>
      <c r="B342" s="19" t="s">
        <v>2623</v>
      </c>
      <c r="C342" s="7" t="b">
        <v>1</v>
      </c>
      <c r="D342" t="b">
        <v>0</v>
      </c>
      <c r="E342">
        <v>2000</v>
      </c>
      <c r="F342" s="7" t="s">
        <v>2203</v>
      </c>
      <c r="G342" s="19">
        <v>17</v>
      </c>
      <c r="H342" t="b">
        <f t="shared" si="30"/>
        <v>1</v>
      </c>
      <c r="I342" t="str">
        <f t="shared" si="32"/>
        <v xml:space="preserve">_x000D_
										Miamica_x000D_
								</v>
      </c>
      <c r="K342" s="22" t="str">
        <f t="shared" si="33"/>
        <v xml:space="preserve">Google _x000D_
										Miamica_x000D_
								</v>
      </c>
      <c r="L342" s="22" t="str">
        <f t="shared" si="34"/>
        <v>Google Devra Miller</v>
      </c>
      <c r="M342" s="22" t="str">
        <f t="shared" si="31"/>
        <v xml:space="preserve">Google _x000D_
										Miamica_x000D_
								</v>
      </c>
      <c r="N342" s="22"/>
    </row>
    <row r="343" spans="1:14" ht="68" x14ac:dyDescent="0.2">
      <c r="A343" t="s">
        <v>1854</v>
      </c>
      <c r="B343" t="s">
        <v>1854</v>
      </c>
      <c r="C343" s="7" t="b">
        <v>0</v>
      </c>
      <c r="D343" s="7" t="b">
        <v>0</v>
      </c>
      <c r="E343">
        <v>1981</v>
      </c>
      <c r="F343" s="7" t="s">
        <v>2064</v>
      </c>
      <c r="G343" s="19">
        <v>15</v>
      </c>
      <c r="H343" t="b">
        <f t="shared" si="30"/>
        <v>1</v>
      </c>
      <c r="I343" t="str">
        <f t="shared" si="32"/>
        <v xml:space="preserve">_x000D_
										Michael Kors_x000D_
								</v>
      </c>
      <c r="K343" s="22" t="str">
        <f t="shared" si="33"/>
        <v xml:space="preserve">Google _x000D_
										Michael Kors_x000D_
								</v>
      </c>
      <c r="L343" s="22" t="str">
        <f t="shared" si="34"/>
        <v xml:space="preserve">Google _x000D_
										Michael Kors_x000D_
								</v>
      </c>
      <c r="M343" s="22" t="str">
        <f t="shared" si="31"/>
        <v xml:space="preserve">Google _x000D_
										Michael Kors_x000D_
								</v>
      </c>
      <c r="N343" s="22"/>
    </row>
    <row r="344" spans="1:14" ht="85" x14ac:dyDescent="0.2">
      <c r="A344" t="s">
        <v>1855</v>
      </c>
      <c r="B344" s="19" t="s">
        <v>2624</v>
      </c>
      <c r="C344" s="7" t="b">
        <v>0</v>
      </c>
      <c r="D344" s="7" t="b">
        <v>0</v>
      </c>
      <c r="E344">
        <v>2008</v>
      </c>
      <c r="F344" s="7" t="s">
        <v>2204</v>
      </c>
      <c r="G344" s="19">
        <v>20</v>
      </c>
      <c r="H344" t="b">
        <f t="shared" si="30"/>
        <v>1</v>
      </c>
      <c r="I344" t="str">
        <f t="shared" si="32"/>
        <v xml:space="preserve">_x000D_
										Michael Todd Beauty_x000D_
								</v>
      </c>
      <c r="K344" s="22" t="str">
        <f t="shared" si="33"/>
        <v xml:space="preserve">Google _x000D_
										Michael Todd Beauty_x000D_
								</v>
      </c>
      <c r="L344" s="22" t="str">
        <f t="shared" si="34"/>
        <v>Google Lewis Hendler</v>
      </c>
      <c r="M344" s="22" t="str">
        <f t="shared" si="31"/>
        <v xml:space="preserve">Google _x000D_
										Michael Todd Beauty_x000D_
								</v>
      </c>
      <c r="N344" s="22"/>
    </row>
    <row r="345" spans="1:14" ht="68" x14ac:dyDescent="0.2">
      <c r="A345" t="s">
        <v>1856</v>
      </c>
      <c r="B345" s="19" t="s">
        <v>2625</v>
      </c>
      <c r="C345" s="7" t="b">
        <v>1</v>
      </c>
      <c r="D345" t="b">
        <v>1</v>
      </c>
      <c r="E345">
        <v>2020</v>
      </c>
      <c r="F345" s="7" t="s">
        <v>2105</v>
      </c>
      <c r="G345" s="19">
        <v>8</v>
      </c>
      <c r="H345" t="b">
        <f t="shared" si="30"/>
        <v>1</v>
      </c>
      <c r="I345" t="str">
        <f t="shared" si="32"/>
        <v xml:space="preserve">_x000D_
										Mielle Organics_x000D_
								</v>
      </c>
      <c r="K345" s="22" t="str">
        <f t="shared" si="33"/>
        <v xml:space="preserve">Google _x000D_
										Mielle Organics_x000D_
								</v>
      </c>
      <c r="L345" s="22" t="str">
        <f t="shared" si="34"/>
        <v>Google Monique Rodriquez</v>
      </c>
      <c r="M345" s="22" t="str">
        <f t="shared" si="31"/>
        <v xml:space="preserve">Google _x000D_
										Mielle Organics_x000D_
								</v>
      </c>
      <c r="N345" s="22"/>
    </row>
    <row r="346" spans="1:14" ht="68" x14ac:dyDescent="0.2">
      <c r="A346" t="s">
        <v>1857</v>
      </c>
      <c r="B346" s="19" t="s">
        <v>2626</v>
      </c>
      <c r="C346" s="7" t="b">
        <v>1</v>
      </c>
      <c r="D346" t="b">
        <v>0</v>
      </c>
      <c r="E346">
        <v>2001</v>
      </c>
      <c r="F346" s="7" t="s">
        <v>2097</v>
      </c>
      <c r="G346" s="19">
        <v>85</v>
      </c>
      <c r="H346" t="b">
        <f t="shared" si="30"/>
        <v>1</v>
      </c>
      <c r="I346" t="str">
        <f t="shared" si="32"/>
        <v xml:space="preserve">_x000D_
										Milani_x000D_
								</v>
      </c>
      <c r="K346" s="22" t="str">
        <f t="shared" si="33"/>
        <v xml:space="preserve">Google _x000D_
										Milani_x000D_
								</v>
      </c>
      <c r="L346" s="22" t="str">
        <f t="shared" si="34"/>
        <v>Google Laurie Minc</v>
      </c>
      <c r="M346" s="22" t="str">
        <f t="shared" si="31"/>
        <v xml:space="preserve">Google _x000D_
										Milani_x000D_
								</v>
      </c>
      <c r="N346" s="22"/>
    </row>
    <row r="347" spans="1:14" ht="68" x14ac:dyDescent="0.2">
      <c r="A347" t="s">
        <v>1858</v>
      </c>
      <c r="B347" s="19" t="s">
        <v>2627</v>
      </c>
      <c r="C347" s="7" t="b">
        <v>1</v>
      </c>
      <c r="D347" t="b">
        <v>1</v>
      </c>
      <c r="E347">
        <v>2014</v>
      </c>
      <c r="F347" s="7" t="s">
        <v>2205</v>
      </c>
      <c r="G347" s="19">
        <v>28</v>
      </c>
      <c r="H347" t="b">
        <f t="shared" ref="H347:H410" si="35">IF(ISNA(VLOOKUP(A347,$N$1:$Q$174,1,FALSE)), TRUE, FALSE)</f>
        <v>1</v>
      </c>
      <c r="I347" t="str">
        <f t="shared" si="32"/>
        <v xml:space="preserve">_x000D_
										Milk + Honey_x000D_
								</v>
      </c>
      <c r="K347" s="22" t="str">
        <f t="shared" si="33"/>
        <v xml:space="preserve">Google _x000D_
										Milk + Honey_x000D_
								</v>
      </c>
      <c r="L347" s="22" t="str">
        <f t="shared" si="34"/>
        <v>Google Alissa Bayer</v>
      </c>
      <c r="M347" s="22" t="str">
        <f t="shared" si="31"/>
        <v xml:space="preserve">Google _x000D_
										Milk + Honey_x000D_
								</v>
      </c>
      <c r="N347" s="22"/>
    </row>
    <row r="348" spans="1:14" ht="68" x14ac:dyDescent="0.2">
      <c r="A348" t="s">
        <v>1859</v>
      </c>
      <c r="B348" s="19" t="s">
        <v>2628</v>
      </c>
      <c r="C348" s="7" t="b">
        <v>1</v>
      </c>
      <c r="D348" t="b">
        <v>0</v>
      </c>
      <c r="E348">
        <v>2012</v>
      </c>
      <c r="F348" s="7" t="s">
        <v>2059</v>
      </c>
      <c r="G348" s="19">
        <v>55</v>
      </c>
      <c r="H348" t="b">
        <f t="shared" si="35"/>
        <v>1</v>
      </c>
      <c r="I348" t="str">
        <f t="shared" si="32"/>
        <v xml:space="preserve">_x000D_
										Miss Spa_x000D_
								</v>
      </c>
      <c r="K348" s="22" t="str">
        <f t="shared" si="33"/>
        <v xml:space="preserve">Google _x000D_
										Miss Spa_x000D_
								</v>
      </c>
      <c r="L348" s="22" t="str">
        <f t="shared" si="34"/>
        <v>Google Kate Kimmerle</v>
      </c>
      <c r="M348" s="22" t="str">
        <f t="shared" si="31"/>
        <v xml:space="preserve">Google _x000D_
										Miss Spa_x000D_
								</v>
      </c>
      <c r="N348" s="22"/>
    </row>
    <row r="349" spans="1:14" ht="68" x14ac:dyDescent="0.2">
      <c r="A349" t="s">
        <v>1860</v>
      </c>
      <c r="B349" s="19" t="s">
        <v>2629</v>
      </c>
      <c r="C349" s="7" t="b">
        <v>1</v>
      </c>
      <c r="D349" t="b">
        <v>1</v>
      </c>
      <c r="E349">
        <v>2004</v>
      </c>
      <c r="F349" s="7" t="s">
        <v>2199</v>
      </c>
      <c r="G349" s="19">
        <v>10</v>
      </c>
      <c r="H349" t="b">
        <f t="shared" si="35"/>
        <v>1</v>
      </c>
      <c r="I349" t="str">
        <f t="shared" si="32"/>
        <v xml:space="preserve">_x000D_
										Mixed Chicks_x000D_
								</v>
      </c>
      <c r="K349" s="22" t="str">
        <f t="shared" si="33"/>
        <v xml:space="preserve">Google _x000D_
										Mixed Chicks_x000D_
								</v>
      </c>
      <c r="L349" s="22" t="str">
        <f t="shared" si="34"/>
        <v>Google Kim Etheredge and Wendi Levy Kaaya</v>
      </c>
      <c r="M349" s="22" t="str">
        <f t="shared" si="31"/>
        <v xml:space="preserve">Google _x000D_
										Mixed Chicks_x000D_
								</v>
      </c>
      <c r="N349" s="22"/>
    </row>
    <row r="350" spans="1:14" ht="85" x14ac:dyDescent="0.2">
      <c r="A350" t="s">
        <v>1861</v>
      </c>
      <c r="B350" s="19" t="s">
        <v>2630</v>
      </c>
      <c r="C350" s="7" t="b">
        <v>1</v>
      </c>
      <c r="D350" t="b">
        <v>0</v>
      </c>
      <c r="E350">
        <v>2021</v>
      </c>
      <c r="F350" s="7" t="s">
        <v>2206</v>
      </c>
      <c r="G350" s="19">
        <v>10</v>
      </c>
      <c r="H350" t="b">
        <f t="shared" si="35"/>
        <v>1</v>
      </c>
      <c r="I350" t="str">
        <f t="shared" si="32"/>
        <v xml:space="preserve">_x000D_
										MONDAY Haircare_x000D_
								</v>
      </c>
      <c r="K350" s="22" t="str">
        <f t="shared" si="33"/>
        <v xml:space="preserve">Google _x000D_
										MONDAY Haircare_x000D_
								</v>
      </c>
      <c r="L350" s="22" t="str">
        <f t="shared" si="34"/>
        <v>Google Jaimee Lupton</v>
      </c>
      <c r="M350" s="22" t="str">
        <f t="shared" si="31"/>
        <v xml:space="preserve">Google _x000D_
										MONDAY Haircare_x000D_
								</v>
      </c>
      <c r="N350" s="22"/>
    </row>
    <row r="351" spans="1:14" ht="51" x14ac:dyDescent="0.2">
      <c r="A351" t="s">
        <v>1862</v>
      </c>
      <c r="B351" s="19" t="s">
        <v>2631</v>
      </c>
      <c r="C351" s="7" t="b">
        <v>0</v>
      </c>
      <c r="D351" t="b">
        <v>0</v>
      </c>
      <c r="E351">
        <v>2018</v>
      </c>
      <c r="F351" s="7" t="s">
        <v>2167</v>
      </c>
      <c r="G351" s="19">
        <v>18</v>
      </c>
      <c r="H351" t="b">
        <f t="shared" si="35"/>
        <v>1</v>
      </c>
      <c r="I351" t="str">
        <f t="shared" si="32"/>
        <v xml:space="preserve">_x000D_
										Moon_x000D_
								</v>
      </c>
      <c r="K351" s="22" t="str">
        <f t="shared" si="33"/>
        <v xml:space="preserve">Google _x000D_
										Moon_x000D_
								</v>
      </c>
      <c r="L351" s="22" t="str">
        <f t="shared" si="34"/>
        <v>Google Kenneth Kruger</v>
      </c>
      <c r="M351" s="22" t="str">
        <f t="shared" si="31"/>
        <v xml:space="preserve">Google _x000D_
										Moon_x000D_
								</v>
      </c>
      <c r="N351" s="22"/>
    </row>
    <row r="352" spans="1:14" ht="68" x14ac:dyDescent="0.2">
      <c r="A352" t="s">
        <v>1863</v>
      </c>
      <c r="B352" s="19" t="s">
        <v>2632</v>
      </c>
      <c r="C352" s="7" t="b">
        <v>1</v>
      </c>
      <c r="D352" s="7" t="b">
        <v>1</v>
      </c>
      <c r="E352">
        <v>2007</v>
      </c>
      <c r="F352" s="7" t="s">
        <v>2207</v>
      </c>
      <c r="G352" s="19">
        <v>4</v>
      </c>
      <c r="H352" t="b">
        <f t="shared" si="35"/>
        <v>1</v>
      </c>
      <c r="I352" t="str">
        <f t="shared" si="32"/>
        <v xml:space="preserve">_x000D_
										Morgan Taylor_x000D_
								</v>
      </c>
      <c r="K352" s="22" t="str">
        <f t="shared" si="33"/>
        <v xml:space="preserve">Google _x000D_
										Morgan Taylor_x000D_
								</v>
      </c>
      <c r="L352" s="22" t="str">
        <f t="shared" si="34"/>
        <v>Google Danny Haile</v>
      </c>
      <c r="M352" s="22" t="str">
        <f t="shared" si="31"/>
        <v xml:space="preserve">Google _x000D_
										Morgan Taylor_x000D_
								</v>
      </c>
      <c r="N352" s="22"/>
    </row>
    <row r="353" spans="1:15" ht="68" x14ac:dyDescent="0.2">
      <c r="A353" t="s">
        <v>1864</v>
      </c>
      <c r="B353" s="19" t="s">
        <v>2633</v>
      </c>
      <c r="C353" s="7" t="b">
        <v>1</v>
      </c>
      <c r="D353" t="b">
        <v>0</v>
      </c>
      <c r="E353">
        <v>2008</v>
      </c>
      <c r="F353" s="7" t="s">
        <v>2634</v>
      </c>
      <c r="G353" s="19">
        <v>183</v>
      </c>
      <c r="H353" t="b">
        <f t="shared" si="35"/>
        <v>1</v>
      </c>
      <c r="I353" t="str">
        <f t="shared" si="32"/>
        <v xml:space="preserve">_x000D_
										Morphe_x000D_
								</v>
      </c>
      <c r="K353" s="22" t="str">
        <f t="shared" si="33"/>
        <v xml:space="preserve">Google _x000D_
										Morphe_x000D_
								</v>
      </c>
      <c r="L353" s="22" t="str">
        <f t="shared" si="34"/>
        <v>Google 	Chris Tawli and Linda Tawli</v>
      </c>
      <c r="M353" s="22" t="str">
        <f t="shared" si="31"/>
        <v xml:space="preserve">Google _x000D_
										Morphe_x000D_
								</v>
      </c>
      <c r="N353" s="22"/>
    </row>
    <row r="354" spans="1:15" ht="68" x14ac:dyDescent="0.2">
      <c r="A354" t="s">
        <v>1865</v>
      </c>
      <c r="B354" s="19" t="s">
        <v>2635</v>
      </c>
      <c r="C354" t="b">
        <v>0</v>
      </c>
      <c r="D354" t="b">
        <v>0</v>
      </c>
      <c r="E354">
        <v>1983</v>
      </c>
      <c r="F354" s="7" t="s">
        <v>2069</v>
      </c>
      <c r="G354" s="19">
        <v>5</v>
      </c>
      <c r="H354" t="b">
        <f t="shared" si="35"/>
        <v>1</v>
      </c>
      <c r="I354" t="str">
        <f t="shared" si="32"/>
        <v xml:space="preserve">_x000D_
										Moschino_x000D_
								</v>
      </c>
      <c r="K354" s="22" t="str">
        <f t="shared" si="33"/>
        <v xml:space="preserve">Google _x000D_
										Moschino_x000D_
								</v>
      </c>
      <c r="L354" s="22" t="str">
        <f t="shared" si="34"/>
        <v>Google Franco Moschino</v>
      </c>
      <c r="M354" s="22" t="str">
        <f t="shared" si="31"/>
        <v xml:space="preserve">Google _x000D_
										Moschino_x000D_
								</v>
      </c>
      <c r="N354" s="22"/>
    </row>
    <row r="355" spans="1:15" ht="68" x14ac:dyDescent="0.2">
      <c r="A355" t="s">
        <v>1866</v>
      </c>
      <c r="B355" t="s">
        <v>1331</v>
      </c>
      <c r="C355" t="b">
        <v>0</v>
      </c>
      <c r="D355" t="b">
        <v>0</v>
      </c>
      <c r="E355">
        <v>1973</v>
      </c>
      <c r="F355" s="7" t="s">
        <v>2108</v>
      </c>
      <c r="G355" s="19">
        <v>14</v>
      </c>
      <c r="H355" t="b">
        <f t="shared" si="35"/>
        <v>1</v>
      </c>
      <c r="I355" t="str">
        <f t="shared" si="32"/>
        <v xml:space="preserve">_x000D_
										MUGLER_x000D_
								</v>
      </c>
      <c r="K355" s="22" t="str">
        <f t="shared" si="33"/>
        <v xml:space="preserve">Google _x000D_
										MUGLER_x000D_
								</v>
      </c>
      <c r="L355" s="22" t="str">
        <f t="shared" si="34"/>
        <v>Google Thierry Mugler</v>
      </c>
      <c r="M355" s="22" t="str">
        <f t="shared" si="31"/>
        <v xml:space="preserve">Google _x000D_
										MUGLER_x000D_
								</v>
      </c>
      <c r="N355" s="22"/>
      <c r="O355">
        <f>MAX(G:G)</f>
        <v>513</v>
      </c>
    </row>
    <row r="356" spans="1:15" ht="68" x14ac:dyDescent="0.2">
      <c r="A356" t="s">
        <v>1867</v>
      </c>
      <c r="B356" t="s">
        <v>1332</v>
      </c>
      <c r="C356" t="b">
        <v>0</v>
      </c>
      <c r="D356" t="b">
        <v>1</v>
      </c>
      <c r="E356">
        <v>1989</v>
      </c>
      <c r="F356" s="7" t="s">
        <v>2636</v>
      </c>
      <c r="G356" s="19">
        <v>58</v>
      </c>
      <c r="H356" t="b">
        <f t="shared" si="35"/>
        <v>1</v>
      </c>
      <c r="I356" t="str">
        <f t="shared" si="32"/>
        <v xml:space="preserve">_x000D_
										Murad_x000D_
								</v>
      </c>
      <c r="K356" s="22" t="str">
        <f t="shared" si="33"/>
        <v xml:space="preserve">Google _x000D_
										Murad_x000D_
								</v>
      </c>
      <c r="L356" s="22" t="str">
        <f t="shared" si="34"/>
        <v>Google Howard Murad</v>
      </c>
      <c r="M356" s="22" t="str">
        <f t="shared" si="31"/>
        <v xml:space="preserve">Google _x000D_
										Murad_x000D_
								</v>
      </c>
      <c r="N356" s="22"/>
    </row>
    <row r="357" spans="1:15" ht="68" x14ac:dyDescent="0.2">
      <c r="A357" t="s">
        <v>1868</v>
      </c>
      <c r="B357" s="19" t="s">
        <v>2637</v>
      </c>
      <c r="C357" s="7" t="b">
        <v>0</v>
      </c>
      <c r="D357" t="b">
        <v>0</v>
      </c>
      <c r="E357">
        <v>1954</v>
      </c>
      <c r="F357" s="7" t="s">
        <v>2159</v>
      </c>
      <c r="G357" s="19">
        <v>13</v>
      </c>
      <c r="H357" t="b">
        <f t="shared" si="35"/>
        <v>1</v>
      </c>
      <c r="I357" t="str">
        <f t="shared" si="32"/>
        <v xml:space="preserve">_x000D_
										My Clarins_x000D_
								</v>
      </c>
      <c r="K357" s="22" t="str">
        <f t="shared" si="33"/>
        <v xml:space="preserve">Google _x000D_
										My Clarins_x000D_
								</v>
      </c>
      <c r="L357" s="22" t="str">
        <f t="shared" si="34"/>
        <v>Google Jacques Courtin-Clarins</v>
      </c>
      <c r="M357" s="22" t="str">
        <f t="shared" si="31"/>
        <v xml:space="preserve">Google _x000D_
										My Clarins_x000D_
								</v>
      </c>
      <c r="N357" s="22"/>
    </row>
    <row r="358" spans="1:15" ht="68" x14ac:dyDescent="0.2">
      <c r="A358" t="s">
        <v>1869</v>
      </c>
      <c r="B358" s="19" t="s">
        <v>2638</v>
      </c>
      <c r="C358" t="b">
        <v>1</v>
      </c>
      <c r="D358" t="b">
        <v>0</v>
      </c>
      <c r="E358">
        <v>2000</v>
      </c>
      <c r="G358" s="19">
        <v>1</v>
      </c>
      <c r="H358" t="b">
        <f t="shared" si="35"/>
        <v>1</v>
      </c>
      <c r="I358" t="str">
        <f t="shared" si="32"/>
        <v xml:space="preserve">_x000D_
										MyChelle_x000D_
								</v>
      </c>
      <c r="K358" s="22" t="str">
        <f t="shared" si="33"/>
        <v xml:space="preserve">Google _x000D_
										MyChelle_x000D_
								</v>
      </c>
      <c r="L358" s="22" t="str">
        <f t="shared" si="34"/>
        <v>Google Myra Michelle Eby</v>
      </c>
      <c r="M358" s="22" t="str">
        <f t="shared" si="31"/>
        <v xml:space="preserve">Google _x000D_
										MyChelle_x000D_
								</v>
      </c>
      <c r="N358" s="22"/>
    </row>
    <row r="359" spans="1:15" ht="68" x14ac:dyDescent="0.2">
      <c r="A359" t="s">
        <v>1870</v>
      </c>
      <c r="B359" s="19" t="s">
        <v>2639</v>
      </c>
      <c r="C359" s="7" t="b">
        <v>0</v>
      </c>
      <c r="D359" s="7" t="b">
        <v>0</v>
      </c>
      <c r="E359">
        <v>2017</v>
      </c>
      <c r="F359" s="7" t="s">
        <v>2208</v>
      </c>
      <c r="G359" s="19">
        <v>7</v>
      </c>
      <c r="H359" t="b">
        <f t="shared" si="35"/>
        <v>1</v>
      </c>
      <c r="I359" t="str">
        <f t="shared" si="32"/>
        <v xml:space="preserve">_x000D_
										Mydentity_x000D_
								</v>
      </c>
      <c r="K359" s="22" t="str">
        <f t="shared" si="33"/>
        <v xml:space="preserve">Google _x000D_
										Mydentity_x000D_
								</v>
      </c>
      <c r="L359" s="22" t="str">
        <f t="shared" si="34"/>
        <v>Google Guy Tang</v>
      </c>
      <c r="M359" s="22" t="str">
        <f t="shared" si="31"/>
        <v xml:space="preserve">Google _x000D_
										Mydentity_x000D_
								</v>
      </c>
      <c r="N359" s="22"/>
    </row>
    <row r="360" spans="1:15" ht="63" customHeight="1" x14ac:dyDescent="0.2">
      <c r="A360" t="s">
        <v>633</v>
      </c>
      <c r="B360" s="19" t="s">
        <v>2640</v>
      </c>
      <c r="C360" s="7" t="b">
        <v>0</v>
      </c>
      <c r="D360" s="7" t="b">
        <v>0</v>
      </c>
      <c r="E360">
        <v>2020</v>
      </c>
      <c r="F360" s="7" t="s">
        <v>2065</v>
      </c>
      <c r="G360" s="19">
        <v>21</v>
      </c>
      <c r="H360" t="b">
        <f t="shared" si="35"/>
        <v>1</v>
      </c>
      <c r="I360" t="str">
        <f t="shared" si="32"/>
        <v>NABLA</v>
      </c>
      <c r="K360" s="22" t="str">
        <f t="shared" si="33"/>
        <v>Google NABLA</v>
      </c>
      <c r="L360" s="22" t="str">
        <f t="shared" si="34"/>
        <v>Google Alexandre Lebrun and Surge Biswas</v>
      </c>
      <c r="M360" s="22" t="str">
        <f t="shared" si="31"/>
        <v>Google NABLA</v>
      </c>
      <c r="N360" s="22"/>
    </row>
    <row r="361" spans="1:15" ht="68" x14ac:dyDescent="0.2">
      <c r="A361" t="s">
        <v>1871</v>
      </c>
      <c r="B361" s="19" t="s">
        <v>2641</v>
      </c>
      <c r="C361" s="7" t="b">
        <v>1</v>
      </c>
      <c r="D361" t="b">
        <v>0</v>
      </c>
      <c r="E361">
        <v>1992</v>
      </c>
      <c r="F361" s="7" t="s">
        <v>2167</v>
      </c>
      <c r="G361" s="19">
        <v>13</v>
      </c>
      <c r="H361" t="b">
        <f t="shared" si="35"/>
        <v>1</v>
      </c>
      <c r="I361" t="str">
        <f t="shared" si="32"/>
        <v xml:space="preserve">_x000D_
										Nads Natural_x000D_
								</v>
      </c>
      <c r="K361" s="22" t="str">
        <f t="shared" si="33"/>
        <v xml:space="preserve">Google _x000D_
										Nads Natural_x000D_
								</v>
      </c>
      <c r="L361" s="22" t="str">
        <f t="shared" si="34"/>
        <v>Google Sue Ismiel</v>
      </c>
      <c r="M361" s="22" t="str">
        <f t="shared" si="31"/>
        <v xml:space="preserve">Google _x000D_
										Nads Natural_x000D_
								</v>
      </c>
      <c r="N361" s="22"/>
    </row>
    <row r="362" spans="1:15" ht="68" x14ac:dyDescent="0.2">
      <c r="A362" t="s">
        <v>1872</v>
      </c>
      <c r="B362" s="19" t="s">
        <v>2642</v>
      </c>
      <c r="C362" s="7" t="b">
        <v>0</v>
      </c>
      <c r="D362" t="b">
        <v>1</v>
      </c>
      <c r="E362">
        <v>2008</v>
      </c>
      <c r="F362" s="7" t="s">
        <v>2150</v>
      </c>
      <c r="G362" s="19">
        <v>7</v>
      </c>
      <c r="H362" t="b">
        <f t="shared" si="35"/>
        <v>1</v>
      </c>
      <c r="I362" t="str">
        <f t="shared" si="32"/>
        <v xml:space="preserve">_x000D_
										Nail Tek_x000D_
								</v>
      </c>
      <c r="K362" s="22" t="str">
        <f t="shared" si="33"/>
        <v xml:space="preserve">Google _x000D_
										Nail Tek_x000D_
								</v>
      </c>
      <c r="L362" s="22" t="str">
        <f t="shared" si="34"/>
        <v>Google Thi Hoang</v>
      </c>
      <c r="M362" s="22" t="str">
        <f t="shared" si="31"/>
        <v xml:space="preserve">Google _x000D_
										Nail Tek_x000D_
								</v>
      </c>
      <c r="N362" s="22"/>
    </row>
    <row r="363" spans="1:15" ht="68" x14ac:dyDescent="0.2">
      <c r="A363" t="s">
        <v>1873</v>
      </c>
      <c r="B363" s="19" t="s">
        <v>2643</v>
      </c>
      <c r="C363" s="7" t="b">
        <v>1</v>
      </c>
      <c r="D363" t="b">
        <v>1</v>
      </c>
      <c r="E363">
        <v>2017</v>
      </c>
      <c r="F363" s="7" t="s">
        <v>2138</v>
      </c>
      <c r="G363" s="19">
        <v>31</v>
      </c>
      <c r="H363" t="b">
        <f t="shared" si="35"/>
        <v>1</v>
      </c>
      <c r="I363" t="str">
        <f t="shared" si="32"/>
        <v xml:space="preserve">_x000D_
										Nailtopia_x000D_
								</v>
      </c>
      <c r="K363" s="22" t="str">
        <f t="shared" si="33"/>
        <v xml:space="preserve">Google _x000D_
										Nailtopia_x000D_
								</v>
      </c>
      <c r="L363" s="22" t="str">
        <f t="shared" si="34"/>
        <v>Google Amy Nguyen</v>
      </c>
      <c r="M363" s="22" t="str">
        <f t="shared" si="31"/>
        <v xml:space="preserve">Google _x000D_
										Nailtopia_x000D_
								</v>
      </c>
      <c r="N363" s="22"/>
    </row>
    <row r="364" spans="1:15" ht="51" x14ac:dyDescent="0.2">
      <c r="A364" t="s">
        <v>1874</v>
      </c>
      <c r="B364" s="26" t="s">
        <v>2644</v>
      </c>
      <c r="C364" t="b">
        <v>0</v>
      </c>
      <c r="D364" t="b">
        <v>0</v>
      </c>
      <c r="E364">
        <v>1972</v>
      </c>
      <c r="F364" s="7" t="s">
        <v>2209</v>
      </c>
      <c r="G364" s="19">
        <v>12</v>
      </c>
      <c r="H364" t="b">
        <f t="shared" si="35"/>
        <v>1</v>
      </c>
      <c r="I364" t="str">
        <f t="shared" si="32"/>
        <v xml:space="preserve">_x000D_
										Nair_x000D_
								</v>
      </c>
      <c r="K364" s="22" t="str">
        <f t="shared" si="33"/>
        <v xml:space="preserve">Google _x000D_
										Nair_x000D_
								</v>
      </c>
      <c r="L364" s="22" t="str">
        <f t="shared" si="34"/>
        <v>Google 
Benjamin Nair</v>
      </c>
      <c r="M364" s="22" t="str">
        <f t="shared" si="31"/>
        <v xml:space="preserve">Google _x000D_
										Nair_x000D_
								</v>
      </c>
      <c r="N364" s="22"/>
    </row>
    <row r="365" spans="1:15" ht="51" x14ac:dyDescent="0.2">
      <c r="A365" t="s">
        <v>1875</v>
      </c>
      <c r="B365" t="s">
        <v>1335</v>
      </c>
      <c r="C365" t="b">
        <v>0</v>
      </c>
      <c r="D365" t="b">
        <v>0</v>
      </c>
      <c r="E365">
        <v>1994</v>
      </c>
      <c r="F365" s="7" t="s">
        <v>2142</v>
      </c>
      <c r="G365" s="19">
        <v>43</v>
      </c>
      <c r="H365" t="b">
        <f t="shared" si="35"/>
        <v>1</v>
      </c>
      <c r="I365" t="str">
        <f t="shared" si="32"/>
        <v xml:space="preserve">_x000D_
										NARS_x000D_
								</v>
      </c>
      <c r="K365" s="22" t="str">
        <f t="shared" si="33"/>
        <v xml:space="preserve">Google _x000D_
										NARS_x000D_
								</v>
      </c>
      <c r="L365" s="22" t="str">
        <f t="shared" si="34"/>
        <v>Google François Nars</v>
      </c>
      <c r="M365" s="22" t="str">
        <f t="shared" si="31"/>
        <v xml:space="preserve">Google _x000D_
										NARS_x000D_
								</v>
      </c>
      <c r="N365" s="22"/>
    </row>
    <row r="366" spans="1:15" ht="68" x14ac:dyDescent="0.2">
      <c r="A366" t="s">
        <v>1876</v>
      </c>
      <c r="B366" s="19" t="s">
        <v>2645</v>
      </c>
      <c r="C366" s="7" t="b">
        <v>1</v>
      </c>
      <c r="D366" t="b">
        <v>1</v>
      </c>
      <c r="E366">
        <v>2013</v>
      </c>
      <c r="F366" s="7" t="s">
        <v>2092</v>
      </c>
      <c r="G366" s="19">
        <v>11</v>
      </c>
      <c r="H366" t="b">
        <f t="shared" si="35"/>
        <v>1</v>
      </c>
      <c r="I366" t="str">
        <f t="shared" si="32"/>
        <v xml:space="preserve">_x000D_
										Naturalicious_x000D_
								</v>
      </c>
      <c r="K366" s="22" t="str">
        <f t="shared" si="33"/>
        <v xml:space="preserve">Google _x000D_
										Naturalicious_x000D_
								</v>
      </c>
      <c r="L366" s="22" t="str">
        <f t="shared" si="34"/>
        <v>Google Gwen Jimmere</v>
      </c>
      <c r="M366" s="22" t="str">
        <f t="shared" si="31"/>
        <v xml:space="preserve">Google _x000D_
										Naturalicious_x000D_
								</v>
      </c>
      <c r="N366" s="22"/>
    </row>
    <row r="367" spans="1:15" ht="68" x14ac:dyDescent="0.2">
      <c r="A367" t="s">
        <v>1877</v>
      </c>
      <c r="B367" s="19" t="s">
        <v>2646</v>
      </c>
      <c r="C367" s="7" t="b">
        <v>0</v>
      </c>
      <c r="D367" t="b">
        <v>0</v>
      </c>
      <c r="E367">
        <v>1994</v>
      </c>
      <c r="F367" s="7" t="s">
        <v>2064</v>
      </c>
      <c r="G367" s="19">
        <v>4</v>
      </c>
      <c r="H367" t="b">
        <f t="shared" si="35"/>
        <v>1</v>
      </c>
      <c r="I367" t="str">
        <f t="shared" si="32"/>
        <v xml:space="preserve">_x000D_
										Nemat_x000D_
								</v>
      </c>
      <c r="K367" s="22" t="str">
        <f t="shared" si="33"/>
        <v xml:space="preserve">Google _x000D_
										Nemat_x000D_
								</v>
      </c>
      <c r="L367" s="22" t="str">
        <f t="shared" si="34"/>
        <v>Google Mike Nemat</v>
      </c>
      <c r="M367" s="22" t="str">
        <f t="shared" si="31"/>
        <v xml:space="preserve">Google _x000D_
										Nemat_x000D_
								</v>
      </c>
      <c r="N367" s="22"/>
    </row>
    <row r="368" spans="1:15" ht="68" x14ac:dyDescent="0.2">
      <c r="A368" t="s">
        <v>1878</v>
      </c>
      <c r="B368" s="19" t="s">
        <v>1338</v>
      </c>
      <c r="C368" s="7" t="b">
        <v>1</v>
      </c>
      <c r="D368" t="b">
        <v>0</v>
      </c>
      <c r="E368">
        <v>2008</v>
      </c>
      <c r="F368" s="7" t="s">
        <v>2128</v>
      </c>
      <c r="G368" s="19">
        <v>14</v>
      </c>
      <c r="H368" t="b">
        <f t="shared" si="35"/>
        <v>1</v>
      </c>
      <c r="I368" t="str">
        <f t="shared" si="32"/>
        <v xml:space="preserve">_x000D_
										NEST Fragrances_x000D_
								</v>
      </c>
      <c r="K368" s="22" t="str">
        <f t="shared" si="33"/>
        <v xml:space="preserve">Google _x000D_
										NEST Fragrances_x000D_
								</v>
      </c>
      <c r="L368" s="22" t="str">
        <f t="shared" si="34"/>
        <v>Google Laura Slatkin</v>
      </c>
      <c r="M368" s="22" t="str">
        <f t="shared" si="31"/>
        <v xml:space="preserve">Google _x000D_
										NEST Fragrances_x000D_
								</v>
      </c>
      <c r="N368" s="22"/>
    </row>
    <row r="369" spans="1:14" ht="68" x14ac:dyDescent="0.2">
      <c r="A369" t="s">
        <v>1879</v>
      </c>
      <c r="B369" s="19" t="s">
        <v>2647</v>
      </c>
      <c r="C369" s="7" t="b">
        <v>0</v>
      </c>
      <c r="D369" t="b">
        <v>0</v>
      </c>
      <c r="E369">
        <v>1930</v>
      </c>
      <c r="F369" s="7" t="s">
        <v>2210</v>
      </c>
      <c r="G369" s="19">
        <v>94</v>
      </c>
      <c r="H369" t="b">
        <f t="shared" si="35"/>
        <v>1</v>
      </c>
      <c r="I369" t="str">
        <f t="shared" si="32"/>
        <v xml:space="preserve">_x000D_
										Neutrogena_x000D_
								</v>
      </c>
      <c r="K369" s="22" t="str">
        <f t="shared" si="33"/>
        <v xml:space="preserve">Google _x000D_
										Neutrogena_x000D_
								</v>
      </c>
      <c r="L369" s="22" t="str">
        <f t="shared" si="34"/>
        <v>Google Emanuel Stolaroff</v>
      </c>
      <c r="M369" s="22" t="str">
        <f t="shared" si="31"/>
        <v xml:space="preserve">Google _x000D_
										Neutrogena_x000D_
								</v>
      </c>
      <c r="N369" s="22"/>
    </row>
    <row r="370" spans="1:14" ht="68" x14ac:dyDescent="0.2">
      <c r="A370" t="s">
        <v>1880</v>
      </c>
      <c r="B370" s="19" t="s">
        <v>2648</v>
      </c>
      <c r="C370" s="7" t="b">
        <v>0</v>
      </c>
      <c r="D370" t="b">
        <v>0</v>
      </c>
      <c r="E370">
        <v>1979</v>
      </c>
      <c r="F370" s="7" t="s">
        <v>2105</v>
      </c>
      <c r="G370" s="19">
        <v>20</v>
      </c>
      <c r="H370" t="b">
        <f t="shared" si="35"/>
        <v>1</v>
      </c>
      <c r="I370" t="str">
        <f t="shared" si="32"/>
        <v xml:space="preserve">_x000D_
										Nexxus_x000D_
								</v>
      </c>
      <c r="K370" s="22" t="str">
        <f t="shared" si="33"/>
        <v xml:space="preserve">Google _x000D_
										Nexxus_x000D_
								</v>
      </c>
      <c r="L370" s="22" t="str">
        <f t="shared" si="34"/>
        <v>Google Jheri Redding</v>
      </c>
      <c r="M370" s="22" t="str">
        <f t="shared" si="31"/>
        <v xml:space="preserve">Google _x000D_
										Nexxus_x000D_
								</v>
      </c>
      <c r="N370" s="22"/>
    </row>
    <row r="371" spans="1:14" ht="68" x14ac:dyDescent="0.2">
      <c r="A371" t="s">
        <v>1881</v>
      </c>
      <c r="B371" s="19" t="s">
        <v>2649</v>
      </c>
      <c r="C371" s="7" t="b">
        <v>1</v>
      </c>
      <c r="D371" t="b">
        <v>0</v>
      </c>
      <c r="E371">
        <v>1987</v>
      </c>
      <c r="F371" s="7" t="s">
        <v>2650</v>
      </c>
      <c r="G371" s="19">
        <v>50</v>
      </c>
      <c r="H371" t="b">
        <f t="shared" si="35"/>
        <v>1</v>
      </c>
      <c r="I371" t="str">
        <f t="shared" si="32"/>
        <v xml:space="preserve">_x000D_
										Nioxin_x000D_
								</v>
      </c>
      <c r="K371" s="22" t="str">
        <f t="shared" si="33"/>
        <v xml:space="preserve">Google _x000D_
										Nioxin_x000D_
								</v>
      </c>
      <c r="L371" s="22" t="str">
        <f t="shared" si="34"/>
        <v>Google Eva Graham</v>
      </c>
      <c r="M371" s="22" t="str">
        <f t="shared" si="31"/>
        <v xml:space="preserve">Google _x000D_
										Nioxin_x000D_
								</v>
      </c>
      <c r="N371" s="22"/>
    </row>
    <row r="372" spans="1:14" ht="51" x14ac:dyDescent="0.2">
      <c r="A372" t="s">
        <v>1882</v>
      </c>
      <c r="B372" s="19" t="s">
        <v>2651</v>
      </c>
      <c r="C372" s="7" t="b">
        <v>0</v>
      </c>
      <c r="D372" t="b">
        <v>0</v>
      </c>
      <c r="E372">
        <v>1911</v>
      </c>
      <c r="F372" s="7" t="s">
        <v>2211</v>
      </c>
      <c r="G372" s="19">
        <v>13</v>
      </c>
      <c r="H372" t="b">
        <f t="shared" si="35"/>
        <v>1</v>
      </c>
      <c r="I372" t="str">
        <f t="shared" si="32"/>
        <v xml:space="preserve">_x000D_
										Nivea_x000D_
								</v>
      </c>
      <c r="K372" s="22" t="str">
        <f t="shared" si="33"/>
        <v xml:space="preserve">Google _x000D_
										Nivea_x000D_
								</v>
      </c>
      <c r="L372" s="22" t="str">
        <f t="shared" si="34"/>
        <v>Google Oscar Troplowitz</v>
      </c>
      <c r="M372" s="22" t="str">
        <f t="shared" si="31"/>
        <v xml:space="preserve">Google _x000D_
										Nivea_x000D_
								</v>
      </c>
      <c r="N372" s="22"/>
    </row>
    <row r="373" spans="1:14" ht="51" x14ac:dyDescent="0.2">
      <c r="A373" t="s">
        <v>1883</v>
      </c>
      <c r="B373" s="7" t="s">
        <v>2652</v>
      </c>
      <c r="C373" s="7" t="b">
        <v>1</v>
      </c>
      <c r="D373" t="b">
        <v>0</v>
      </c>
      <c r="E373">
        <v>1935</v>
      </c>
      <c r="F373" s="7" t="s">
        <v>2653</v>
      </c>
      <c r="G373" s="19">
        <v>46</v>
      </c>
      <c r="H373" t="b">
        <f t="shared" si="35"/>
        <v>1</v>
      </c>
      <c r="I373" t="str">
        <f t="shared" si="32"/>
        <v xml:space="preserve">_x000D_
										No7_x000D_
								</v>
      </c>
      <c r="K373" s="22" t="str">
        <f t="shared" si="33"/>
        <v xml:space="preserve">Google _x000D_
										No7_x000D_
								</v>
      </c>
      <c r="L373" s="22" t="str">
        <f t="shared" si="34"/>
        <v>Google 
Florence Boot</v>
      </c>
      <c r="M373" s="22" t="str">
        <f t="shared" si="31"/>
        <v xml:space="preserve">Google _x000D_
										No7_x000D_
								</v>
      </c>
      <c r="N373" s="22"/>
    </row>
    <row r="374" spans="1:14" ht="47" customHeight="1" x14ac:dyDescent="0.2">
      <c r="A374" t="s">
        <v>1884</v>
      </c>
      <c r="B374" s="19" t="s">
        <v>2654</v>
      </c>
      <c r="C374" s="7" t="b">
        <v>1</v>
      </c>
      <c r="D374" t="b">
        <v>0</v>
      </c>
      <c r="E374">
        <v>2010</v>
      </c>
      <c r="F374" s="7" t="s">
        <v>2488</v>
      </c>
      <c r="G374" s="19">
        <v>78</v>
      </c>
      <c r="H374" t="b">
        <f t="shared" si="35"/>
        <v>1</v>
      </c>
      <c r="I374" t="str">
        <f t="shared" si="32"/>
        <v xml:space="preserve">_x000D_
										Not Your Mother's_x000D_
								</v>
      </c>
      <c r="K374" s="22" t="str">
        <f t="shared" si="33"/>
        <v xml:space="preserve">Google _x000D_
										Not Your Mother's_x000D_
								</v>
      </c>
      <c r="L374" s="22" t="str">
        <f t="shared" si="34"/>
        <v>Google Bethany Pagliarulo</v>
      </c>
      <c r="M374" s="22" t="str">
        <f t="shared" si="31"/>
        <v xml:space="preserve">Google _x000D_
										Not Your Mother's_x000D_
								</v>
      </c>
      <c r="N374" s="22"/>
    </row>
    <row r="375" spans="1:14" ht="66" customHeight="1" x14ac:dyDescent="0.2">
      <c r="A375" t="s">
        <v>1885</v>
      </c>
      <c r="B375" s="19" t="s">
        <v>2655</v>
      </c>
      <c r="C375" s="7" t="b">
        <v>1</v>
      </c>
      <c r="D375" t="b">
        <v>0</v>
      </c>
      <c r="E375">
        <v>2016</v>
      </c>
      <c r="F375" s="7" t="s">
        <v>2105</v>
      </c>
      <c r="G375" s="19">
        <v>27</v>
      </c>
      <c r="H375" t="b">
        <f t="shared" si="35"/>
        <v>1</v>
      </c>
      <c r="I375" t="str">
        <f t="shared" si="32"/>
        <v xml:space="preserve">_x000D_
										Noughty_x000D_
								</v>
      </c>
      <c r="K375" s="22" t="str">
        <f t="shared" si="33"/>
        <v xml:space="preserve">Google _x000D_
										Noughty_x000D_
								</v>
      </c>
      <c r="L375" s="22" t="str">
        <f t="shared" si="34"/>
        <v>Google Rachel Parsonage and Lorna Mitchell</v>
      </c>
      <c r="M375" s="22" t="str">
        <f t="shared" si="31"/>
        <v xml:space="preserve">Google _x000D_
										Noughty_x000D_
								</v>
      </c>
      <c r="N375" s="22"/>
    </row>
    <row r="376" spans="1:14" ht="51" x14ac:dyDescent="0.2">
      <c r="A376" t="s">
        <v>1886</v>
      </c>
      <c r="B376" s="19" t="s">
        <v>2656</v>
      </c>
      <c r="C376" s="7" t="b">
        <v>0</v>
      </c>
      <c r="D376" t="b">
        <v>0</v>
      </c>
      <c r="E376">
        <v>2014</v>
      </c>
      <c r="F376" s="7" t="s">
        <v>2062</v>
      </c>
      <c r="G376" s="19">
        <v>2</v>
      </c>
      <c r="H376" t="b">
        <f t="shared" si="35"/>
        <v>1</v>
      </c>
      <c r="I376" t="str">
        <f t="shared" si="32"/>
        <v xml:space="preserve">_x000D_
										noyah_x000D_
								</v>
      </c>
      <c r="K376" s="22" t="str">
        <f t="shared" si="33"/>
        <v xml:space="preserve">Google _x000D_
										noyah_x000D_
								</v>
      </c>
      <c r="L376" s="22" t="str">
        <f>HYPERLINK("https://google.com/search?q=" &amp; A376 &amp; " year founded","Google "&amp; B376)</f>
        <v>Google Joshua Gordon</v>
      </c>
      <c r="M376" s="22" t="str">
        <f t="shared" ref="M376:M439" si="36">HYPERLINK("https://google.com/search?q=" &amp; A376 &amp; " ulta","Google "&amp; A376)</f>
        <v xml:space="preserve">Google _x000D_
										noyah_x000D_
								</v>
      </c>
      <c r="N376" s="22"/>
    </row>
    <row r="377" spans="1:14" ht="68" x14ac:dyDescent="0.2">
      <c r="A377" t="s">
        <v>1887</v>
      </c>
      <c r="B377" s="19" t="s">
        <v>2657</v>
      </c>
      <c r="C377" s="7" t="b">
        <v>1</v>
      </c>
      <c r="D377" t="b">
        <v>1</v>
      </c>
      <c r="E377">
        <v>2021</v>
      </c>
      <c r="F377" s="7" t="s">
        <v>2212</v>
      </c>
      <c r="G377" s="19">
        <v>9</v>
      </c>
      <c r="H377" t="b">
        <f t="shared" si="35"/>
        <v>1</v>
      </c>
      <c r="I377" t="str">
        <f t="shared" si="32"/>
        <v xml:space="preserve">_x000D_
										Nude Sugar_x000D_
								</v>
      </c>
      <c r="K377" s="22" t="str">
        <f t="shared" si="33"/>
        <v xml:space="preserve">Google _x000D_
										Nude Sugar_x000D_
								</v>
      </c>
      <c r="L377" s="22" t="str">
        <f t="shared" si="34"/>
        <v>Google Toni Braxton</v>
      </c>
      <c r="M377" s="22" t="str">
        <f t="shared" si="36"/>
        <v xml:space="preserve">Google _x000D_
										Nude Sugar_x000D_
								</v>
      </c>
      <c r="N377" s="22"/>
    </row>
    <row r="378" spans="1:14" ht="85" x14ac:dyDescent="0.2">
      <c r="A378" t="s">
        <v>1888</v>
      </c>
      <c r="B378" t="s">
        <v>1339</v>
      </c>
      <c r="C378" t="b">
        <v>1</v>
      </c>
      <c r="D378" t="b">
        <v>0</v>
      </c>
      <c r="E378">
        <v>2013</v>
      </c>
      <c r="F378" s="7" t="s">
        <v>2115</v>
      </c>
      <c r="G378" s="19">
        <v>38</v>
      </c>
      <c r="H378" t="b">
        <f t="shared" si="35"/>
        <v>1</v>
      </c>
      <c r="I378" t="str">
        <f t="shared" si="32"/>
        <v xml:space="preserve">_x000D_
										NUDESTIX_x000D_
								</v>
      </c>
      <c r="K378" s="22" t="str">
        <f t="shared" si="33"/>
        <v xml:space="preserve">Google _x000D_
										NUDESTIX_x000D_
								</v>
      </c>
      <c r="L378" s="22" t="str">
        <f t="shared" si="34"/>
        <v>Google Jenny Frankel and Taylor Frankel</v>
      </c>
      <c r="M378" s="22" t="str">
        <f t="shared" si="36"/>
        <v xml:space="preserve">Google _x000D_
										NUDESTIX_x000D_
								</v>
      </c>
      <c r="N378" s="22"/>
    </row>
    <row r="379" spans="1:14" ht="68" x14ac:dyDescent="0.2">
      <c r="A379" t="s">
        <v>1889</v>
      </c>
      <c r="B379" t="s">
        <v>1343</v>
      </c>
      <c r="C379" t="b">
        <v>1</v>
      </c>
      <c r="D379" t="b">
        <v>0</v>
      </c>
      <c r="E379">
        <v>2008</v>
      </c>
      <c r="F379" s="7" t="s">
        <v>2213</v>
      </c>
      <c r="G379" s="19">
        <v>7</v>
      </c>
      <c r="H379" t="b">
        <f t="shared" si="35"/>
        <v>1</v>
      </c>
      <c r="I379" t="str">
        <f t="shared" si="32"/>
        <v xml:space="preserve">_x000D_
										Nurse Jamie_x000D_
								</v>
      </c>
      <c r="K379" s="22" t="str">
        <f t="shared" si="33"/>
        <v xml:space="preserve">Google _x000D_
										Nurse Jamie_x000D_
								</v>
      </c>
      <c r="L379" s="22" t="e">
        <f>HYPERLINK("https://google.com/search?q=" &amp; A379 &amp; " year founded","Google " &amp;#REF!)</f>
        <v>#REF!</v>
      </c>
      <c r="M379" s="22" t="str">
        <f t="shared" si="36"/>
        <v xml:space="preserve">Google _x000D_
										Nurse Jamie_x000D_
								</v>
      </c>
      <c r="N379" s="22"/>
    </row>
    <row r="380" spans="1:14" ht="85" x14ac:dyDescent="0.2">
      <c r="A380" t="s">
        <v>1890</v>
      </c>
      <c r="B380" t="s">
        <v>2658</v>
      </c>
      <c r="C380" s="7" t="b">
        <v>1</v>
      </c>
      <c r="D380" t="b">
        <v>1</v>
      </c>
      <c r="E380">
        <v>1999</v>
      </c>
      <c r="F380" s="7" t="s">
        <v>2603</v>
      </c>
      <c r="G380" s="19">
        <v>144</v>
      </c>
      <c r="H380" t="b">
        <f t="shared" si="35"/>
        <v>1</v>
      </c>
      <c r="I380" t="str">
        <f t="shared" si="32"/>
        <v xml:space="preserve">_x000D_
										NYX Professional Makeup_x000D_
								</v>
      </c>
      <c r="K380" s="22" t="str">
        <f t="shared" si="33"/>
        <v xml:space="preserve">Google _x000D_
										NYX Professional Makeup_x000D_
								</v>
      </c>
      <c r="L380" s="22" t="str">
        <f>HYPERLINK("https://google.com/search?q=" &amp; A380 &amp; " year founded","Google "&amp; B379)</f>
        <v>Google Jamie Sue Sherrill</v>
      </c>
      <c r="M380" s="22" t="str">
        <f t="shared" si="36"/>
        <v xml:space="preserve">Google _x000D_
										NYX Professional Makeup_x000D_
								</v>
      </c>
      <c r="N380" s="22"/>
    </row>
    <row r="381" spans="1:14" ht="68" x14ac:dyDescent="0.2">
      <c r="A381" t="s">
        <v>1891</v>
      </c>
      <c r="B381" s="19" t="s">
        <v>2659</v>
      </c>
      <c r="C381" s="7" t="b">
        <v>1</v>
      </c>
      <c r="D381" t="b">
        <v>0</v>
      </c>
      <c r="E381">
        <v>2022</v>
      </c>
      <c r="F381" s="7" t="s">
        <v>2091</v>
      </c>
      <c r="G381" s="19">
        <v>9</v>
      </c>
      <c r="H381" t="b">
        <f t="shared" si="35"/>
        <v>1</v>
      </c>
      <c r="I381" t="str">
        <f t="shared" si="32"/>
        <v xml:space="preserve">_x000D_
										N°1 DE CHANEL_x000D_
								</v>
      </c>
      <c r="K381" s="22" t="str">
        <f t="shared" si="33"/>
        <v xml:space="preserve">Google _x000D_
										N°1 DE CHANEL_x000D_
								</v>
      </c>
      <c r="L381" s="22" t="str">
        <f t="shared" si="34"/>
        <v>Google Olivier Polge</v>
      </c>
      <c r="M381" s="22" t="str">
        <f t="shared" si="36"/>
        <v xml:space="preserve">Google _x000D_
										N°1 DE CHANEL_x000D_
								</v>
      </c>
      <c r="N381" s="22"/>
    </row>
    <row r="382" spans="1:14" ht="51" x14ac:dyDescent="0.2">
      <c r="A382" t="s">
        <v>654</v>
      </c>
      <c r="B382" s="19" t="s">
        <v>2660</v>
      </c>
      <c r="C382" s="7" t="b">
        <v>1</v>
      </c>
      <c r="D382" t="b">
        <v>0</v>
      </c>
      <c r="E382">
        <v>1994</v>
      </c>
      <c r="F382" s="7" t="s">
        <v>2170</v>
      </c>
      <c r="G382" s="19">
        <v>45</v>
      </c>
      <c r="H382" t="b">
        <f t="shared" si="35"/>
        <v>1</v>
      </c>
      <c r="I382" t="str">
        <f t="shared" si="32"/>
        <v>Ofra Cosmetics</v>
      </c>
      <c r="K382" s="22" t="str">
        <f t="shared" si="33"/>
        <v>Google Ofra Cosmetics</v>
      </c>
      <c r="L382" s="22" t="str">
        <f t="shared" si="34"/>
        <v>Google Ofra and David Gaito</v>
      </c>
      <c r="M382" s="22" t="str">
        <f t="shared" si="36"/>
        <v>Google Ofra Cosmetics</v>
      </c>
      <c r="N382" s="22"/>
    </row>
    <row r="383" spans="1:14" ht="51" x14ac:dyDescent="0.2">
      <c r="A383" t="s">
        <v>1892</v>
      </c>
      <c r="B383" s="19" t="s">
        <v>2615</v>
      </c>
      <c r="C383" s="7" t="b">
        <v>0</v>
      </c>
      <c r="D383" t="b">
        <v>0</v>
      </c>
      <c r="E383">
        <v>1984</v>
      </c>
      <c r="F383" s="7" t="s">
        <v>2661</v>
      </c>
      <c r="G383" s="19">
        <v>45</v>
      </c>
      <c r="H383" t="b">
        <f t="shared" si="35"/>
        <v>1</v>
      </c>
      <c r="I383" t="str">
        <f t="shared" si="32"/>
        <v xml:space="preserve">_x000D_
										OGX_x000D_
								</v>
      </c>
      <c r="K383" s="22" t="str">
        <f t="shared" si="33"/>
        <v xml:space="preserve">Google _x000D_
										OGX_x000D_
								</v>
      </c>
      <c r="L383" s="22" t="str">
        <f t="shared" si="34"/>
        <v>Google Todd Christopher</v>
      </c>
      <c r="M383" s="22" t="str">
        <f t="shared" si="36"/>
        <v xml:space="preserve">Google _x000D_
										OGX_x000D_
								</v>
      </c>
      <c r="N383" s="22"/>
    </row>
    <row r="384" spans="1:14" ht="51" x14ac:dyDescent="0.2">
      <c r="A384" t="s">
        <v>1893</v>
      </c>
      <c r="B384" s="19" t="s">
        <v>2662</v>
      </c>
      <c r="C384" s="7" t="b">
        <v>1</v>
      </c>
      <c r="D384" t="b">
        <v>1</v>
      </c>
      <c r="E384">
        <v>2015</v>
      </c>
      <c r="F384" s="7" t="s">
        <v>2057</v>
      </c>
      <c r="G384" s="19">
        <v>16</v>
      </c>
      <c r="H384" t="b">
        <f t="shared" si="35"/>
        <v>1</v>
      </c>
      <c r="I384" t="str">
        <f t="shared" si="32"/>
        <v xml:space="preserve">_x000D_
										Oh K!_x000D_
								</v>
      </c>
      <c r="K384" s="22" t="str">
        <f t="shared" si="33"/>
        <v xml:space="preserve">Google _x000D_
										Oh K!_x000D_
								</v>
      </c>
      <c r="L384" s="22" t="str">
        <f t="shared" si="34"/>
        <v>Google Kim Chi</v>
      </c>
      <c r="M384" s="22" t="str">
        <f t="shared" si="36"/>
        <v xml:space="preserve">Google _x000D_
										Oh K!_x000D_
								</v>
      </c>
      <c r="N384" s="22"/>
    </row>
    <row r="385" spans="1:14" ht="85" x14ac:dyDescent="0.2">
      <c r="A385" t="s">
        <v>1894</v>
      </c>
      <c r="B385" t="s">
        <v>1345</v>
      </c>
      <c r="C385" t="b">
        <v>0</v>
      </c>
      <c r="D385" t="b">
        <v>0</v>
      </c>
      <c r="E385">
        <v>2014</v>
      </c>
      <c r="F385" s="7" t="s">
        <v>2092</v>
      </c>
      <c r="G385" s="19">
        <v>8</v>
      </c>
      <c r="H385" t="b">
        <f t="shared" si="35"/>
        <v>1</v>
      </c>
      <c r="I385" t="str">
        <f t="shared" si="32"/>
        <v xml:space="preserve">_x000D_
										OLAPLEX_x000D_
								</v>
      </c>
      <c r="K385" s="22" t="str">
        <f t="shared" si="33"/>
        <v xml:space="preserve">Google _x000D_
										OLAPLEX_x000D_
								</v>
      </c>
      <c r="L385" s="22" t="str">
        <f t="shared" si="34"/>
        <v>Google Dr. Eric Pressly and Dr. Craig Hawker</v>
      </c>
      <c r="M385" s="22" t="str">
        <f t="shared" si="36"/>
        <v xml:space="preserve">Google _x000D_
										OLAPLEX_x000D_
								</v>
      </c>
      <c r="N385" s="22"/>
    </row>
    <row r="386" spans="1:14" ht="51" x14ac:dyDescent="0.2">
      <c r="A386" t="s">
        <v>1895</v>
      </c>
      <c r="B386" s="27" t="s">
        <v>2663</v>
      </c>
      <c r="C386" t="b">
        <v>0</v>
      </c>
      <c r="D386" t="b">
        <v>0</v>
      </c>
      <c r="E386">
        <v>1952</v>
      </c>
      <c r="F386" s="7" t="s">
        <v>2214</v>
      </c>
      <c r="G386" s="19">
        <v>29</v>
      </c>
      <c r="H386" t="b">
        <f t="shared" si="35"/>
        <v>1</v>
      </c>
      <c r="I386" t="str">
        <f t="shared" si="32"/>
        <v xml:space="preserve">_x000D_
										Olay_x000D_
								</v>
      </c>
      <c r="K386" s="22" t="str">
        <f t="shared" si="33"/>
        <v xml:space="preserve">Google _x000D_
										Olay_x000D_
								</v>
      </c>
      <c r="L386" s="22" t="str">
        <f t="shared" si="34"/>
        <v>Google Graham Wulff</v>
      </c>
      <c r="M386" s="22" t="str">
        <f t="shared" si="36"/>
        <v xml:space="preserve">Google _x000D_
										Olay_x000D_
								</v>
      </c>
      <c r="N386" s="22"/>
    </row>
    <row r="387" spans="1:14" ht="68" x14ac:dyDescent="0.2">
      <c r="A387" t="s">
        <v>1896</v>
      </c>
      <c r="B387" s="19" t="s">
        <v>2664</v>
      </c>
      <c r="C387" t="b">
        <v>1</v>
      </c>
      <c r="D387" t="b">
        <v>0</v>
      </c>
      <c r="E387">
        <v>1967</v>
      </c>
      <c r="G387" s="19">
        <v>43</v>
      </c>
      <c r="H387" t="b">
        <f t="shared" si="35"/>
        <v>1</v>
      </c>
      <c r="I387" t="str">
        <f t="shared" ref="I387:I450" si="37">TRIM(A387)</f>
        <v xml:space="preserve">_x000D_
										Olivia Garden_x000D_
								</v>
      </c>
      <c r="K387" s="22" t="str">
        <f t="shared" ref="K387:K450" si="38">HYPERLINK("https://google.com/search?q=" &amp; A387 &amp; " founder","Google "&amp; A387)</f>
        <v xml:space="preserve">Google _x000D_
										Olivia Garden_x000D_
								</v>
      </c>
      <c r="L387" s="22" t="str">
        <f t="shared" ref="L387:L450" si="39">HYPERLINK("https://google.com/search?q=" &amp; A387 &amp; " year founded","Google "&amp; B387)</f>
        <v>Google Jean &amp; Micheline Rennette</v>
      </c>
      <c r="M387" s="22" t="str">
        <f t="shared" si="36"/>
        <v xml:space="preserve">Google _x000D_
										Olivia Garden_x000D_
								</v>
      </c>
      <c r="N387" s="22"/>
    </row>
    <row r="388" spans="1:14" ht="85" x14ac:dyDescent="0.2">
      <c r="A388" t="s">
        <v>1897</v>
      </c>
      <c r="B388" s="19" t="s">
        <v>2665</v>
      </c>
      <c r="C388" t="b">
        <v>1</v>
      </c>
      <c r="D388" t="b">
        <v>0</v>
      </c>
      <c r="E388">
        <v>2010</v>
      </c>
      <c r="F388" s="7" t="s">
        <v>2213</v>
      </c>
      <c r="G388" s="19">
        <v>16</v>
      </c>
      <c r="H388" t="b">
        <f t="shared" si="35"/>
        <v>1</v>
      </c>
      <c r="I388" t="str">
        <f t="shared" si="37"/>
        <v xml:space="preserve">_x000D_
										One Love Organics_x000D_
								</v>
      </c>
      <c r="K388" s="22" t="str">
        <f t="shared" si="38"/>
        <v xml:space="preserve">Google _x000D_
										One Love Organics_x000D_
								</v>
      </c>
      <c r="L388" s="22" t="str">
        <f t="shared" si="39"/>
        <v>Google Suzanne LeRoux</v>
      </c>
      <c r="M388" s="22" t="str">
        <f t="shared" si="36"/>
        <v xml:space="preserve">Google _x000D_
										One Love Organics_x000D_
								</v>
      </c>
      <c r="N388" s="22"/>
    </row>
    <row r="389" spans="1:14" ht="51" x14ac:dyDescent="0.2">
      <c r="A389" t="s">
        <v>1898</v>
      </c>
      <c r="B389" s="19" t="s">
        <v>2666</v>
      </c>
      <c r="C389" t="b">
        <v>0</v>
      </c>
      <c r="D389" t="b">
        <v>0</v>
      </c>
      <c r="E389">
        <v>1981</v>
      </c>
      <c r="F389" s="7" t="s">
        <v>2667</v>
      </c>
      <c r="G389" s="19">
        <v>54</v>
      </c>
      <c r="H389" t="b">
        <f t="shared" si="35"/>
        <v>1</v>
      </c>
      <c r="I389" t="str">
        <f t="shared" si="37"/>
        <v xml:space="preserve">_x000D_
										OPI_x000D_
								</v>
      </c>
      <c r="K389" s="22" t="str">
        <f t="shared" si="38"/>
        <v xml:space="preserve">Google _x000D_
										OPI_x000D_
								</v>
      </c>
      <c r="L389" s="22" t="str">
        <f t="shared" si="39"/>
        <v>Google George Schaeffer</v>
      </c>
      <c r="M389" s="22" t="str">
        <f t="shared" si="36"/>
        <v xml:space="preserve">Google _x000D_
										OPI_x000D_
								</v>
      </c>
      <c r="N389" s="22"/>
    </row>
    <row r="390" spans="1:14" ht="68" x14ac:dyDescent="0.2">
      <c r="A390" t="s">
        <v>1899</v>
      </c>
      <c r="B390" s="19" t="s">
        <v>2668</v>
      </c>
      <c r="C390" t="b">
        <v>0</v>
      </c>
      <c r="D390" t="b">
        <v>0</v>
      </c>
      <c r="E390">
        <v>2002</v>
      </c>
      <c r="F390" t="s">
        <v>2055</v>
      </c>
      <c r="G390" s="19">
        <v>2</v>
      </c>
      <c r="H390" t="b">
        <f t="shared" si="35"/>
        <v>1</v>
      </c>
      <c r="I390" t="str">
        <f t="shared" si="37"/>
        <v xml:space="preserve">_x000D_
										ORA_x000D_
								</v>
      </c>
      <c r="K390" s="22" t="str">
        <f t="shared" si="38"/>
        <v xml:space="preserve">Google _x000D_
										ORA_x000D_
								</v>
      </c>
      <c r="L390" s="22" t="str">
        <f t="shared" si="39"/>
        <v>Google Will Smelko and Ronald Chang</v>
      </c>
      <c r="M390" s="22" t="str">
        <f t="shared" si="36"/>
        <v xml:space="preserve">Google _x000D_
										ORA_x000D_
								</v>
      </c>
      <c r="N390" s="22"/>
    </row>
    <row r="391" spans="1:14" ht="68" x14ac:dyDescent="0.2">
      <c r="A391" t="s">
        <v>1900</v>
      </c>
      <c r="B391" s="19" t="s">
        <v>2669</v>
      </c>
      <c r="C391" t="b">
        <v>0</v>
      </c>
      <c r="D391" t="b">
        <v>0</v>
      </c>
      <c r="E391">
        <v>1950</v>
      </c>
      <c r="F391" s="7" t="s">
        <v>2116</v>
      </c>
      <c r="G391" s="19">
        <v>3</v>
      </c>
      <c r="H391" t="b">
        <f t="shared" si="35"/>
        <v>1</v>
      </c>
      <c r="I391" t="str">
        <f t="shared" si="37"/>
        <v xml:space="preserve">_x000D_
										Oral-B_x000D_
								</v>
      </c>
      <c r="K391" s="22" t="str">
        <f t="shared" si="38"/>
        <v xml:space="preserve">Google _x000D_
										Oral-B_x000D_
								</v>
      </c>
      <c r="L391" s="22" t="str">
        <f t="shared" si="39"/>
        <v>Google Robert W. Hutson</v>
      </c>
      <c r="M391" s="22" t="str">
        <f t="shared" si="36"/>
        <v xml:space="preserve">Google _x000D_
										Oral-B_x000D_
								</v>
      </c>
      <c r="N391" s="22"/>
    </row>
    <row r="392" spans="1:14" ht="68" x14ac:dyDescent="0.2">
      <c r="A392" t="s">
        <v>1901</v>
      </c>
      <c r="B392" t="s">
        <v>1355</v>
      </c>
      <c r="C392" t="b">
        <v>0</v>
      </c>
      <c r="D392" t="b">
        <v>0</v>
      </c>
      <c r="E392">
        <v>1990</v>
      </c>
      <c r="F392" s="7" t="s">
        <v>2670</v>
      </c>
      <c r="G392" s="19">
        <v>50</v>
      </c>
      <c r="H392" t="b">
        <f t="shared" si="35"/>
        <v>1</v>
      </c>
      <c r="I392" t="str">
        <f t="shared" si="37"/>
        <v xml:space="preserve">_x000D_
										Origins_x000D_
								</v>
      </c>
      <c r="K392" s="22" t="str">
        <f t="shared" si="38"/>
        <v xml:space="preserve">Google _x000D_
										Origins_x000D_
								</v>
      </c>
      <c r="L392" s="22" t="str">
        <f t="shared" si="39"/>
        <v>Google Leonard Lauder</v>
      </c>
      <c r="M392" s="22" t="str">
        <f t="shared" si="36"/>
        <v xml:space="preserve">Google _x000D_
										Origins_x000D_
								</v>
      </c>
      <c r="N392" s="22"/>
    </row>
    <row r="393" spans="1:14" ht="51" x14ac:dyDescent="0.2">
      <c r="A393" t="s">
        <v>1902</v>
      </c>
      <c r="B393" s="19" t="s">
        <v>2671</v>
      </c>
      <c r="C393" t="b">
        <v>0</v>
      </c>
      <c r="D393" t="b">
        <v>0</v>
      </c>
      <c r="E393">
        <v>1975</v>
      </c>
      <c r="F393" s="7" t="s">
        <v>2138</v>
      </c>
      <c r="G393" s="19">
        <v>18</v>
      </c>
      <c r="H393" t="b">
        <f t="shared" si="35"/>
        <v>1</v>
      </c>
      <c r="I393" t="str">
        <f t="shared" si="37"/>
        <v xml:space="preserve">_x000D_
										Orly_x000D_
								</v>
      </c>
      <c r="K393" s="22" t="str">
        <f t="shared" si="38"/>
        <v xml:space="preserve">Google _x000D_
										Orly_x000D_
								</v>
      </c>
      <c r="L393" s="22" t="str">
        <f t="shared" si="39"/>
        <v>Google Jeff Pink</v>
      </c>
      <c r="M393" s="22" t="str">
        <f t="shared" si="36"/>
        <v xml:space="preserve">Google _x000D_
										Orly_x000D_
								</v>
      </c>
      <c r="N393" s="22"/>
    </row>
    <row r="394" spans="1:14" ht="51" x14ac:dyDescent="0.2">
      <c r="A394" t="s">
        <v>1903</v>
      </c>
      <c r="B394" s="19" t="s">
        <v>2672</v>
      </c>
      <c r="C394" s="7" t="b">
        <v>1</v>
      </c>
      <c r="D394" t="b">
        <v>0</v>
      </c>
      <c r="E394">
        <v>1982</v>
      </c>
      <c r="F394" s="7" t="s">
        <v>2215</v>
      </c>
      <c r="G394" s="19">
        <v>13</v>
      </c>
      <c r="H394" t="b">
        <f t="shared" si="35"/>
        <v>1</v>
      </c>
      <c r="I394" t="str">
        <f t="shared" si="37"/>
        <v xml:space="preserve">_x000D_
										OSEA_x000D_
								</v>
      </c>
      <c r="K394" s="22" t="str">
        <f t="shared" si="38"/>
        <v xml:space="preserve">Google _x000D_
										OSEA_x000D_
								</v>
      </c>
      <c r="L394" s="22" t="str">
        <f t="shared" si="39"/>
        <v>Google Jenefer Palmer</v>
      </c>
      <c r="M394" s="22" t="str">
        <f t="shared" si="36"/>
        <v xml:space="preserve">Google _x000D_
										OSEA_x000D_
								</v>
      </c>
      <c r="N394" s="22"/>
    </row>
    <row r="395" spans="1:14" ht="68" x14ac:dyDescent="0.2">
      <c r="A395" t="s">
        <v>1904</v>
      </c>
      <c r="B395" s="19" t="s">
        <v>2673</v>
      </c>
      <c r="C395" s="7" t="b">
        <v>1</v>
      </c>
      <c r="D395" t="b">
        <v>1</v>
      </c>
      <c r="E395">
        <v>1983</v>
      </c>
      <c r="F395" s="7" t="s">
        <v>2072</v>
      </c>
      <c r="G395" s="19">
        <v>77</v>
      </c>
      <c r="H395" t="b">
        <f t="shared" si="35"/>
        <v>1</v>
      </c>
      <c r="I395" t="str">
        <f t="shared" si="37"/>
        <v xml:space="preserve">_x000D_
										Ouidad_x000D_
								</v>
      </c>
      <c r="K395" s="22" t="str">
        <f t="shared" si="38"/>
        <v xml:space="preserve">Google _x000D_
										Ouidad_x000D_
								</v>
      </c>
      <c r="L395" s="22" t="str">
        <f t="shared" si="39"/>
        <v>Google Ouidad and Peter Wise</v>
      </c>
      <c r="M395" s="22" t="str">
        <f t="shared" si="36"/>
        <v xml:space="preserve">Google _x000D_
										Ouidad_x000D_
								</v>
      </c>
      <c r="N395" s="22"/>
    </row>
    <row r="396" spans="1:14" ht="85" x14ac:dyDescent="0.2">
      <c r="A396" t="s">
        <v>668</v>
      </c>
      <c r="B396" s="19" t="s">
        <v>2674</v>
      </c>
      <c r="C396" s="7" t="b">
        <v>1</v>
      </c>
      <c r="D396" t="b">
        <v>0</v>
      </c>
      <c r="E396">
        <v>1996</v>
      </c>
      <c r="F396" s="7" t="s">
        <v>2216</v>
      </c>
      <c r="G396" s="19">
        <v>226</v>
      </c>
      <c r="H396" t="b">
        <f t="shared" si="35"/>
        <v>1</v>
      </c>
      <c r="I396" t="str">
        <f t="shared" si="37"/>
        <v>Pacifica</v>
      </c>
      <c r="K396" s="22" t="str">
        <f t="shared" si="38"/>
        <v>Google Pacifica</v>
      </c>
      <c r="L396" s="22" t="str">
        <f t="shared" si="39"/>
        <v>Google Brook Harvey-Taylor and Billy Taylor</v>
      </c>
      <c r="M396" s="22" t="str">
        <f t="shared" si="36"/>
        <v>Google Pacifica</v>
      </c>
      <c r="N396" s="22"/>
    </row>
    <row r="397" spans="1:14" ht="68" x14ac:dyDescent="0.2">
      <c r="A397" t="s">
        <v>1905</v>
      </c>
      <c r="B397" t="s">
        <v>187</v>
      </c>
      <c r="C397" t="b">
        <v>0</v>
      </c>
      <c r="D397" t="b">
        <v>0</v>
      </c>
      <c r="E397">
        <v>1966</v>
      </c>
      <c r="F397" s="7" t="s">
        <v>2102</v>
      </c>
      <c r="G397" s="19">
        <v>11</v>
      </c>
      <c r="H397" t="b">
        <f t="shared" si="35"/>
        <v>1</v>
      </c>
      <c r="I397" t="str">
        <f t="shared" si="37"/>
        <v xml:space="preserve">_x000D_
										Paco Rabanne_x000D_
								</v>
      </c>
      <c r="K397" s="22" t="str">
        <f t="shared" si="38"/>
        <v xml:space="preserve">Google _x000D_
										Paco Rabanne_x000D_
								</v>
      </c>
      <c r="L397" s="22" t="str">
        <f t="shared" si="39"/>
        <v>Google Paco Rabanne</v>
      </c>
      <c r="M397" s="22" t="str">
        <f t="shared" si="36"/>
        <v xml:space="preserve">Google _x000D_
										Paco Rabanne_x000D_
								</v>
      </c>
      <c r="N397" s="22"/>
    </row>
    <row r="398" spans="1:14" ht="68" x14ac:dyDescent="0.2">
      <c r="A398" t="s">
        <v>1906</v>
      </c>
      <c r="B398" s="19" t="s">
        <v>2675</v>
      </c>
      <c r="C398" s="7" t="b">
        <v>1</v>
      </c>
      <c r="D398" t="b">
        <v>1</v>
      </c>
      <c r="E398">
        <v>1983</v>
      </c>
      <c r="F398" s="7" t="s">
        <v>2155</v>
      </c>
      <c r="G398" s="19">
        <v>15</v>
      </c>
      <c r="H398" t="b">
        <f t="shared" si="35"/>
        <v>1</v>
      </c>
      <c r="I398" t="str">
        <f t="shared" si="37"/>
        <v xml:space="preserve">_x000D_
										Parissa_x000D_
								</v>
      </c>
      <c r="K398" s="22" t="str">
        <f t="shared" si="38"/>
        <v xml:space="preserve">Google _x000D_
										Parissa_x000D_
								</v>
      </c>
      <c r="L398" s="22" t="str">
        <f t="shared" si="39"/>
        <v>Google Azar Moayeri</v>
      </c>
      <c r="M398" s="22" t="str">
        <f t="shared" si="36"/>
        <v xml:space="preserve">Google _x000D_
										Parissa_x000D_
								</v>
      </c>
      <c r="N398" s="22"/>
    </row>
    <row r="399" spans="1:14" ht="68" x14ac:dyDescent="0.2">
      <c r="A399" t="s">
        <v>1907</v>
      </c>
      <c r="B399" s="19" t="s">
        <v>2676</v>
      </c>
      <c r="C399" s="7" t="b">
        <v>0</v>
      </c>
      <c r="D399" t="b">
        <v>0</v>
      </c>
      <c r="E399">
        <v>2006</v>
      </c>
      <c r="F399" s="7" t="s">
        <v>2059</v>
      </c>
      <c r="G399" s="19">
        <v>40</v>
      </c>
      <c r="H399" t="b">
        <f t="shared" si="35"/>
        <v>1</v>
      </c>
      <c r="I399" t="str">
        <f t="shared" si="37"/>
        <v xml:space="preserve">_x000D_
										Patchology_x000D_
								</v>
      </c>
      <c r="K399" s="22" t="str">
        <f t="shared" si="38"/>
        <v xml:space="preserve">Google _x000D_
										Patchology_x000D_
								</v>
      </c>
      <c r="L399" s="22" t="str">
        <f t="shared" si="39"/>
        <v>Google Chris Hobson</v>
      </c>
      <c r="M399" s="22" t="str">
        <f t="shared" si="36"/>
        <v xml:space="preserve">Google _x000D_
										Patchology_x000D_
								</v>
      </c>
      <c r="N399" s="22"/>
    </row>
    <row r="400" spans="1:14" ht="85" x14ac:dyDescent="0.2">
      <c r="A400" t="s">
        <v>1908</v>
      </c>
      <c r="B400" s="19" t="s">
        <v>2677</v>
      </c>
      <c r="C400" s="7" t="b">
        <v>0</v>
      </c>
      <c r="D400" t="b">
        <v>0</v>
      </c>
      <c r="E400">
        <v>2013</v>
      </c>
      <c r="F400" s="7" t="s">
        <v>2490</v>
      </c>
      <c r="G400" s="19">
        <v>50</v>
      </c>
      <c r="H400" t="b">
        <f t="shared" si="35"/>
        <v>1</v>
      </c>
      <c r="I400" t="str">
        <f t="shared" si="37"/>
        <v xml:space="preserve">_x000D_
										PATTERN_x000D_
								</v>
      </c>
      <c r="K400" s="22" t="str">
        <f t="shared" si="38"/>
        <v xml:space="preserve">Google _x000D_
										PATTERN_x000D_
								</v>
      </c>
      <c r="L400" s="22" t="str">
        <f t="shared" si="39"/>
        <v>Google Dave Wright and Melanie Alder</v>
      </c>
      <c r="M400" s="22" t="str">
        <f t="shared" si="36"/>
        <v xml:space="preserve">Google _x000D_
										PATTERN_x000D_
								</v>
      </c>
      <c r="N400" s="22"/>
    </row>
    <row r="401" spans="1:14" ht="85" x14ac:dyDescent="0.2">
      <c r="A401" t="s">
        <v>1909</v>
      </c>
      <c r="B401" s="19" t="s">
        <v>2678</v>
      </c>
      <c r="C401" s="7" t="b">
        <v>0</v>
      </c>
      <c r="D401" t="b">
        <v>0</v>
      </c>
      <c r="E401">
        <v>1980</v>
      </c>
      <c r="F401" s="7" t="s">
        <v>2679</v>
      </c>
      <c r="G401" s="19">
        <v>159</v>
      </c>
      <c r="H401" t="b">
        <f t="shared" si="35"/>
        <v>1</v>
      </c>
      <c r="I401" t="str">
        <f t="shared" si="37"/>
        <v xml:space="preserve">_x000D_
										Paul Mitchell_x000D_
								</v>
      </c>
      <c r="K401" s="22" t="str">
        <f t="shared" si="38"/>
        <v xml:space="preserve">Google _x000D_
										Paul Mitchell_x000D_
								</v>
      </c>
      <c r="L401" s="22" t="str">
        <f t="shared" si="39"/>
        <v>Google John Paul DeJoria and Paul Mitchell</v>
      </c>
      <c r="M401" s="22" t="str">
        <f t="shared" si="36"/>
        <v xml:space="preserve">Google _x000D_
										Paul Mitchell_x000D_
								</v>
      </c>
      <c r="N401" s="22"/>
    </row>
    <row r="402" spans="1:14" ht="68" x14ac:dyDescent="0.2">
      <c r="A402" t="s">
        <v>1910</v>
      </c>
      <c r="B402" s="19" t="s">
        <v>2680</v>
      </c>
      <c r="C402" s="7" t="b">
        <v>1</v>
      </c>
      <c r="D402" t="b">
        <v>1</v>
      </c>
      <c r="E402">
        <v>2012</v>
      </c>
      <c r="F402" s="7" t="s">
        <v>2179</v>
      </c>
      <c r="G402" s="19">
        <v>24</v>
      </c>
      <c r="H402" t="b">
        <f t="shared" si="35"/>
        <v>1</v>
      </c>
      <c r="I402" t="str">
        <f t="shared" si="37"/>
        <v xml:space="preserve">_x000D_
										PEACH &amp; LILY_x000D_
								</v>
      </c>
      <c r="K402" s="22" t="str">
        <f t="shared" si="38"/>
        <v xml:space="preserve">Google _x000D_
										PEACH &amp; LILY_x000D_
								</v>
      </c>
      <c r="L402" s="22" t="str">
        <f t="shared" si="39"/>
        <v>Google Alicia Yoon</v>
      </c>
      <c r="M402" s="22" t="str">
        <f t="shared" si="36"/>
        <v xml:space="preserve">Google _x000D_
										PEACH &amp; LILY_x000D_
								</v>
      </c>
      <c r="N402" s="22"/>
    </row>
    <row r="403" spans="1:14" ht="68" x14ac:dyDescent="0.2">
      <c r="A403" t="s">
        <v>1911</v>
      </c>
      <c r="B403" s="19" t="s">
        <v>2680</v>
      </c>
      <c r="C403" s="7" t="b">
        <v>1</v>
      </c>
      <c r="D403" t="b">
        <v>1</v>
      </c>
      <c r="E403">
        <v>2012</v>
      </c>
      <c r="F403" s="7" t="s">
        <v>2062</v>
      </c>
      <c r="G403" s="19">
        <v>13</v>
      </c>
      <c r="H403" t="b">
        <f t="shared" si="35"/>
        <v>1</v>
      </c>
      <c r="I403" t="str">
        <f t="shared" si="37"/>
        <v xml:space="preserve">_x000D_
										Peach Slices_x000D_
								</v>
      </c>
      <c r="K403" s="22" t="str">
        <f t="shared" si="38"/>
        <v xml:space="preserve">Google _x000D_
										Peach Slices_x000D_
								</v>
      </c>
      <c r="L403" s="22" t="str">
        <f t="shared" si="39"/>
        <v>Google Alicia Yoon</v>
      </c>
      <c r="M403" s="22" t="str">
        <f t="shared" si="36"/>
        <v xml:space="preserve">Google _x000D_
										Peach Slices_x000D_
								</v>
      </c>
      <c r="N403" s="22"/>
    </row>
    <row r="404" spans="1:14" ht="68" x14ac:dyDescent="0.2">
      <c r="A404" t="s">
        <v>1912</v>
      </c>
      <c r="B404" s="19" t="s">
        <v>2681</v>
      </c>
      <c r="C404" t="b">
        <v>0</v>
      </c>
      <c r="D404" t="b">
        <v>1</v>
      </c>
      <c r="E404">
        <v>2015</v>
      </c>
      <c r="F404" s="7" t="s">
        <v>2185</v>
      </c>
      <c r="G404" s="19">
        <v>16</v>
      </c>
      <c r="H404" t="b">
        <f t="shared" si="35"/>
        <v>1</v>
      </c>
      <c r="I404" t="str">
        <f t="shared" si="37"/>
        <v xml:space="preserve">_x000D_
										Persona_x000D_
								</v>
      </c>
      <c r="K404" s="22" t="str">
        <f t="shared" si="38"/>
        <v xml:space="preserve">Google _x000D_
										Persona_x000D_
								</v>
      </c>
      <c r="L404" s="22" t="str">
        <f t="shared" si="39"/>
        <v>Google Rick Song and Charles Yeh</v>
      </c>
      <c r="M404" s="22" t="str">
        <f t="shared" si="36"/>
        <v xml:space="preserve">Google _x000D_
										Persona_x000D_
								</v>
      </c>
      <c r="N404" s="22"/>
    </row>
    <row r="405" spans="1:14" ht="85" x14ac:dyDescent="0.2">
      <c r="A405" t="s">
        <v>1913</v>
      </c>
      <c r="B405" t="s">
        <v>194</v>
      </c>
      <c r="C405" t="b">
        <v>0</v>
      </c>
      <c r="D405" t="b">
        <v>0</v>
      </c>
      <c r="E405">
        <v>1993</v>
      </c>
      <c r="F405" s="7" t="s">
        <v>2682</v>
      </c>
      <c r="G405" s="19">
        <v>59</v>
      </c>
      <c r="H405" t="b">
        <f t="shared" si="35"/>
        <v>1</v>
      </c>
      <c r="I405" t="str">
        <f t="shared" si="37"/>
        <v xml:space="preserve">_x000D_
										Peter Thomas Roth_x000D_
								</v>
      </c>
      <c r="K405" s="22" t="str">
        <f t="shared" si="38"/>
        <v xml:space="preserve">Google _x000D_
										Peter Thomas Roth_x000D_
								</v>
      </c>
      <c r="L405" s="22" t="str">
        <f t="shared" si="39"/>
        <v>Google Peter Thomas Roth</v>
      </c>
      <c r="M405" s="22" t="str">
        <f t="shared" si="36"/>
        <v xml:space="preserve">Google _x000D_
										Peter Thomas Roth_x000D_
								</v>
      </c>
      <c r="N405" s="22"/>
    </row>
    <row r="406" spans="1:14" ht="68" x14ac:dyDescent="0.2">
      <c r="A406" t="s">
        <v>1914</v>
      </c>
      <c r="B406" t="s">
        <v>2683</v>
      </c>
      <c r="C406" t="b">
        <v>1</v>
      </c>
      <c r="D406" t="b">
        <v>0</v>
      </c>
      <c r="E406">
        <v>2018</v>
      </c>
      <c r="F406" s="7" t="s">
        <v>2217</v>
      </c>
      <c r="G406" s="19">
        <v>31</v>
      </c>
      <c r="H406" t="b">
        <f t="shared" si="35"/>
        <v>1</v>
      </c>
      <c r="I406" t="str">
        <f t="shared" si="37"/>
        <v xml:space="preserve">_x000D_
										Petite n Pretty_x000D_
								</v>
      </c>
      <c r="K406" s="22" t="str">
        <f t="shared" si="38"/>
        <v xml:space="preserve">Google _x000D_
										Petite n Pretty_x000D_
								</v>
      </c>
      <c r="L406" s="22" t="str">
        <f t="shared" si="39"/>
        <v>Google Samantha Cutler</v>
      </c>
      <c r="M406" s="22" t="str">
        <f t="shared" si="36"/>
        <v xml:space="preserve">Google _x000D_
										Petite n Pretty_x000D_
								</v>
      </c>
      <c r="N406" s="22"/>
    </row>
    <row r="407" spans="1:14" ht="68" x14ac:dyDescent="0.2">
      <c r="A407" t="s">
        <v>1915</v>
      </c>
      <c r="B407" t="s">
        <v>1366</v>
      </c>
      <c r="C407" t="b">
        <v>1</v>
      </c>
      <c r="D407" t="b">
        <v>0</v>
      </c>
      <c r="E407">
        <v>1996</v>
      </c>
      <c r="F407" s="7" t="s">
        <v>2684</v>
      </c>
      <c r="G407" s="19">
        <v>106</v>
      </c>
      <c r="H407" t="b">
        <f t="shared" si="35"/>
        <v>1</v>
      </c>
      <c r="I407" t="str">
        <f t="shared" si="37"/>
        <v xml:space="preserve">_x000D_
										Philosophy_x000D_
								</v>
      </c>
      <c r="K407" s="22" t="str">
        <f t="shared" si="38"/>
        <v xml:space="preserve">Google _x000D_
										Philosophy_x000D_
								</v>
      </c>
      <c r="L407" s="22" t="str">
        <f t="shared" si="39"/>
        <v>Google Cristina Carlino</v>
      </c>
      <c r="M407" s="22" t="str">
        <f t="shared" si="36"/>
        <v xml:space="preserve">Google _x000D_
										Philosophy_x000D_
								</v>
      </c>
      <c r="N407" s="22"/>
    </row>
    <row r="408" spans="1:14" ht="85" x14ac:dyDescent="0.2">
      <c r="A408" t="s">
        <v>1916</v>
      </c>
      <c r="B408" s="19" t="s">
        <v>2685</v>
      </c>
      <c r="C408" s="7" t="b">
        <v>0</v>
      </c>
      <c r="D408" t="b">
        <v>0</v>
      </c>
      <c r="E408">
        <v>1937</v>
      </c>
      <c r="F408" s="7" t="s">
        <v>2142</v>
      </c>
      <c r="G408" s="19">
        <v>25</v>
      </c>
      <c r="H408" t="b">
        <f t="shared" si="35"/>
        <v>1</v>
      </c>
      <c r="I408" t="str">
        <f t="shared" si="37"/>
        <v xml:space="preserve">_x000D_
										Physicians Formula_x000D_
								</v>
      </c>
      <c r="K408" s="22" t="str">
        <f t="shared" si="38"/>
        <v xml:space="preserve">Google _x000D_
										Physicians Formula_x000D_
								</v>
      </c>
      <c r="L408" s="22" t="str">
        <f t="shared" si="39"/>
        <v>Google Frank Crandall</v>
      </c>
      <c r="M408" s="22" t="str">
        <f t="shared" si="36"/>
        <v xml:space="preserve">Google _x000D_
										Physicians Formula_x000D_
								</v>
      </c>
      <c r="N408" s="22"/>
    </row>
    <row r="409" spans="1:14" ht="68" x14ac:dyDescent="0.2">
      <c r="A409" t="s">
        <v>1917</v>
      </c>
      <c r="B409" s="19" t="s">
        <v>2686</v>
      </c>
      <c r="C409" s="7" t="b">
        <v>0</v>
      </c>
      <c r="D409" t="b">
        <v>0</v>
      </c>
      <c r="E409">
        <v>1996</v>
      </c>
      <c r="F409" s="7" t="s">
        <v>2218</v>
      </c>
      <c r="G409" s="19">
        <v>25</v>
      </c>
      <c r="H409" t="b">
        <f t="shared" si="35"/>
        <v>1</v>
      </c>
      <c r="I409" t="str">
        <f t="shared" si="37"/>
        <v xml:space="preserve">_x000D_
										Pipette_x000D_
								</v>
      </c>
      <c r="K409" s="22" t="str">
        <f t="shared" si="38"/>
        <v xml:space="preserve">Google _x000D_
										Pipette_x000D_
								</v>
      </c>
      <c r="L409" s="22" t="str">
        <f t="shared" si="39"/>
        <v>Google Alex Spector</v>
      </c>
      <c r="M409" s="22" t="str">
        <f t="shared" si="36"/>
        <v xml:space="preserve">Google _x000D_
										Pipette_x000D_
								</v>
      </c>
      <c r="N409" s="22"/>
    </row>
    <row r="410" spans="1:14" ht="68" x14ac:dyDescent="0.2">
      <c r="A410" t="s">
        <v>1918</v>
      </c>
      <c r="B410" s="19" t="s">
        <v>2687</v>
      </c>
      <c r="C410" s="7" t="b">
        <v>0</v>
      </c>
      <c r="D410" t="b">
        <v>0</v>
      </c>
      <c r="E410">
        <v>2014</v>
      </c>
      <c r="F410" s="7" t="s">
        <v>2219</v>
      </c>
      <c r="G410" s="19">
        <v>9</v>
      </c>
      <c r="H410" t="b">
        <f t="shared" si="35"/>
        <v>1</v>
      </c>
      <c r="I410" t="str">
        <f t="shared" si="37"/>
        <v xml:space="preserve">_x000D_
										Pirette_x000D_
								</v>
      </c>
      <c r="K410" s="22" t="str">
        <f t="shared" si="38"/>
        <v xml:space="preserve">Google _x000D_
										Pirette_x000D_
								</v>
      </c>
      <c r="L410" s="22" t="str">
        <f t="shared" si="39"/>
        <v>Google Griffin Coon</v>
      </c>
      <c r="M410" s="22" t="str">
        <f t="shared" si="36"/>
        <v xml:space="preserve">Google _x000D_
										Pirette_x000D_
								</v>
      </c>
      <c r="N410" s="22"/>
    </row>
    <row r="411" spans="1:14" ht="51" x14ac:dyDescent="0.2">
      <c r="A411" t="s">
        <v>1919</v>
      </c>
      <c r="B411" t="s">
        <v>1370</v>
      </c>
      <c r="C411" t="b">
        <v>0</v>
      </c>
      <c r="D411" t="b">
        <v>0</v>
      </c>
      <c r="E411">
        <v>1998</v>
      </c>
      <c r="F411" s="7" t="s">
        <v>2220</v>
      </c>
      <c r="G411" s="19">
        <v>29</v>
      </c>
      <c r="H411" t="b">
        <f t="shared" ref="H411:H474" si="40">IF(ISNA(VLOOKUP(A411,$N$1:$Q$174,1,FALSE)), TRUE, FALSE)</f>
        <v>1</v>
      </c>
      <c r="I411" t="str">
        <f t="shared" si="37"/>
        <v xml:space="preserve">_x000D_
										PMD_x000D_
								</v>
      </c>
      <c r="K411" s="22" t="str">
        <f t="shared" si="38"/>
        <v xml:space="preserve">Google _x000D_
										PMD_x000D_
								</v>
      </c>
      <c r="L411" s="22" t="str">
        <f t="shared" si="39"/>
        <v>Google Philippe d'Offay</v>
      </c>
      <c r="M411" s="22" t="str">
        <f t="shared" si="36"/>
        <v xml:space="preserve">Google _x000D_
										PMD_x000D_
								</v>
      </c>
      <c r="N411" s="22"/>
    </row>
    <row r="412" spans="1:14" ht="68" x14ac:dyDescent="0.2">
      <c r="A412" t="s">
        <v>1920</v>
      </c>
      <c r="B412" s="19" t="s">
        <v>2688</v>
      </c>
      <c r="C412" s="7" t="b">
        <v>1</v>
      </c>
      <c r="D412" t="b">
        <v>0</v>
      </c>
      <c r="E412">
        <v>2016</v>
      </c>
      <c r="F412" t="s">
        <v>2055</v>
      </c>
      <c r="G412" s="19">
        <v>1</v>
      </c>
      <c r="H412" t="b">
        <f t="shared" si="40"/>
        <v>1</v>
      </c>
      <c r="I412" t="str">
        <f t="shared" si="37"/>
        <v xml:space="preserve">_x000D_
										Polder_x000D_
								</v>
      </c>
      <c r="K412" s="22" t="str">
        <f t="shared" si="38"/>
        <v xml:space="preserve">Google _x000D_
										Polder_x000D_
								</v>
      </c>
      <c r="L412" s="22" t="str">
        <f t="shared" si="39"/>
        <v>Google Jennifer Hofmeijer</v>
      </c>
      <c r="M412" s="22" t="str">
        <f t="shared" si="36"/>
        <v xml:space="preserve">Google _x000D_
										Polder_x000D_
								</v>
      </c>
      <c r="N412" s="22"/>
    </row>
    <row r="413" spans="1:14" ht="68" x14ac:dyDescent="0.2">
      <c r="A413" t="s">
        <v>1921</v>
      </c>
      <c r="B413" s="19" t="s">
        <v>2689</v>
      </c>
      <c r="C413" s="7" t="b">
        <v>1</v>
      </c>
      <c r="D413" t="b">
        <v>0</v>
      </c>
      <c r="E413">
        <v>2007</v>
      </c>
      <c r="F413" s="7" t="s">
        <v>2221</v>
      </c>
      <c r="G413" s="19">
        <v>5</v>
      </c>
      <c r="H413" t="b">
        <f t="shared" si="40"/>
        <v>1</v>
      </c>
      <c r="I413" t="str">
        <f t="shared" si="37"/>
        <v xml:space="preserve">_x000D_
										Poo~Pourri_x000D_
								</v>
      </c>
      <c r="K413" s="22" t="str">
        <f t="shared" si="38"/>
        <v xml:space="preserve">Google _x000D_
										Poo~Pourri_x000D_
								</v>
      </c>
      <c r="L413" s="22" t="str">
        <f t="shared" si="39"/>
        <v>Google Suzy Batiz</v>
      </c>
      <c r="M413" s="22" t="str">
        <f t="shared" si="36"/>
        <v xml:space="preserve">Google _x000D_
										Poo~Pourri_x000D_
								</v>
      </c>
      <c r="N413" s="22"/>
    </row>
    <row r="414" spans="1:14" ht="51" x14ac:dyDescent="0.2">
      <c r="A414" t="s">
        <v>1922</v>
      </c>
      <c r="B414" t="s">
        <v>1371</v>
      </c>
      <c r="C414" t="b">
        <v>0</v>
      </c>
      <c r="D414" t="b">
        <v>0</v>
      </c>
      <c r="E414">
        <v>1913</v>
      </c>
      <c r="F414" s="7" t="s">
        <v>2069</v>
      </c>
      <c r="G414" s="19">
        <v>12</v>
      </c>
      <c r="H414" t="b">
        <f t="shared" si="40"/>
        <v>1</v>
      </c>
      <c r="I414" t="str">
        <f t="shared" si="37"/>
        <v xml:space="preserve">_x000D_
										Prada_x000D_
								</v>
      </c>
      <c r="K414" s="22" t="str">
        <f t="shared" si="38"/>
        <v xml:space="preserve">Google _x000D_
										Prada_x000D_
								</v>
      </c>
      <c r="L414" s="22" t="str">
        <f t="shared" si="39"/>
        <v>Google Mario Prada</v>
      </c>
      <c r="M414" s="22" t="str">
        <f t="shared" si="36"/>
        <v xml:space="preserve">Google _x000D_
										Prada_x000D_
								</v>
      </c>
      <c r="N414" s="22"/>
    </row>
    <row r="415" spans="1:14" ht="68" x14ac:dyDescent="0.2">
      <c r="A415" t="s">
        <v>1923</v>
      </c>
      <c r="B415" s="19" t="s">
        <v>2690</v>
      </c>
      <c r="C415" t="b">
        <v>0</v>
      </c>
      <c r="D415" t="b">
        <v>0</v>
      </c>
      <c r="E415">
        <v>2004</v>
      </c>
      <c r="F415" s="7" t="s">
        <v>2222</v>
      </c>
      <c r="G415" s="19">
        <v>22</v>
      </c>
      <c r="H415" t="b">
        <f t="shared" si="40"/>
        <v>1</v>
      </c>
      <c r="I415" t="str">
        <f t="shared" si="37"/>
        <v xml:space="preserve">_x000D_
										Pravana_x000D_
								</v>
      </c>
      <c r="K415" s="22" t="str">
        <f t="shared" si="38"/>
        <v xml:space="preserve">Google _x000D_
										Pravana_x000D_
								</v>
      </c>
      <c r="L415" s="22" t="str">
        <f t="shared" si="39"/>
        <v>Google Steve Goddard</v>
      </c>
      <c r="M415" s="22" t="str">
        <f t="shared" si="36"/>
        <v xml:space="preserve">Google _x000D_
										Pravana_x000D_
								</v>
      </c>
      <c r="N415" s="22"/>
    </row>
    <row r="416" spans="1:14" ht="68" x14ac:dyDescent="0.2">
      <c r="A416" t="s">
        <v>1924</v>
      </c>
      <c r="B416" s="19" t="s">
        <v>2691</v>
      </c>
      <c r="C416" s="7" t="b">
        <v>1</v>
      </c>
      <c r="D416" t="b">
        <v>0</v>
      </c>
      <c r="E416">
        <v>1995</v>
      </c>
      <c r="F416" s="7" t="s">
        <v>2223</v>
      </c>
      <c r="G416" s="19">
        <v>23</v>
      </c>
      <c r="H416" t="b">
        <f t="shared" si="40"/>
        <v>1</v>
      </c>
      <c r="I416" t="str">
        <f t="shared" si="37"/>
        <v xml:space="preserve">_x000D_
										Proactiv_x000D_
								</v>
      </c>
      <c r="K416" s="22" t="str">
        <f t="shared" si="38"/>
        <v xml:space="preserve">Google _x000D_
										Proactiv_x000D_
								</v>
      </c>
      <c r="L416" s="22" t="str">
        <f t="shared" si="39"/>
        <v>Google Katie Rodan and Kathy Fields</v>
      </c>
      <c r="M416" s="22" t="str">
        <f t="shared" si="36"/>
        <v xml:space="preserve">Google _x000D_
										Proactiv_x000D_
								</v>
      </c>
      <c r="N416" s="22"/>
    </row>
    <row r="417" spans="1:14" ht="68" x14ac:dyDescent="0.2">
      <c r="A417" t="s">
        <v>1925</v>
      </c>
      <c r="B417" s="19" t="s">
        <v>2692</v>
      </c>
      <c r="C417" s="7" t="b">
        <v>0</v>
      </c>
      <c r="D417" t="b">
        <v>0</v>
      </c>
      <c r="E417">
        <v>1992</v>
      </c>
      <c r="F417" s="7" t="s">
        <v>2198</v>
      </c>
      <c r="G417" s="19">
        <v>6</v>
      </c>
      <c r="H417" t="b">
        <f t="shared" si="40"/>
        <v>1</v>
      </c>
      <c r="I417" t="str">
        <f t="shared" si="37"/>
        <v xml:space="preserve">_x000D_
										Punky Colour_x000D_
								</v>
      </c>
      <c r="K417" s="22" t="str">
        <f t="shared" si="38"/>
        <v xml:space="preserve">Google _x000D_
										Punky Colour_x000D_
								</v>
      </c>
      <c r="L417" s="22" t="str">
        <f t="shared" si="39"/>
        <v>Google Jerome Russell</v>
      </c>
      <c r="M417" s="22" t="str">
        <f t="shared" si="36"/>
        <v xml:space="preserve">Google _x000D_
										Punky Colour_x000D_
								</v>
      </c>
      <c r="N417" s="22"/>
    </row>
    <row r="418" spans="1:14" ht="68" x14ac:dyDescent="0.2">
      <c r="A418" t="s">
        <v>1926</v>
      </c>
      <c r="B418" s="19" t="s">
        <v>2693</v>
      </c>
      <c r="C418" s="7" t="b">
        <v>0</v>
      </c>
      <c r="D418" t="b">
        <v>0</v>
      </c>
      <c r="E418">
        <v>2011</v>
      </c>
      <c r="F418" s="7" t="s">
        <v>2224</v>
      </c>
      <c r="G418" s="19">
        <v>13</v>
      </c>
      <c r="H418" t="b">
        <f t="shared" si="40"/>
        <v>1</v>
      </c>
      <c r="I418" t="str">
        <f t="shared" si="37"/>
        <v xml:space="preserve">_x000D_
										Pura d'or_x000D_
								</v>
      </c>
      <c r="K418" s="22" t="str">
        <f t="shared" si="38"/>
        <v xml:space="preserve">Google _x000D_
										Pura d'or_x000D_
								</v>
      </c>
      <c r="L418" s="22" t="str">
        <f t="shared" si="39"/>
        <v>Google Bruno Lima and Richie Stapler</v>
      </c>
      <c r="M418" s="22" t="str">
        <f t="shared" si="36"/>
        <v xml:space="preserve">Google _x000D_
										Pura d'or_x000D_
								</v>
      </c>
      <c r="N418" s="22"/>
    </row>
    <row r="419" spans="1:14" ht="68" x14ac:dyDescent="0.2">
      <c r="A419" t="s">
        <v>1927</v>
      </c>
      <c r="B419" t="s">
        <v>1373</v>
      </c>
      <c r="C419" t="b">
        <v>0</v>
      </c>
      <c r="D419" t="b">
        <v>0</v>
      </c>
      <c r="E419">
        <v>2001</v>
      </c>
      <c r="F419" s="7" t="s">
        <v>2488</v>
      </c>
      <c r="G419" s="19">
        <v>57</v>
      </c>
      <c r="H419" t="b">
        <f t="shared" si="40"/>
        <v>1</v>
      </c>
      <c r="I419" t="str">
        <f t="shared" si="37"/>
        <v xml:space="preserve">_x000D_
										Pureology_x000D_
								</v>
      </c>
      <c r="K419" s="22" t="str">
        <f t="shared" si="38"/>
        <v xml:space="preserve">Google _x000D_
										Pureology_x000D_
								</v>
      </c>
      <c r="L419" s="22" t="str">
        <f t="shared" si="39"/>
        <v>Google Jim Markham</v>
      </c>
      <c r="M419" s="22" t="str">
        <f t="shared" si="36"/>
        <v xml:space="preserve">Google _x000D_
										Pureology_x000D_
								</v>
      </c>
      <c r="N419" s="22"/>
    </row>
    <row r="420" spans="1:14" ht="68" x14ac:dyDescent="0.2">
      <c r="A420" t="s">
        <v>1928</v>
      </c>
      <c r="B420" s="19" t="s">
        <v>2694</v>
      </c>
      <c r="C420" s="7" t="b">
        <v>1</v>
      </c>
      <c r="D420" t="b">
        <v>0</v>
      </c>
      <c r="E420">
        <v>2014</v>
      </c>
      <c r="F420" s="7" t="s">
        <v>2225</v>
      </c>
      <c r="G420" s="19">
        <v>7</v>
      </c>
      <c r="H420" t="b">
        <f t="shared" si="40"/>
        <v>1</v>
      </c>
      <c r="I420" t="str">
        <f t="shared" si="37"/>
        <v xml:space="preserve">_x000D_
										pursoma_x000D_
								</v>
      </c>
      <c r="K420" s="22" t="str">
        <f t="shared" si="38"/>
        <v xml:space="preserve">Google _x000D_
										pursoma_x000D_
								</v>
      </c>
      <c r="L420" s="22" t="str">
        <f t="shared" si="39"/>
        <v>Google Shannon Vaughn</v>
      </c>
      <c r="M420" s="22" t="str">
        <f t="shared" si="36"/>
        <v xml:space="preserve">Google _x000D_
										pursoma_x000D_
								</v>
      </c>
      <c r="N420" s="22"/>
    </row>
    <row r="421" spans="1:14" ht="68" x14ac:dyDescent="0.2">
      <c r="A421" t="s">
        <v>1929</v>
      </c>
      <c r="B421" s="19" t="s">
        <v>2695</v>
      </c>
      <c r="C421" s="7" t="b">
        <v>1</v>
      </c>
      <c r="D421" t="b">
        <v>0</v>
      </c>
      <c r="E421">
        <v>2018</v>
      </c>
      <c r="F421" s="7" t="s">
        <v>2065</v>
      </c>
      <c r="G421" s="19">
        <v>19</v>
      </c>
      <c r="H421" t="b">
        <f t="shared" si="40"/>
        <v>1</v>
      </c>
      <c r="I421" t="str">
        <f t="shared" si="37"/>
        <v xml:space="preserve">_x000D_
										PYT Beauty_x000D_
								</v>
      </c>
      <c r="K421" s="22" t="str">
        <f t="shared" si="38"/>
        <v xml:space="preserve">Google _x000D_
										PYT Beauty_x000D_
								</v>
      </c>
      <c r="L421" s="22" t="str">
        <f t="shared" si="39"/>
        <v>Google Amy Carr and Mary Schulman</v>
      </c>
      <c r="M421" s="22" t="str">
        <f t="shared" si="36"/>
        <v xml:space="preserve">Google _x000D_
										PYT Beauty_x000D_
								</v>
      </c>
      <c r="N421" s="22"/>
    </row>
    <row r="422" spans="1:14" ht="51" x14ac:dyDescent="0.2">
      <c r="A422" t="s">
        <v>1930</v>
      </c>
      <c r="B422" s="19" t="s">
        <v>2696</v>
      </c>
      <c r="C422" s="7" t="b">
        <v>0</v>
      </c>
      <c r="D422" t="b">
        <v>0</v>
      </c>
      <c r="E422">
        <v>2010</v>
      </c>
      <c r="F422" s="7" t="s">
        <v>2478</v>
      </c>
      <c r="G422" s="19">
        <v>54</v>
      </c>
      <c r="H422" t="b">
        <f t="shared" si="40"/>
        <v>1</v>
      </c>
      <c r="I422" t="str">
        <f t="shared" si="37"/>
        <v xml:space="preserve">_x000D_
										PÜR_x000D_
								</v>
      </c>
      <c r="K422" s="22" t="str">
        <f t="shared" si="38"/>
        <v xml:space="preserve">Google _x000D_
										PÜR_x000D_
								</v>
      </c>
      <c r="L422" s="22" t="str">
        <f t="shared" si="39"/>
        <v>Google Jay Klein</v>
      </c>
      <c r="M422" s="22" t="str">
        <f t="shared" si="36"/>
        <v xml:space="preserve">Google _x000D_
										PÜR_x000D_
								</v>
      </c>
      <c r="N422" s="22"/>
    </row>
    <row r="423" spans="1:14" ht="51" x14ac:dyDescent="0.2">
      <c r="A423" t="s">
        <v>201</v>
      </c>
      <c r="B423" s="19" t="s">
        <v>1374</v>
      </c>
      <c r="C423" s="7" t="b">
        <v>1</v>
      </c>
      <c r="D423" t="b">
        <v>1</v>
      </c>
      <c r="E423">
        <v>2004</v>
      </c>
      <c r="F423" s="7" t="s">
        <v>2105</v>
      </c>
      <c r="G423" s="19">
        <v>8</v>
      </c>
      <c r="H423" t="b">
        <f t="shared" si="40"/>
        <v>1</v>
      </c>
      <c r="I423" t="str">
        <f t="shared" si="37"/>
        <v>Qhemet Biologics</v>
      </c>
      <c r="K423" s="22" t="str">
        <f t="shared" si="38"/>
        <v>Google Qhemet Biologics</v>
      </c>
      <c r="L423" s="22" t="str">
        <f t="shared" si="39"/>
        <v>Google Felis Butler</v>
      </c>
      <c r="M423" s="22" t="str">
        <f t="shared" si="36"/>
        <v>Google Qhemet Biologics</v>
      </c>
      <c r="N423" s="22"/>
    </row>
    <row r="424" spans="1:14" ht="51" x14ac:dyDescent="0.2">
      <c r="A424" t="s">
        <v>203</v>
      </c>
      <c r="B424" t="s">
        <v>203</v>
      </c>
      <c r="C424" t="b">
        <v>0</v>
      </c>
      <c r="D424" t="b">
        <v>0</v>
      </c>
      <c r="E424">
        <v>1967</v>
      </c>
      <c r="F424" s="7" t="s">
        <v>2102</v>
      </c>
      <c r="G424" s="19">
        <v>16</v>
      </c>
      <c r="H424" t="b">
        <f t="shared" si="40"/>
        <v>1</v>
      </c>
      <c r="I424" t="str">
        <f t="shared" si="37"/>
        <v>Ralph Lauren</v>
      </c>
      <c r="K424" s="22" t="str">
        <f t="shared" si="38"/>
        <v>Google Ralph Lauren</v>
      </c>
      <c r="L424" s="22" t="str">
        <f t="shared" si="39"/>
        <v>Google Ralph Lauren</v>
      </c>
      <c r="M424" s="22" t="str">
        <f t="shared" si="36"/>
        <v>Google Ralph Lauren</v>
      </c>
      <c r="N424" s="22"/>
    </row>
    <row r="425" spans="1:14" ht="68" x14ac:dyDescent="0.2">
      <c r="A425" t="s">
        <v>1931</v>
      </c>
      <c r="B425" s="19" t="s">
        <v>2697</v>
      </c>
      <c r="C425" t="b">
        <v>0</v>
      </c>
      <c r="D425" t="b">
        <v>0</v>
      </c>
      <c r="E425">
        <v>2014</v>
      </c>
      <c r="F425" t="s">
        <v>2055</v>
      </c>
      <c r="G425" s="19">
        <v>1</v>
      </c>
      <c r="H425" t="b">
        <f t="shared" si="40"/>
        <v>1</v>
      </c>
      <c r="I425" t="str">
        <f t="shared" si="37"/>
        <v xml:space="preserve">_x000D_
										RapidHair_x000D_
								</v>
      </c>
      <c r="K425" s="22" t="str">
        <f t="shared" si="38"/>
        <v xml:space="preserve">Google _x000D_
										RapidHair_x000D_
								</v>
      </c>
      <c r="L425" s="22" t="str">
        <f t="shared" si="39"/>
        <v>Google Rob Trow</v>
      </c>
      <c r="M425" s="22" t="str">
        <f t="shared" si="36"/>
        <v xml:space="preserve">Google _x000D_
										RapidHair_x000D_
								</v>
      </c>
      <c r="N425" s="22"/>
    </row>
    <row r="426" spans="1:14" ht="68" x14ac:dyDescent="0.2">
      <c r="A426" t="s">
        <v>1932</v>
      </c>
      <c r="B426" s="19" t="s">
        <v>2697</v>
      </c>
      <c r="C426" t="b">
        <v>0</v>
      </c>
      <c r="D426" t="b">
        <v>0</v>
      </c>
      <c r="E426">
        <v>2008</v>
      </c>
      <c r="F426" s="7" t="s">
        <v>2226</v>
      </c>
      <c r="G426" s="19">
        <v>4</v>
      </c>
      <c r="H426" t="b">
        <f t="shared" si="40"/>
        <v>1</v>
      </c>
      <c r="I426" t="str">
        <f t="shared" si="37"/>
        <v xml:space="preserve">_x000D_
										Rapidlash_x000D_
								</v>
      </c>
      <c r="K426" s="22" t="str">
        <f t="shared" si="38"/>
        <v xml:space="preserve">Google _x000D_
										Rapidlash_x000D_
								</v>
      </c>
      <c r="L426" s="22" t="str">
        <f t="shared" si="39"/>
        <v>Google Rob Trow</v>
      </c>
      <c r="M426" s="22" t="str">
        <f t="shared" si="36"/>
        <v xml:space="preserve">Google _x000D_
										Rapidlash_x000D_
								</v>
      </c>
      <c r="N426" s="22"/>
    </row>
    <row r="427" spans="1:14" ht="85" x14ac:dyDescent="0.2">
      <c r="A427" t="s">
        <v>1933</v>
      </c>
      <c r="B427" s="19" t="s">
        <v>2698</v>
      </c>
      <c r="C427" s="7" t="b">
        <v>1</v>
      </c>
      <c r="D427" t="b">
        <v>0</v>
      </c>
      <c r="E427">
        <v>2011</v>
      </c>
      <c r="F427" s="7" t="s">
        <v>2227</v>
      </c>
      <c r="G427" s="19">
        <v>54</v>
      </c>
      <c r="H427" t="b">
        <f t="shared" si="40"/>
        <v>1</v>
      </c>
      <c r="I427" t="str">
        <f t="shared" si="37"/>
        <v xml:space="preserve">_x000D_
										Real Techniques_x000D_
								</v>
      </c>
      <c r="K427" s="22" t="str">
        <f t="shared" si="38"/>
        <v xml:space="preserve">Google _x000D_
										Real Techniques_x000D_
								</v>
      </c>
      <c r="L427" s="22" t="str">
        <f t="shared" si="39"/>
        <v>Google Samantha Chapman and Nicola Haste</v>
      </c>
      <c r="M427" s="22" t="str">
        <f t="shared" si="36"/>
        <v xml:space="preserve">Google _x000D_
										Real Techniques_x000D_
								</v>
      </c>
      <c r="N427" s="22"/>
    </row>
    <row r="428" spans="1:14" ht="68" x14ac:dyDescent="0.2">
      <c r="A428" t="s">
        <v>1934</v>
      </c>
      <c r="B428" s="19" t="s">
        <v>2699</v>
      </c>
      <c r="C428" t="b">
        <v>0</v>
      </c>
      <c r="D428" t="b">
        <v>0</v>
      </c>
      <c r="E428">
        <v>2012</v>
      </c>
      <c r="G428" s="19">
        <v>4</v>
      </c>
      <c r="H428" t="b">
        <f t="shared" si="40"/>
        <v>1</v>
      </c>
      <c r="I428" t="str">
        <f t="shared" si="37"/>
        <v xml:space="preserve">_x000D_
										Rebels Refinery_x000D_
								</v>
      </c>
      <c r="K428" s="22" t="str">
        <f t="shared" si="38"/>
        <v xml:space="preserve">Google _x000D_
										Rebels Refinery_x000D_
								</v>
      </c>
      <c r="L428" s="22" t="str">
        <f t="shared" si="39"/>
        <v>Google Eric Fallon</v>
      </c>
      <c r="M428" s="22" t="str">
        <f t="shared" si="36"/>
        <v xml:space="preserve">Google _x000D_
										Rebels Refinery_x000D_
								</v>
      </c>
      <c r="N428" s="22"/>
    </row>
    <row r="429" spans="1:14" ht="68" x14ac:dyDescent="0.2">
      <c r="A429" t="s">
        <v>1935</v>
      </c>
      <c r="B429" s="19" t="s">
        <v>2648</v>
      </c>
      <c r="C429" t="b">
        <v>0</v>
      </c>
      <c r="D429" t="b">
        <v>0</v>
      </c>
      <c r="E429">
        <v>1960</v>
      </c>
      <c r="F429" s="7" t="s">
        <v>2700</v>
      </c>
      <c r="G429" s="19">
        <v>141</v>
      </c>
      <c r="H429" t="b">
        <f t="shared" si="40"/>
        <v>1</v>
      </c>
      <c r="I429" t="str">
        <f t="shared" si="37"/>
        <v xml:space="preserve">_x000D_
										Redken_x000D_
								</v>
      </c>
      <c r="K429" s="22" t="str">
        <f t="shared" si="38"/>
        <v xml:space="preserve">Google _x000D_
										Redken_x000D_
								</v>
      </c>
      <c r="L429" s="22" t="str">
        <f t="shared" si="39"/>
        <v>Google Jheri Redding</v>
      </c>
      <c r="M429" s="22" t="str">
        <f t="shared" si="36"/>
        <v xml:space="preserve">Google _x000D_
										Redken_x000D_
								</v>
      </c>
      <c r="N429" s="22"/>
    </row>
    <row r="430" spans="1:14" ht="68" x14ac:dyDescent="0.2">
      <c r="A430" t="s">
        <v>1936</v>
      </c>
      <c r="B430" s="19" t="s">
        <v>2701</v>
      </c>
      <c r="C430" t="b">
        <v>0</v>
      </c>
      <c r="D430" t="b">
        <v>0</v>
      </c>
      <c r="E430">
        <v>1816</v>
      </c>
      <c r="F430" s="7" t="s">
        <v>2228</v>
      </c>
      <c r="G430" s="19">
        <v>9</v>
      </c>
      <c r="H430" t="b">
        <f t="shared" si="40"/>
        <v>1</v>
      </c>
      <c r="I430" t="str">
        <f t="shared" si="37"/>
        <v xml:space="preserve">_x000D_
										Remington_x000D_
								</v>
      </c>
      <c r="K430" s="22" t="str">
        <f t="shared" si="38"/>
        <v xml:space="preserve">Google _x000D_
										Remington_x000D_
								</v>
      </c>
      <c r="L430" s="22" t="str">
        <f t="shared" si="39"/>
        <v>Google Eliphalet Remington</v>
      </c>
      <c r="M430" s="22" t="str">
        <f t="shared" si="36"/>
        <v xml:space="preserve">Google _x000D_
										Remington_x000D_
								</v>
      </c>
      <c r="N430" s="22"/>
    </row>
    <row r="431" spans="1:14" ht="68" x14ac:dyDescent="0.2">
      <c r="A431" t="s">
        <v>1937</v>
      </c>
      <c r="B431" s="19" t="s">
        <v>2702</v>
      </c>
      <c r="C431" t="b">
        <v>0</v>
      </c>
      <c r="D431" t="b">
        <v>0</v>
      </c>
      <c r="E431">
        <v>1932</v>
      </c>
      <c r="F431" s="7" t="s">
        <v>2703</v>
      </c>
      <c r="G431" s="19">
        <v>100</v>
      </c>
      <c r="H431" t="b">
        <f t="shared" si="40"/>
        <v>1</v>
      </c>
      <c r="I431" t="str">
        <f t="shared" si="37"/>
        <v xml:space="preserve">_x000D_
										Revlon_x000D_
								</v>
      </c>
      <c r="K431" s="22" t="str">
        <f t="shared" si="38"/>
        <v xml:space="preserve">Google _x000D_
										Revlon_x000D_
								</v>
      </c>
      <c r="L431" s="22" t="str">
        <f t="shared" si="39"/>
        <v>Google Charles Revson</v>
      </c>
      <c r="M431" s="22" t="str">
        <f t="shared" si="36"/>
        <v xml:space="preserve">Google _x000D_
										Revlon_x000D_
								</v>
      </c>
      <c r="N431" s="22"/>
    </row>
    <row r="432" spans="1:14" ht="68" x14ac:dyDescent="0.2">
      <c r="A432" t="s">
        <v>1938</v>
      </c>
      <c r="B432" s="19" t="s">
        <v>2704</v>
      </c>
      <c r="C432" t="b">
        <v>0</v>
      </c>
      <c r="D432" t="b">
        <v>0</v>
      </c>
      <c r="E432">
        <v>2012</v>
      </c>
      <c r="F432" s="7" t="s">
        <v>2065</v>
      </c>
      <c r="G432" s="19">
        <v>9</v>
      </c>
      <c r="H432" t="b">
        <f t="shared" si="40"/>
        <v>1</v>
      </c>
      <c r="I432" t="str">
        <f t="shared" si="37"/>
        <v xml:space="preserve">_x000D_
										Revolution PRO_x000D_
								</v>
      </c>
      <c r="K432" s="22" t="str">
        <f t="shared" si="38"/>
        <v xml:space="preserve">Google _x000D_
										Revolution PRO_x000D_
								</v>
      </c>
      <c r="L432" s="22" t="str">
        <f t="shared" si="39"/>
        <v>Google Andy Quildan</v>
      </c>
      <c r="M432" s="22" t="str">
        <f t="shared" si="36"/>
        <v xml:space="preserve">Google _x000D_
										Revolution PRO_x000D_
								</v>
      </c>
      <c r="N432" s="22"/>
    </row>
    <row r="433" spans="1:14" ht="68" x14ac:dyDescent="0.2">
      <c r="A433" t="s">
        <v>1939</v>
      </c>
      <c r="B433" s="19" t="s">
        <v>2705</v>
      </c>
      <c r="C433" t="b">
        <v>0</v>
      </c>
      <c r="D433" t="b">
        <v>0</v>
      </c>
      <c r="E433">
        <v>2020</v>
      </c>
      <c r="F433" t="s">
        <v>2055</v>
      </c>
      <c r="G433" s="19">
        <v>4</v>
      </c>
      <c r="H433" t="b">
        <f t="shared" si="40"/>
        <v>1</v>
      </c>
      <c r="I433" t="str">
        <f t="shared" si="37"/>
        <v xml:space="preserve">_x000D_
										Riki Loves Riki_x000D_
								</v>
      </c>
      <c r="K433" s="22" t="str">
        <f t="shared" si="38"/>
        <v xml:space="preserve">Google _x000D_
										Riki Loves Riki_x000D_
								</v>
      </c>
      <c r="L433" s="22" t="str">
        <f t="shared" si="39"/>
        <v>Google Wanchen and Erik Kaiser</v>
      </c>
      <c r="M433" s="22" t="str">
        <f t="shared" si="36"/>
        <v xml:space="preserve">Google _x000D_
										Riki Loves Riki_x000D_
								</v>
      </c>
      <c r="N433" s="22"/>
    </row>
    <row r="434" spans="1:14" ht="68" x14ac:dyDescent="0.2">
      <c r="A434" t="s">
        <v>1940</v>
      </c>
      <c r="B434" s="19" t="s">
        <v>2706</v>
      </c>
      <c r="C434" t="b">
        <v>0</v>
      </c>
      <c r="D434" t="b">
        <v>0</v>
      </c>
      <c r="E434">
        <v>2000</v>
      </c>
      <c r="F434" s="7" t="s">
        <v>2119</v>
      </c>
      <c r="G434" s="19">
        <v>25</v>
      </c>
      <c r="H434" t="b">
        <f t="shared" si="40"/>
        <v>1</v>
      </c>
      <c r="I434" t="str">
        <f t="shared" si="37"/>
        <v xml:space="preserve">_x000D_
										RITUALS_x000D_
								</v>
      </c>
      <c r="K434" s="22" t="str">
        <f t="shared" si="38"/>
        <v xml:space="preserve">Google _x000D_
										RITUALS_x000D_
								</v>
      </c>
      <c r="L434" s="22" t="str">
        <f t="shared" si="39"/>
        <v>Google Raymond Cloosterman</v>
      </c>
      <c r="M434" s="22" t="str">
        <f t="shared" si="36"/>
        <v xml:space="preserve">Google _x000D_
										RITUALS_x000D_
								</v>
      </c>
      <c r="N434" s="22"/>
    </row>
    <row r="435" spans="1:14" ht="102" x14ac:dyDescent="0.2">
      <c r="A435" t="s">
        <v>1941</v>
      </c>
      <c r="B435" s="19" t="s">
        <v>2707</v>
      </c>
      <c r="C435" s="7" t="b">
        <v>1</v>
      </c>
      <c r="D435" t="b">
        <v>0</v>
      </c>
      <c r="E435">
        <v>2014</v>
      </c>
      <c r="F435" s="7" t="s">
        <v>2229</v>
      </c>
      <c r="G435" s="19">
        <v>5</v>
      </c>
      <c r="H435" t="b">
        <f t="shared" si="40"/>
        <v>1</v>
      </c>
      <c r="I435" t="str">
        <f t="shared" si="37"/>
        <v xml:space="preserve">_x000D_
										Rituel de Fille_x000D_
								</v>
      </c>
      <c r="K435" s="22" t="str">
        <f t="shared" si="38"/>
        <v xml:space="preserve">Google _x000D_
										Rituel de Fille_x000D_
								</v>
      </c>
      <c r="L435" s="22" t="str">
        <f t="shared" si="39"/>
        <v>Google Katherine, Caroline, and Michelle Ramos</v>
      </c>
      <c r="M435" s="22" t="str">
        <f t="shared" si="36"/>
        <v xml:space="preserve">Google _x000D_
										Rituel de Fille_x000D_
								</v>
      </c>
      <c r="N435" s="22"/>
    </row>
    <row r="436" spans="1:14" ht="68" x14ac:dyDescent="0.2">
      <c r="A436" t="s">
        <v>1942</v>
      </c>
      <c r="B436" s="19" t="s">
        <v>2708</v>
      </c>
      <c r="C436" s="7" t="b">
        <v>1</v>
      </c>
      <c r="D436" t="b">
        <v>1</v>
      </c>
      <c r="E436">
        <v>2017</v>
      </c>
      <c r="F436" s="7" t="s">
        <v>2072</v>
      </c>
      <c r="G436" s="19">
        <v>12</v>
      </c>
      <c r="H436" t="b">
        <f t="shared" si="40"/>
        <v>1</v>
      </c>
      <c r="I436" t="str">
        <f t="shared" si="37"/>
        <v xml:space="preserve">_x000D_
										Rizos Curls_x000D_
								</v>
      </c>
      <c r="K436" s="22" t="str">
        <f t="shared" si="38"/>
        <v xml:space="preserve">Google _x000D_
										Rizos Curls_x000D_
								</v>
      </c>
      <c r="L436" s="22" t="str">
        <f t="shared" si="39"/>
        <v>Google Julissa Prado</v>
      </c>
      <c r="M436" s="22" t="str">
        <f t="shared" si="36"/>
        <v xml:space="preserve">Google _x000D_
										Rizos Curls_x000D_
								</v>
      </c>
      <c r="N436" s="22"/>
    </row>
    <row r="437" spans="1:14" ht="102" x14ac:dyDescent="0.2">
      <c r="A437" t="s">
        <v>1943</v>
      </c>
      <c r="B437" t="s">
        <v>1386</v>
      </c>
      <c r="C437" t="b">
        <v>0</v>
      </c>
      <c r="D437" t="b">
        <v>0</v>
      </c>
      <c r="E437">
        <v>1895</v>
      </c>
      <c r="F437" s="7" t="s">
        <v>2062</v>
      </c>
      <c r="G437" s="19">
        <v>8</v>
      </c>
      <c r="H437" t="b">
        <f t="shared" si="40"/>
        <v>1</v>
      </c>
      <c r="I437" t="str">
        <f t="shared" si="37"/>
        <v xml:space="preserve">_x000D_
										Rosebud Perfume Co._x000D_
								</v>
      </c>
      <c r="K437" s="22" t="str">
        <f t="shared" si="38"/>
        <v xml:space="preserve">Google _x000D_
										Rosebud Perfume Co._x000D_
								</v>
      </c>
      <c r="L437" s="22" t="str">
        <f t="shared" si="39"/>
        <v xml:space="preserve">Google George F. Smith </v>
      </c>
      <c r="M437" s="22" t="str">
        <f t="shared" si="36"/>
        <v xml:space="preserve">Google _x000D_
										Rosebud Perfume Co._x000D_
								</v>
      </c>
      <c r="N437" s="22"/>
    </row>
    <row r="438" spans="1:14" ht="68" x14ac:dyDescent="0.2">
      <c r="A438" t="s">
        <v>1944</v>
      </c>
      <c r="B438" s="19" t="s">
        <v>2709</v>
      </c>
      <c r="C438" t="b">
        <v>0</v>
      </c>
      <c r="D438" t="b">
        <v>0</v>
      </c>
      <c r="E438">
        <v>1974</v>
      </c>
      <c r="F438" s="7" t="s">
        <v>2230</v>
      </c>
      <c r="G438" s="19">
        <v>5</v>
      </c>
      <c r="H438" t="b">
        <f t="shared" si="40"/>
        <v>1</v>
      </c>
      <c r="I438" t="str">
        <f t="shared" si="37"/>
        <v xml:space="preserve">_x000D_
										ROSEN_x000D_
								</v>
      </c>
      <c r="K438" s="22" t="str">
        <f t="shared" si="38"/>
        <v xml:space="preserve">Google _x000D_
										ROSEN_x000D_
								</v>
      </c>
      <c r="L438" s="22" t="str">
        <f t="shared" si="39"/>
        <v>Google Harris Rosen</v>
      </c>
      <c r="M438" s="22" t="str">
        <f t="shared" si="36"/>
        <v xml:space="preserve">Google _x000D_
										ROSEN_x000D_
								</v>
      </c>
      <c r="N438" s="22"/>
    </row>
    <row r="439" spans="1:14" ht="51" x14ac:dyDescent="0.2">
      <c r="A439" t="s">
        <v>1945</v>
      </c>
      <c r="B439" s="19" t="s">
        <v>2710</v>
      </c>
      <c r="C439" s="7" t="b">
        <v>1</v>
      </c>
      <c r="D439" t="b">
        <v>0</v>
      </c>
      <c r="E439">
        <v>1993</v>
      </c>
      <c r="F439" s="7" t="s">
        <v>2105</v>
      </c>
      <c r="G439" s="19">
        <v>15</v>
      </c>
      <c r="H439" t="b">
        <f t="shared" si="40"/>
        <v>1</v>
      </c>
      <c r="I439" t="str">
        <f t="shared" si="37"/>
        <v xml:space="preserve">_x000D_
										Rusk_x000D_
								</v>
      </c>
      <c r="K439" s="22" t="str">
        <f t="shared" si="38"/>
        <v xml:space="preserve">Google _x000D_
										Rusk_x000D_
								</v>
      </c>
      <c r="L439" s="22" t="str">
        <f t="shared" si="39"/>
        <v>Google Irvine and Louise Rusk</v>
      </c>
      <c r="M439" s="22" t="str">
        <f t="shared" si="36"/>
        <v xml:space="preserve">Google _x000D_
										Rusk_x000D_
								</v>
      </c>
      <c r="N439" s="22"/>
    </row>
    <row r="440" spans="1:14" ht="51" x14ac:dyDescent="0.2">
      <c r="A440" t="s">
        <v>710</v>
      </c>
      <c r="B440" s="19" t="s">
        <v>2711</v>
      </c>
      <c r="C440" s="7" t="b">
        <v>1</v>
      </c>
      <c r="D440" t="b">
        <v>1</v>
      </c>
      <c r="E440">
        <v>2020</v>
      </c>
      <c r="F440" s="7" t="s">
        <v>2231</v>
      </c>
      <c r="G440" s="19">
        <v>4</v>
      </c>
      <c r="H440" t="b">
        <f t="shared" si="40"/>
        <v>1</v>
      </c>
      <c r="I440" t="str">
        <f t="shared" si="37"/>
        <v>Sacheu</v>
      </c>
      <c r="K440" s="22" t="str">
        <f t="shared" si="38"/>
        <v>Google Sacheu</v>
      </c>
      <c r="L440" s="22" t="str">
        <f t="shared" si="39"/>
        <v>Google Sarah Cheung</v>
      </c>
      <c r="M440" s="22" t="str">
        <f t="shared" ref="M440:M502" si="41">HYPERLINK("https://google.com/search?q=" &amp; A440 &amp; " ulta","Google "&amp; A440)</f>
        <v>Google Sacheu</v>
      </c>
      <c r="N440" s="22"/>
    </row>
    <row r="441" spans="1:14" ht="49" customHeight="1" x14ac:dyDescent="0.2">
      <c r="A441" t="s">
        <v>1946</v>
      </c>
      <c r="B441" s="19" t="s">
        <v>2712</v>
      </c>
      <c r="C441" s="7" t="b">
        <v>1</v>
      </c>
      <c r="D441" t="b">
        <v>0</v>
      </c>
      <c r="E441">
        <v>2015</v>
      </c>
      <c r="F441" s="7" t="s">
        <v>2232</v>
      </c>
      <c r="G441" s="19">
        <v>6</v>
      </c>
      <c r="H441" t="b">
        <f t="shared" si="40"/>
        <v>1</v>
      </c>
      <c r="I441" t="str">
        <f t="shared" si="37"/>
        <v xml:space="preserve">_x000D_
										Sagely Naturals_x000D_
								</v>
      </c>
      <c r="K441" s="22" t="str">
        <f t="shared" si="38"/>
        <v xml:space="preserve">Google _x000D_
										Sagely Naturals_x000D_
								</v>
      </c>
      <c r="L441" s="22" t="str">
        <f t="shared" si="39"/>
        <v>Google Kerrigan Behrens and Kaley Nichol</v>
      </c>
      <c r="M441" s="22" t="str">
        <f t="shared" si="41"/>
        <v xml:space="preserve">Google _x000D_
										Sagely Naturals_x000D_
								</v>
      </c>
      <c r="N441" s="22"/>
    </row>
    <row r="442" spans="1:14" ht="68" x14ac:dyDescent="0.2">
      <c r="A442" t="s">
        <v>1947</v>
      </c>
      <c r="B442" t="s">
        <v>1947</v>
      </c>
      <c r="C442" s="7" t="b">
        <v>1</v>
      </c>
      <c r="D442" t="b">
        <v>0</v>
      </c>
      <c r="E442">
        <v>1946</v>
      </c>
      <c r="F442" s="7" t="s">
        <v>2713</v>
      </c>
      <c r="G442" s="19">
        <v>80</v>
      </c>
      <c r="H442" t="b">
        <f t="shared" si="40"/>
        <v>1</v>
      </c>
      <c r="I442" t="str">
        <f t="shared" si="37"/>
        <v xml:space="preserve">_x000D_
										Sally Hansen_x000D_
								</v>
      </c>
      <c r="K442" s="22" t="str">
        <f t="shared" si="38"/>
        <v xml:space="preserve">Google _x000D_
										Sally Hansen_x000D_
								</v>
      </c>
      <c r="L442" s="22" t="str">
        <f t="shared" si="39"/>
        <v xml:space="preserve">Google _x000D_
										Sally Hansen_x000D_
								</v>
      </c>
      <c r="M442" s="22" t="str">
        <f t="shared" si="41"/>
        <v xml:space="preserve">Google _x000D_
										Sally Hansen_x000D_
								</v>
      </c>
      <c r="N442" s="22"/>
    </row>
    <row r="443" spans="1:14" ht="55" customHeight="1" x14ac:dyDescent="0.2">
      <c r="A443" t="s">
        <v>1948</v>
      </c>
      <c r="B443" s="19" t="s">
        <v>2714</v>
      </c>
      <c r="C443" s="7" t="b">
        <v>1</v>
      </c>
      <c r="D443" t="b">
        <v>0</v>
      </c>
      <c r="E443">
        <v>2017</v>
      </c>
      <c r="F443" s="7" t="s">
        <v>2057</v>
      </c>
      <c r="G443" s="19">
        <v>8</v>
      </c>
      <c r="H443" t="b">
        <f t="shared" si="40"/>
        <v>1</v>
      </c>
      <c r="I443" t="str">
        <f t="shared" si="37"/>
        <v xml:space="preserve">_x000D_
										SAND &amp; SKY_x000D_
								</v>
      </c>
      <c r="K443" s="22" t="str">
        <f t="shared" si="38"/>
        <v xml:space="preserve">Google _x000D_
										SAND &amp; SKY_x000D_
								</v>
      </c>
      <c r="L443" s="22" t="str">
        <f t="shared" si="39"/>
        <v>Google Sarah Hamilton and Stephanie Michel</v>
      </c>
      <c r="M443" s="22" t="str">
        <f t="shared" si="41"/>
        <v xml:space="preserve">Google _x000D_
										SAND &amp; SKY_x000D_
								</v>
      </c>
      <c r="N443" s="22"/>
    </row>
    <row r="444" spans="1:14" ht="68" x14ac:dyDescent="0.2">
      <c r="A444" t="s">
        <v>1949</v>
      </c>
      <c r="B444" s="19" t="s">
        <v>714</v>
      </c>
      <c r="C444" s="7" t="b">
        <v>1</v>
      </c>
      <c r="D444" t="b">
        <v>0</v>
      </c>
      <c r="E444">
        <v>2005</v>
      </c>
      <c r="F444" s="7" t="s">
        <v>2118</v>
      </c>
      <c r="G444" s="19">
        <v>10</v>
      </c>
      <c r="H444" t="b">
        <f t="shared" si="40"/>
        <v>1</v>
      </c>
      <c r="I444" t="str">
        <f t="shared" si="37"/>
        <v xml:space="preserve">_x000D_
										Sara Happ_x000D_
								</v>
      </c>
      <c r="K444" s="22" t="str">
        <f t="shared" si="38"/>
        <v xml:space="preserve">Google _x000D_
										Sara Happ_x000D_
								</v>
      </c>
      <c r="L444" s="22" t="str">
        <f t="shared" si="39"/>
        <v>Google Sara Happ</v>
      </c>
      <c r="M444" s="22" t="str">
        <f t="shared" si="41"/>
        <v xml:space="preserve">Google _x000D_
										Sara Happ_x000D_
								</v>
      </c>
      <c r="N444" s="22"/>
    </row>
    <row r="445" spans="1:14" ht="68" x14ac:dyDescent="0.2">
      <c r="A445" t="s">
        <v>1950</v>
      </c>
      <c r="B445" s="19" t="s">
        <v>2715</v>
      </c>
      <c r="C445" s="7" t="b">
        <v>0</v>
      </c>
      <c r="D445" t="b">
        <v>0</v>
      </c>
      <c r="E445">
        <v>1926</v>
      </c>
      <c r="F445" s="7" t="s">
        <v>2233</v>
      </c>
      <c r="G445" s="19">
        <v>12</v>
      </c>
      <c r="H445" t="b">
        <f t="shared" si="40"/>
        <v>1</v>
      </c>
      <c r="I445" t="str">
        <f t="shared" si="37"/>
        <v xml:space="preserve">_x000D_
										Schick_x000D_
								</v>
      </c>
      <c r="K445" s="22" t="str">
        <f t="shared" si="38"/>
        <v xml:space="preserve">Google _x000D_
										Schick_x000D_
								</v>
      </c>
      <c r="L445" s="22" t="str">
        <f t="shared" si="39"/>
        <v>Google Jacob Schick</v>
      </c>
      <c r="M445" s="22" t="str">
        <f t="shared" si="41"/>
        <v xml:space="preserve">Google _x000D_
										Schick_x000D_
								</v>
      </c>
      <c r="N445" s="22"/>
    </row>
    <row r="446" spans="1:14" ht="68" x14ac:dyDescent="0.2">
      <c r="A446" t="s">
        <v>1951</v>
      </c>
      <c r="B446" s="19" t="s">
        <v>2716</v>
      </c>
      <c r="C446" s="7" t="b">
        <v>1</v>
      </c>
      <c r="D446" t="b">
        <v>0</v>
      </c>
      <c r="E446">
        <v>2010</v>
      </c>
      <c r="F446" t="s">
        <v>2057</v>
      </c>
      <c r="G446" s="19">
        <v>5</v>
      </c>
      <c r="H446" t="b">
        <f t="shared" si="40"/>
        <v>1</v>
      </c>
      <c r="I446" t="str">
        <f t="shared" si="37"/>
        <v xml:space="preserve">_x000D_
										Schmidts_x000D_
								</v>
      </c>
      <c r="K446" s="22" t="str">
        <f t="shared" si="38"/>
        <v xml:space="preserve">Google _x000D_
										Schmidts_x000D_
								</v>
      </c>
      <c r="L446" s="22" t="str">
        <f t="shared" si="39"/>
        <v>Google Jaime Schmidt</v>
      </c>
      <c r="M446" s="22" t="str">
        <f t="shared" si="41"/>
        <v xml:space="preserve">Google _x000D_
										Schmidts_x000D_
								</v>
      </c>
      <c r="N446" s="22"/>
    </row>
    <row r="447" spans="1:14" ht="85" x14ac:dyDescent="0.2">
      <c r="A447" t="s">
        <v>1952</v>
      </c>
      <c r="B447" s="19" t="s">
        <v>2717</v>
      </c>
      <c r="C447" s="7" t="b">
        <v>0</v>
      </c>
      <c r="D447" t="b">
        <v>0</v>
      </c>
      <c r="E447">
        <v>2007</v>
      </c>
      <c r="F447" t="s">
        <v>2055</v>
      </c>
      <c r="G447" s="19">
        <v>7</v>
      </c>
      <c r="H447" t="b">
        <f t="shared" si="40"/>
        <v>1</v>
      </c>
      <c r="I447" t="str">
        <f t="shared" si="37"/>
        <v xml:space="preserve">_x000D_
										SCRATCH_x000D_
								</v>
      </c>
      <c r="K447" s="22" t="str">
        <f t="shared" si="38"/>
        <v xml:space="preserve">Google _x000D_
										SCRATCH_x000D_
								</v>
      </c>
      <c r="L447" s="22" t="str">
        <f t="shared" si="39"/>
        <v>Google Mitchel Resnick and David Siegel</v>
      </c>
      <c r="M447" s="22" t="str">
        <f t="shared" si="41"/>
        <v xml:space="preserve">Google _x000D_
										SCRATCH_x000D_
								</v>
      </c>
      <c r="N447" s="22"/>
    </row>
    <row r="448" spans="1:14" ht="85" x14ac:dyDescent="0.2">
      <c r="A448" t="s">
        <v>1953</v>
      </c>
      <c r="B448" s="19" t="s">
        <v>2718</v>
      </c>
      <c r="C448" s="7" t="b">
        <v>0</v>
      </c>
      <c r="D448" t="b">
        <v>0</v>
      </c>
      <c r="E448">
        <v>1959</v>
      </c>
      <c r="F448" s="7" t="s">
        <v>2234</v>
      </c>
      <c r="G448" s="19">
        <v>150</v>
      </c>
      <c r="H448" t="b">
        <f t="shared" si="40"/>
        <v>1</v>
      </c>
      <c r="I448" t="str">
        <f t="shared" si="37"/>
        <v xml:space="preserve">_x000D_
										Scünci_x000D_
								</v>
      </c>
      <c r="K448" s="22" t="str">
        <f t="shared" si="38"/>
        <v xml:space="preserve">Google _x000D_
										Scünci_x000D_
								</v>
      </c>
      <c r="L448" s="22" t="str">
        <f t="shared" si="39"/>
        <v>Google Lewis Hendler and Michael Todd</v>
      </c>
      <c r="M448" s="22" t="str">
        <f t="shared" si="41"/>
        <v xml:space="preserve">Google _x000D_
										Scünci_x000D_
								</v>
      </c>
      <c r="N448" s="22"/>
    </row>
    <row r="449" spans="1:14" ht="68" x14ac:dyDescent="0.2">
      <c r="A449" t="s">
        <v>1954</v>
      </c>
      <c r="B449" s="19" t="s">
        <v>2719</v>
      </c>
      <c r="C449" s="7" t="b">
        <v>0</v>
      </c>
      <c r="D449" t="b">
        <v>0</v>
      </c>
      <c r="E449">
        <v>1972</v>
      </c>
      <c r="F449" s="7" t="s">
        <v>2224</v>
      </c>
      <c r="G449" s="19">
        <v>44</v>
      </c>
      <c r="H449" t="b">
        <f t="shared" si="40"/>
        <v>1</v>
      </c>
      <c r="I449" t="str">
        <f t="shared" si="37"/>
        <v xml:space="preserve">_x000D_
										Sebastian_x000D_
								</v>
      </c>
      <c r="K449" s="22" t="str">
        <f t="shared" si="38"/>
        <v xml:space="preserve">Google _x000D_
										Sebastian_x000D_
								</v>
      </c>
      <c r="L449" s="22" t="str">
        <f t="shared" si="39"/>
        <v>Google Geri Cusenza and John Sebastian</v>
      </c>
      <c r="M449" s="22" t="str">
        <f t="shared" si="41"/>
        <v xml:space="preserve">Google _x000D_
										Sebastian_x000D_
								</v>
      </c>
      <c r="N449" s="22"/>
    </row>
    <row r="450" spans="1:14" ht="51" x14ac:dyDescent="0.2">
      <c r="A450" t="s">
        <v>1955</v>
      </c>
      <c r="B450" s="19" t="s">
        <v>2720</v>
      </c>
      <c r="C450" s="7" t="b">
        <v>0</v>
      </c>
      <c r="D450" t="b">
        <v>0</v>
      </c>
      <c r="E450">
        <v>1991</v>
      </c>
      <c r="F450" s="7" t="s">
        <v>2235</v>
      </c>
      <c r="G450" s="19">
        <v>5</v>
      </c>
      <c r="H450" t="b">
        <f t="shared" si="40"/>
        <v>1</v>
      </c>
      <c r="I450" t="str">
        <f t="shared" si="37"/>
        <v xml:space="preserve">_x000D_
										Seche_x000D_
								</v>
      </c>
      <c r="K450" s="22" t="str">
        <f t="shared" si="38"/>
        <v xml:space="preserve">Google _x000D_
										Seche_x000D_
								</v>
      </c>
      <c r="L450" s="22" t="str">
        <f t="shared" si="39"/>
        <v>Google Bill and Charles Martens</v>
      </c>
      <c r="M450" s="22" t="str">
        <f t="shared" si="41"/>
        <v xml:space="preserve">Google _x000D_
										Seche_x000D_
								</v>
      </c>
      <c r="N450" s="22"/>
    </row>
    <row r="451" spans="1:14" ht="85" x14ac:dyDescent="0.2">
      <c r="A451" t="s">
        <v>1956</v>
      </c>
      <c r="B451" s="19" t="s">
        <v>2721</v>
      </c>
      <c r="C451" s="7" t="b">
        <v>0</v>
      </c>
      <c r="D451" t="b">
        <v>0</v>
      </c>
      <c r="E451">
        <v>1956</v>
      </c>
      <c r="F451" t="s">
        <v>2055</v>
      </c>
      <c r="G451" s="19">
        <v>4</v>
      </c>
      <c r="H451" t="b">
        <f t="shared" si="40"/>
        <v>1</v>
      </c>
      <c r="I451" t="str">
        <f t="shared" ref="I451:I513" si="42">TRIM(A451)</f>
        <v xml:space="preserve">_x000D_
										Secret_x000D_
								</v>
      </c>
      <c r="K451" s="22" t="str">
        <f t="shared" ref="K451:K513" si="43">HYPERLINK("https://google.com/search?q=" &amp; A451 &amp; " founder","Google "&amp; A451)</f>
        <v xml:space="preserve">Google _x000D_
										Secret_x000D_
								</v>
      </c>
      <c r="L451" s="22" t="str">
        <f t="shared" ref="L451:L513" si="44">HYPERLINK("https://google.com/search?q=" &amp; A451 &amp; " year founded","Google "&amp; B451)</f>
        <v>Google William Procter and James Gamble</v>
      </c>
      <c r="M451" s="22" t="str">
        <f t="shared" si="41"/>
        <v xml:space="preserve">Google _x000D_
										Secret_x000D_
								</v>
      </c>
      <c r="N451" s="22"/>
    </row>
    <row r="452" spans="1:14" ht="85" x14ac:dyDescent="0.2">
      <c r="A452" t="s">
        <v>1957</v>
      </c>
      <c r="B452" s="19" t="s">
        <v>2722</v>
      </c>
      <c r="C452" s="7" t="b">
        <v>0</v>
      </c>
      <c r="D452" t="b">
        <v>0</v>
      </c>
      <c r="E452">
        <v>2018</v>
      </c>
      <c r="F452" t="s">
        <v>2055</v>
      </c>
      <c r="G452" s="19">
        <v>1</v>
      </c>
      <c r="H452" t="b">
        <f t="shared" si="40"/>
        <v>1</v>
      </c>
      <c r="I452" t="str">
        <f t="shared" si="42"/>
        <v xml:space="preserve">_x000D_
										Seed Phytonutrients_x000D_
								</v>
      </c>
      <c r="K452" s="22" t="str">
        <f t="shared" si="43"/>
        <v xml:space="preserve">Google _x000D_
										Seed Phytonutrients_x000D_
								</v>
      </c>
      <c r="L452" s="22" t="str">
        <f t="shared" si="44"/>
        <v>Google Shane Wolf</v>
      </c>
      <c r="M452" s="22" t="str">
        <f t="shared" si="41"/>
        <v xml:space="preserve">Google _x000D_
										Seed Phytonutrients_x000D_
								</v>
      </c>
      <c r="N452" s="22"/>
    </row>
    <row r="453" spans="1:14" ht="51" x14ac:dyDescent="0.2">
      <c r="A453" t="s">
        <v>1958</v>
      </c>
      <c r="B453" s="19" t="s">
        <v>2723</v>
      </c>
      <c r="C453" s="7" t="b">
        <v>1</v>
      </c>
      <c r="D453" t="b">
        <v>0</v>
      </c>
      <c r="E453">
        <v>2014</v>
      </c>
      <c r="F453" s="7" t="s">
        <v>2236</v>
      </c>
      <c r="G453" s="19">
        <v>13</v>
      </c>
      <c r="H453" t="b">
        <f t="shared" si="40"/>
        <v>1</v>
      </c>
      <c r="I453" t="str">
        <f t="shared" si="42"/>
        <v xml:space="preserve">_x000D_
										SEEN_x000D_
								</v>
      </c>
      <c r="K453" s="22" t="str">
        <f t="shared" si="43"/>
        <v xml:space="preserve">Google _x000D_
										SEEN_x000D_
								</v>
      </c>
      <c r="L453" s="22" t="str">
        <f t="shared" si="44"/>
        <v>Google Iris Rubin</v>
      </c>
      <c r="M453" s="22" t="str">
        <f t="shared" si="41"/>
        <v xml:space="preserve">Google _x000D_
										SEEN_x000D_
								</v>
      </c>
      <c r="N453" s="22"/>
    </row>
    <row r="454" spans="1:14" ht="68" x14ac:dyDescent="0.2">
      <c r="A454" t="s">
        <v>1959</v>
      </c>
      <c r="B454" s="19" t="s">
        <v>2724</v>
      </c>
      <c r="C454" s="7" t="b">
        <v>0</v>
      </c>
      <c r="D454" t="b">
        <v>0</v>
      </c>
      <c r="E454">
        <v>1998</v>
      </c>
      <c r="F454" s="7" t="s">
        <v>2725</v>
      </c>
      <c r="G454" s="19">
        <v>83</v>
      </c>
      <c r="H454" t="b">
        <f t="shared" si="40"/>
        <v>1</v>
      </c>
      <c r="I454" t="str">
        <f t="shared" si="42"/>
        <v xml:space="preserve">_x000D_
										Sexy Hair_x000D_
								</v>
      </c>
      <c r="K454" s="22" t="str">
        <f t="shared" si="43"/>
        <v xml:space="preserve">Google _x000D_
										Sexy Hair_x000D_
								</v>
      </c>
      <c r="L454" s="22" t="str">
        <f t="shared" si="44"/>
        <v>Google Michael O' Rourke</v>
      </c>
      <c r="M454" s="22" t="str">
        <f t="shared" si="41"/>
        <v xml:space="preserve">Google _x000D_
										Sexy Hair_x000D_
								</v>
      </c>
      <c r="N454" s="22"/>
    </row>
    <row r="455" spans="1:14" ht="68" x14ac:dyDescent="0.2">
      <c r="A455" t="s">
        <v>1960</v>
      </c>
      <c r="B455" s="19" t="s">
        <v>2726</v>
      </c>
      <c r="C455" s="7" t="b">
        <v>1</v>
      </c>
      <c r="D455" t="b">
        <v>1</v>
      </c>
      <c r="E455">
        <v>1991</v>
      </c>
      <c r="F455" s="7" t="s">
        <v>2727</v>
      </c>
      <c r="G455" s="19">
        <v>110</v>
      </c>
      <c r="H455" t="b">
        <f t="shared" si="40"/>
        <v>1</v>
      </c>
      <c r="I455" t="str">
        <f t="shared" si="42"/>
        <v xml:space="preserve">_x000D_
										SheaMoisture_x000D_
								</v>
      </c>
      <c r="K455" s="22" t="str">
        <f t="shared" si="43"/>
        <v xml:space="preserve">Google _x000D_
										SheaMoisture_x000D_
								</v>
      </c>
      <c r="L455" s="22" t="str">
        <f t="shared" si="44"/>
        <v>Google Sofi Tucker and Richelieu Dennis</v>
      </c>
      <c r="M455" s="22" t="str">
        <f t="shared" si="41"/>
        <v xml:space="preserve">Google _x000D_
										SheaMoisture_x000D_
								</v>
      </c>
      <c r="N455" s="22"/>
    </row>
    <row r="456" spans="1:14" ht="68" x14ac:dyDescent="0.2">
      <c r="A456" t="s">
        <v>1961</v>
      </c>
      <c r="B456" s="19" t="s">
        <v>2728</v>
      </c>
      <c r="C456" t="b">
        <v>0</v>
      </c>
      <c r="D456" t="b">
        <v>1</v>
      </c>
      <c r="E456">
        <v>2010</v>
      </c>
      <c r="F456" s="7" t="s">
        <v>2092</v>
      </c>
      <c r="G456" s="19">
        <v>7</v>
      </c>
      <c r="H456" t="b">
        <f t="shared" si="40"/>
        <v>1</v>
      </c>
      <c r="I456" t="str">
        <f t="shared" si="42"/>
        <v xml:space="preserve">_x000D_
										Shimmer Lights_x000D_
								</v>
      </c>
      <c r="K456" s="22" t="str">
        <f t="shared" si="43"/>
        <v xml:space="preserve">Google _x000D_
										Shimmer Lights_x000D_
								</v>
      </c>
      <c r="L456" s="22" t="str">
        <f t="shared" si="44"/>
        <v xml:space="preserve">Google Prashant Thawani </v>
      </c>
      <c r="M456" s="22" t="str">
        <f t="shared" si="41"/>
        <v xml:space="preserve">Google _x000D_
										Shimmer Lights_x000D_
								</v>
      </c>
      <c r="N456" s="22"/>
    </row>
    <row r="457" spans="1:14" ht="68" x14ac:dyDescent="0.2">
      <c r="A457" t="s">
        <v>1962</v>
      </c>
      <c r="B457" t="s">
        <v>1394</v>
      </c>
      <c r="C457" t="b">
        <v>0</v>
      </c>
      <c r="D457" t="b">
        <v>1</v>
      </c>
      <c r="E457">
        <v>1872</v>
      </c>
      <c r="F457" s="7" t="s">
        <v>2729</v>
      </c>
      <c r="G457" s="19">
        <v>32</v>
      </c>
      <c r="H457" t="b">
        <f t="shared" si="40"/>
        <v>1</v>
      </c>
      <c r="I457" t="str">
        <f t="shared" si="42"/>
        <v xml:space="preserve">_x000D_
										Shiseido_x000D_
								</v>
      </c>
      <c r="K457" s="22" t="str">
        <f t="shared" si="43"/>
        <v xml:space="preserve">Google _x000D_
										Shiseido_x000D_
								</v>
      </c>
      <c r="L457" s="22" t="str">
        <f t="shared" si="44"/>
        <v>Google Arinobu Fukuhara</v>
      </c>
      <c r="M457" s="22" t="str">
        <f t="shared" si="41"/>
        <v xml:space="preserve">Google _x000D_
										Shiseido_x000D_
								</v>
      </c>
      <c r="N457" s="22"/>
    </row>
    <row r="458" spans="1:14" ht="51" x14ac:dyDescent="0.2">
      <c r="A458" t="s">
        <v>1963</v>
      </c>
      <c r="B458" s="19" t="s">
        <v>2730</v>
      </c>
      <c r="C458" s="7" t="b">
        <v>0</v>
      </c>
      <c r="D458" t="b">
        <v>0</v>
      </c>
      <c r="E458">
        <v>2006</v>
      </c>
      <c r="F458" s="7" t="s">
        <v>1236</v>
      </c>
      <c r="G458" s="19">
        <v>2</v>
      </c>
      <c r="H458" t="b">
        <f t="shared" si="40"/>
        <v>1</v>
      </c>
      <c r="I458" t="str">
        <f t="shared" si="42"/>
        <v xml:space="preserve">_x000D_
										Silk'n_x000D_
								</v>
      </c>
      <c r="K458" s="22" t="str">
        <f t="shared" si="43"/>
        <v xml:space="preserve">Google _x000D_
										Silk'n_x000D_
								</v>
      </c>
      <c r="L458" s="22" t="str">
        <f t="shared" si="44"/>
        <v>Google Moshe Mizrahy</v>
      </c>
      <c r="M458" s="22" t="str">
        <f t="shared" si="41"/>
        <v xml:space="preserve">Google _x000D_
										Silk'n_x000D_
								</v>
      </c>
      <c r="N458" s="22"/>
    </row>
    <row r="459" spans="1:14" ht="85" x14ac:dyDescent="0.2">
      <c r="A459" t="s">
        <v>1964</v>
      </c>
      <c r="B459" s="19" t="s">
        <v>2731</v>
      </c>
      <c r="C459" s="7" t="b">
        <v>1</v>
      </c>
      <c r="D459" t="b">
        <v>0</v>
      </c>
      <c r="E459">
        <v>2020</v>
      </c>
      <c r="F459" s="7" t="s">
        <v>2237</v>
      </c>
      <c r="G459" s="19">
        <v>6</v>
      </c>
      <c r="H459" t="b">
        <f t="shared" si="40"/>
        <v>1</v>
      </c>
      <c r="I459" t="str">
        <f t="shared" si="42"/>
        <v xml:space="preserve">_x000D_
										sk*p_x000D_
								</v>
      </c>
      <c r="K459" s="22" t="str">
        <f t="shared" si="43"/>
        <v xml:space="preserve">Google _x000D_
										sk*p_x000D_
								</v>
      </c>
      <c r="L459" s="22" t="str">
        <f t="shared" si="44"/>
        <v>Google April Hardwick and Mark Veeder</v>
      </c>
      <c r="M459" s="22" t="str">
        <f t="shared" si="41"/>
        <v xml:space="preserve">Google _x000D_
										sk*p_x000D_
								</v>
      </c>
      <c r="N459" s="22"/>
    </row>
    <row r="460" spans="1:14" ht="68" x14ac:dyDescent="0.2">
      <c r="A460" t="s">
        <v>1965</v>
      </c>
      <c r="B460" s="19" t="s">
        <v>2732</v>
      </c>
      <c r="C460" s="7" t="b">
        <v>1</v>
      </c>
      <c r="D460" t="b">
        <v>0</v>
      </c>
      <c r="E460">
        <v>2017</v>
      </c>
      <c r="F460" s="7" t="s">
        <v>2151</v>
      </c>
      <c r="G460" s="19">
        <v>17</v>
      </c>
      <c r="H460" t="b">
        <f t="shared" si="40"/>
        <v>1</v>
      </c>
      <c r="I460" t="str">
        <f t="shared" si="42"/>
        <v xml:space="preserve">_x000D_
										Skin Gym_x000D_
								</v>
      </c>
      <c r="K460" s="22" t="str">
        <f t="shared" si="43"/>
        <v xml:space="preserve">Google _x000D_
										Skin Gym_x000D_
								</v>
      </c>
      <c r="L460" s="22" t="str">
        <f t="shared" si="44"/>
        <v>Google Karina Sulzer</v>
      </c>
      <c r="M460" s="22" t="str">
        <f t="shared" si="41"/>
        <v xml:space="preserve">Google _x000D_
										Skin Gym_x000D_
								</v>
      </c>
      <c r="N460" s="22"/>
    </row>
    <row r="461" spans="1:14" ht="68" x14ac:dyDescent="0.2">
      <c r="A461" t="s">
        <v>1966</v>
      </c>
      <c r="B461" s="19" t="s">
        <v>2733</v>
      </c>
      <c r="C461" s="7" t="b">
        <v>0</v>
      </c>
      <c r="D461" t="b">
        <v>0</v>
      </c>
      <c r="E461">
        <v>2014</v>
      </c>
      <c r="F461" s="7" t="s">
        <v>2062</v>
      </c>
      <c r="G461" s="19">
        <v>11</v>
      </c>
      <c r="H461" t="b">
        <f t="shared" si="40"/>
        <v>1</v>
      </c>
      <c r="I461" t="str">
        <f t="shared" si="42"/>
        <v xml:space="preserve">_x000D_
										SKIN&amp;CO_x000D_
								</v>
      </c>
      <c r="K461" s="22" t="str">
        <f t="shared" si="43"/>
        <v xml:space="preserve">Google _x000D_
										SKIN&amp;CO_x000D_
								</v>
      </c>
      <c r="L461" s="22" t="str">
        <f t="shared" si="44"/>
        <v>Google Gabriel Balestra</v>
      </c>
      <c r="M461" s="22" t="str">
        <f t="shared" si="41"/>
        <v xml:space="preserve">Google _x000D_
										SKIN&amp;CO_x000D_
								</v>
      </c>
      <c r="N461" s="22"/>
    </row>
    <row r="462" spans="1:14" ht="68" x14ac:dyDescent="0.2">
      <c r="A462" t="s">
        <v>1967</v>
      </c>
      <c r="B462" s="19" t="s">
        <v>2734</v>
      </c>
      <c r="C462" s="7" t="b">
        <v>0</v>
      </c>
      <c r="D462" t="b">
        <v>1</v>
      </c>
      <c r="E462">
        <v>1957</v>
      </c>
      <c r="F462" s="7" t="s">
        <v>2057</v>
      </c>
      <c r="G462" s="19">
        <v>20</v>
      </c>
      <c r="H462" t="b">
        <f t="shared" si="40"/>
        <v>1</v>
      </c>
      <c r="I462" t="str">
        <f t="shared" si="42"/>
        <v xml:space="preserve">_x000D_
										Skinfood_x000D_
								</v>
      </c>
      <c r="K462" s="22" t="str">
        <f t="shared" si="43"/>
        <v xml:space="preserve">Google _x000D_
										Skinfood_x000D_
								</v>
      </c>
      <c r="L462" s="22" t="str">
        <f t="shared" si="44"/>
        <v>Google Yun-Ho Cho</v>
      </c>
      <c r="M462" s="22" t="str">
        <f t="shared" si="41"/>
        <v xml:space="preserve">Google _x000D_
										Skinfood_x000D_
								</v>
      </c>
      <c r="N462" s="22"/>
    </row>
    <row r="463" spans="1:14" ht="68" x14ac:dyDescent="0.2">
      <c r="A463" t="s">
        <v>1968</v>
      </c>
      <c r="B463" s="19" t="s">
        <v>2735</v>
      </c>
      <c r="C463" s="7" t="b">
        <v>0</v>
      </c>
      <c r="D463" t="b">
        <v>0</v>
      </c>
      <c r="E463">
        <v>2016</v>
      </c>
      <c r="F463" s="7" t="s">
        <v>2062</v>
      </c>
      <c r="G463" s="19">
        <v>6</v>
      </c>
      <c r="H463" t="b">
        <f t="shared" si="40"/>
        <v>1</v>
      </c>
      <c r="I463" t="str">
        <f t="shared" si="42"/>
        <v xml:space="preserve">_x000D_
										SkinKick_x000D_
								</v>
      </c>
      <c r="K463" s="22" t="str">
        <f t="shared" si="43"/>
        <v xml:space="preserve">Google _x000D_
										SkinKick_x000D_
								</v>
      </c>
      <c r="L463" s="22" t="str">
        <f t="shared" si="44"/>
        <v>Google Matty Schirle</v>
      </c>
      <c r="M463" s="22" t="str">
        <f t="shared" si="41"/>
        <v xml:space="preserve">Google _x000D_
										SkinKick_x000D_
								</v>
      </c>
      <c r="N463" s="22"/>
    </row>
    <row r="464" spans="1:14" ht="68" x14ac:dyDescent="0.2">
      <c r="A464" t="s">
        <v>1969</v>
      </c>
      <c r="B464" s="27" t="s">
        <v>2736</v>
      </c>
      <c r="C464" s="7" t="b">
        <v>0</v>
      </c>
      <c r="D464" t="b">
        <v>0</v>
      </c>
      <c r="E464">
        <v>2011</v>
      </c>
      <c r="F464" t="s">
        <v>2055</v>
      </c>
      <c r="G464" s="19">
        <v>5</v>
      </c>
      <c r="H464" t="b">
        <f t="shared" si="40"/>
        <v>1</v>
      </c>
      <c r="I464" t="str">
        <f t="shared" si="42"/>
        <v xml:space="preserve">_x000D_
										Skinnydip_x000D_
								</v>
      </c>
      <c r="K464" s="22" t="str">
        <f t="shared" si="43"/>
        <v xml:space="preserve">Google _x000D_
										Skinnydip_x000D_
								</v>
      </c>
      <c r="L464" s="22" t="str">
        <f t="shared" si="44"/>
        <v>Google James Gold</v>
      </c>
      <c r="M464" s="22" t="str">
        <f t="shared" si="41"/>
        <v xml:space="preserve">Google _x000D_
										Skinnydip_x000D_
								</v>
      </c>
      <c r="N464" s="22"/>
    </row>
    <row r="465" spans="1:14" ht="68" x14ac:dyDescent="0.2">
      <c r="A465" t="s">
        <v>1970</v>
      </c>
      <c r="B465" s="19" t="s">
        <v>2715</v>
      </c>
      <c r="C465" s="7" t="b">
        <v>0</v>
      </c>
      <c r="D465" t="b">
        <v>0</v>
      </c>
      <c r="E465">
        <v>1993</v>
      </c>
      <c r="F465" s="7" t="s">
        <v>1236</v>
      </c>
      <c r="G465" s="19">
        <v>7</v>
      </c>
      <c r="H465" t="b">
        <f t="shared" si="40"/>
        <v>1</v>
      </c>
      <c r="I465" t="str">
        <f t="shared" si="42"/>
        <v xml:space="preserve">_x000D_
										Skintimate_x000D_
								</v>
      </c>
      <c r="K465" s="22" t="str">
        <f t="shared" si="43"/>
        <v xml:space="preserve">Google _x000D_
										Skintimate_x000D_
								</v>
      </c>
      <c r="L465" s="22" t="str">
        <f t="shared" si="44"/>
        <v>Google Jacob Schick</v>
      </c>
      <c r="M465" s="22" t="str">
        <f t="shared" si="41"/>
        <v xml:space="preserve">Google _x000D_
										Skintimate_x000D_
								</v>
      </c>
      <c r="N465" s="22"/>
    </row>
    <row r="466" spans="1:14" ht="68" x14ac:dyDescent="0.2">
      <c r="A466" t="s">
        <v>1971</v>
      </c>
      <c r="B466" s="19" t="s">
        <v>2737</v>
      </c>
      <c r="C466" s="7" t="b">
        <v>1</v>
      </c>
      <c r="D466" t="b">
        <v>0</v>
      </c>
      <c r="E466">
        <v>2003</v>
      </c>
      <c r="F466" s="7" t="s">
        <v>2159</v>
      </c>
      <c r="G466" s="19">
        <v>29</v>
      </c>
      <c r="H466" t="b">
        <f t="shared" si="40"/>
        <v>1</v>
      </c>
      <c r="I466" t="str">
        <f t="shared" si="42"/>
        <v xml:space="preserve">_x000D_
										Skyn Iceland_x000D_
								</v>
      </c>
      <c r="K466" s="22" t="str">
        <f t="shared" si="43"/>
        <v xml:space="preserve">Google _x000D_
										Skyn Iceland_x000D_
								</v>
      </c>
      <c r="L466" s="22" t="str">
        <f t="shared" si="44"/>
        <v>Google Sarah Kugelman</v>
      </c>
      <c r="M466" s="22" t="str">
        <f t="shared" si="41"/>
        <v xml:space="preserve">Google _x000D_
										Skyn Iceland_x000D_
								</v>
      </c>
      <c r="N466" s="22"/>
    </row>
    <row r="467" spans="1:14" ht="68" x14ac:dyDescent="0.2">
      <c r="A467" t="s">
        <v>1972</v>
      </c>
      <c r="B467" s="19" t="s">
        <v>2738</v>
      </c>
      <c r="C467" s="7" t="b">
        <v>1</v>
      </c>
      <c r="D467" t="b">
        <v>0</v>
      </c>
      <c r="E467">
        <v>2014</v>
      </c>
      <c r="G467" s="19">
        <v>10</v>
      </c>
      <c r="H467" t="b">
        <f t="shared" si="40"/>
        <v>1</v>
      </c>
      <c r="I467" t="str">
        <f t="shared" si="42"/>
        <v xml:space="preserve">_x000D_
										SmartyPits_x000D_
								</v>
      </c>
      <c r="K467" s="22" t="str">
        <f t="shared" si="43"/>
        <v xml:space="preserve">Google _x000D_
										SmartyPits_x000D_
								</v>
      </c>
      <c r="L467" s="22" t="str">
        <f t="shared" si="44"/>
        <v>Google Stacia Guzzo</v>
      </c>
      <c r="M467" s="22" t="str">
        <f t="shared" si="41"/>
        <v xml:space="preserve">Google _x000D_
										SmartyPits_x000D_
								</v>
      </c>
      <c r="N467" s="22"/>
    </row>
    <row r="468" spans="1:14" ht="68" x14ac:dyDescent="0.2">
      <c r="A468" t="s">
        <v>1973</v>
      </c>
      <c r="B468" t="s">
        <v>1403</v>
      </c>
      <c r="C468" t="b">
        <v>0</v>
      </c>
      <c r="D468" t="b">
        <v>0</v>
      </c>
      <c r="E468">
        <v>1996</v>
      </c>
      <c r="F468" s="7" t="s">
        <v>2739</v>
      </c>
      <c r="G468" s="19">
        <v>52</v>
      </c>
      <c r="H468" t="b">
        <f t="shared" si="40"/>
        <v>1</v>
      </c>
      <c r="I468" t="str">
        <f t="shared" si="42"/>
        <v xml:space="preserve">_x000D_
										Smashbox_x000D_
								</v>
      </c>
      <c r="K468" s="22" t="str">
        <f t="shared" si="43"/>
        <v xml:space="preserve">Google _x000D_
										Smashbox_x000D_
								</v>
      </c>
      <c r="L468" s="22" t="str">
        <f t="shared" si="44"/>
        <v>Google Davis Factor and Dean Factor</v>
      </c>
      <c r="M468" s="22" t="str">
        <f t="shared" si="41"/>
        <v xml:space="preserve">Google _x000D_
										Smashbox_x000D_
								</v>
      </c>
      <c r="N468" s="22"/>
    </row>
    <row r="469" spans="1:14" ht="51" x14ac:dyDescent="0.2">
      <c r="A469" t="s">
        <v>1974</v>
      </c>
      <c r="B469" t="s">
        <v>2740</v>
      </c>
      <c r="C469" s="7" t="b">
        <v>0</v>
      </c>
      <c r="D469" t="b">
        <v>1</v>
      </c>
      <c r="E469">
        <v>2009</v>
      </c>
      <c r="F469" s="7" t="s">
        <v>2238</v>
      </c>
      <c r="G469" s="19">
        <v>6</v>
      </c>
      <c r="H469" t="b">
        <f t="shared" si="40"/>
        <v>1</v>
      </c>
      <c r="I469" t="str">
        <f t="shared" si="42"/>
        <v xml:space="preserve">_x000D_
										SNP_x000D_
								</v>
      </c>
      <c r="K469" s="22" t="str">
        <f t="shared" si="43"/>
        <v xml:space="preserve">Google _x000D_
										SNP_x000D_
								</v>
      </c>
      <c r="L469" s="22" t="str">
        <f t="shared" si="44"/>
        <v>Google Park Seol-woong</v>
      </c>
      <c r="M469" s="22" t="str">
        <f t="shared" si="41"/>
        <v xml:space="preserve">Google _x000D_
										SNP_x000D_
								</v>
      </c>
      <c r="N469" s="22"/>
    </row>
    <row r="470" spans="1:14" ht="68" x14ac:dyDescent="0.2">
      <c r="A470" s="7" t="s">
        <v>2741</v>
      </c>
      <c r="B470" t="s">
        <v>2391</v>
      </c>
      <c r="C470" s="7" t="b">
        <v>1</v>
      </c>
      <c r="D470" t="b">
        <v>0</v>
      </c>
      <c r="E470">
        <v>2006</v>
      </c>
      <c r="F470" s="7" t="s">
        <v>2742</v>
      </c>
      <c r="G470" s="19">
        <v>49</v>
      </c>
      <c r="H470" t="b">
        <f t="shared" si="40"/>
        <v>1</v>
      </c>
      <c r="I470" t="str">
        <f t="shared" si="42"/>
        <v xml:space="preserve">
										Soap &amp; Glory
								</v>
      </c>
      <c r="K470" s="22" t="str">
        <f t="shared" si="43"/>
        <v xml:space="preserve">Google 
										Soap &amp; Glory
								</v>
      </c>
      <c r="L470" s="22" t="str">
        <f t="shared" si="44"/>
        <v>Google Marcia Kilgore</v>
      </c>
      <c r="M470" s="22" t="str">
        <f t="shared" si="41"/>
        <v xml:space="preserve">Google 
										Soap &amp; Glory
								</v>
      </c>
      <c r="N470" s="22"/>
    </row>
    <row r="471" spans="1:14" ht="68" x14ac:dyDescent="0.2">
      <c r="A471" t="s">
        <v>1976</v>
      </c>
      <c r="B471" s="19" t="s">
        <v>2743</v>
      </c>
      <c r="C471" s="7" t="b">
        <v>1</v>
      </c>
      <c r="D471" t="b">
        <v>0</v>
      </c>
      <c r="E471">
        <v>2002</v>
      </c>
      <c r="F471" s="7" t="s">
        <v>2239</v>
      </c>
      <c r="G471" s="19">
        <v>16</v>
      </c>
      <c r="H471" t="b">
        <f t="shared" si="40"/>
        <v>1</v>
      </c>
      <c r="I471" t="str">
        <f t="shared" si="42"/>
        <v xml:space="preserve">_x000D_
										SoCozy_x000D_
								</v>
      </c>
      <c r="K471" s="22" t="str">
        <f t="shared" si="43"/>
        <v xml:space="preserve">Google _x000D_
										SoCozy_x000D_
								</v>
      </c>
      <c r="L471" s="22" t="str">
        <f t="shared" si="44"/>
        <v>Google Cozy Friedman</v>
      </c>
      <c r="M471" s="22" t="str">
        <f t="shared" si="41"/>
        <v xml:space="preserve">Google _x000D_
										SoCozy_x000D_
								</v>
      </c>
      <c r="N471" s="22"/>
    </row>
    <row r="472" spans="1:14" ht="68" x14ac:dyDescent="0.2">
      <c r="A472" t="s">
        <v>1977</v>
      </c>
      <c r="B472" s="19" t="s">
        <v>2744</v>
      </c>
      <c r="C472" s="7" t="b">
        <v>0</v>
      </c>
      <c r="D472" t="b">
        <v>1</v>
      </c>
      <c r="E472">
        <v>2016</v>
      </c>
      <c r="F472" t="s">
        <v>2055</v>
      </c>
      <c r="G472" s="19">
        <v>6</v>
      </c>
      <c r="H472" t="b">
        <f t="shared" si="40"/>
        <v>1</v>
      </c>
      <c r="I472" t="str">
        <f t="shared" si="42"/>
        <v xml:space="preserve">_x000D_
										Sorbus_x000D_
								</v>
      </c>
      <c r="K472" s="22" t="str">
        <f t="shared" si="43"/>
        <v xml:space="preserve">Google _x000D_
										Sorbus_x000D_
								</v>
      </c>
      <c r="L472" s="22" t="str">
        <f t="shared" si="44"/>
        <v>Google Yong Kim</v>
      </c>
      <c r="M472" s="22" t="str">
        <f t="shared" si="41"/>
        <v xml:space="preserve">Google _x000D_
										Sorbus_x000D_
								</v>
      </c>
      <c r="N472" s="22"/>
    </row>
    <row r="473" spans="1:14" ht="68" x14ac:dyDescent="0.2">
      <c r="A473" t="s">
        <v>1978</v>
      </c>
      <c r="B473" s="19" t="s">
        <v>2745</v>
      </c>
      <c r="C473" s="7" t="b">
        <v>1</v>
      </c>
      <c r="D473" t="b">
        <v>1</v>
      </c>
      <c r="E473">
        <v>2010</v>
      </c>
      <c r="F473" s="7" t="s">
        <v>2062</v>
      </c>
      <c r="G473" s="19">
        <v>10</v>
      </c>
      <c r="H473" t="b">
        <f t="shared" si="40"/>
        <v>1</v>
      </c>
      <c r="I473" t="str">
        <f t="shared" si="42"/>
        <v xml:space="preserve">_x000D_
										Specific Beauty_x000D_
								</v>
      </c>
      <c r="K473" s="22" t="str">
        <f t="shared" si="43"/>
        <v xml:space="preserve">Google _x000D_
										Specific Beauty_x000D_
								</v>
      </c>
      <c r="L473" s="22" t="str">
        <f t="shared" si="44"/>
        <v>Google Heather Woolery-Lloyd</v>
      </c>
      <c r="M473" s="22" t="str">
        <f t="shared" si="41"/>
        <v xml:space="preserve">Google _x000D_
										Specific Beauty_x000D_
								</v>
      </c>
      <c r="N473" s="22"/>
    </row>
    <row r="474" spans="1:14" ht="68" x14ac:dyDescent="0.2">
      <c r="A474" t="s">
        <v>1979</v>
      </c>
      <c r="B474" s="19" t="s">
        <v>2746</v>
      </c>
      <c r="C474" s="7" t="b">
        <v>1</v>
      </c>
      <c r="D474" t="b">
        <v>0</v>
      </c>
      <c r="E474">
        <v>2014</v>
      </c>
      <c r="F474" t="s">
        <v>2055</v>
      </c>
      <c r="G474" s="19">
        <v>1</v>
      </c>
      <c r="H474" t="b">
        <f t="shared" si="40"/>
        <v>1</v>
      </c>
      <c r="I474" t="str">
        <f t="shared" si="42"/>
        <v xml:space="preserve">_x000D_
										Spectrum_x000D_
								</v>
      </c>
      <c r="K474" s="22" t="str">
        <f t="shared" si="43"/>
        <v xml:space="preserve">Google _x000D_
										Spectrum_x000D_
								</v>
      </c>
      <c r="L474" s="22" t="str">
        <f t="shared" si="44"/>
        <v>Google Sophie and Hannah Pycroft</v>
      </c>
      <c r="M474" s="22" t="str">
        <f t="shared" si="41"/>
        <v xml:space="preserve">Google _x000D_
										Spectrum_x000D_
								</v>
      </c>
      <c r="N474" s="22"/>
    </row>
    <row r="475" spans="1:14" ht="68" x14ac:dyDescent="0.2">
      <c r="A475" t="s">
        <v>1980</v>
      </c>
      <c r="B475" s="19" t="s">
        <v>2747</v>
      </c>
      <c r="C475" s="7" t="b">
        <v>1</v>
      </c>
      <c r="D475" t="b">
        <v>0</v>
      </c>
      <c r="E475">
        <v>2003</v>
      </c>
      <c r="F475" s="7" t="s">
        <v>2240</v>
      </c>
      <c r="G475" s="19">
        <v>7</v>
      </c>
      <c r="H475" t="b">
        <f t="shared" ref="H475:H536" si="45">IF(ISNA(VLOOKUP(A475,$N$1:$Q$174,1,FALSE)), TRUE, FALSE)</f>
        <v>1</v>
      </c>
      <c r="I475" t="str">
        <f t="shared" si="42"/>
        <v xml:space="preserve">_x000D_
										Spongeables_x000D_
								</v>
      </c>
      <c r="K475" s="22" t="str">
        <f t="shared" si="43"/>
        <v xml:space="preserve">Google _x000D_
										Spongeables_x000D_
								</v>
      </c>
      <c r="L475" s="22" t="str">
        <f t="shared" si="44"/>
        <v>Google Elaine Binder</v>
      </c>
      <c r="M475" s="22" t="str">
        <f t="shared" si="41"/>
        <v xml:space="preserve">Google _x000D_
										Spongeables_x000D_
								</v>
      </c>
      <c r="N475" s="22"/>
    </row>
    <row r="476" spans="1:14" ht="85" x14ac:dyDescent="0.2">
      <c r="A476" t="s">
        <v>1982</v>
      </c>
      <c r="B476" s="19" t="s">
        <v>2748</v>
      </c>
      <c r="C476" s="7" t="b">
        <v>1</v>
      </c>
      <c r="D476" t="b">
        <v>0</v>
      </c>
      <c r="E476">
        <v>2016</v>
      </c>
      <c r="F476" s="7" t="s">
        <v>2241</v>
      </c>
      <c r="G476" s="19">
        <v>15</v>
      </c>
      <c r="H476" t="b">
        <f t="shared" si="45"/>
        <v>1</v>
      </c>
      <c r="I476" t="str">
        <f t="shared" si="42"/>
        <v xml:space="preserve">_x000D_
										Spotlight Oral Care_x000D_
								</v>
      </c>
      <c r="K476" s="22" t="str">
        <f t="shared" si="43"/>
        <v xml:space="preserve">Google _x000D_
										Spotlight Oral Care_x000D_
								</v>
      </c>
      <c r="L476" s="22" t="str">
        <f t="shared" si="44"/>
        <v>Google Lisa Creaven</v>
      </c>
      <c r="M476" s="22" t="str">
        <f t="shared" si="41"/>
        <v xml:space="preserve">Google _x000D_
										Spotlight Oral Care_x000D_
								</v>
      </c>
      <c r="N476" s="22"/>
    </row>
    <row r="477" spans="1:14" ht="68" x14ac:dyDescent="0.2">
      <c r="A477" t="s">
        <v>1983</v>
      </c>
      <c r="B477" s="19" t="s">
        <v>2749</v>
      </c>
      <c r="C477" s="7" t="b">
        <v>1</v>
      </c>
      <c r="D477" t="b">
        <v>0</v>
      </c>
      <c r="E477">
        <v>2007</v>
      </c>
      <c r="F477" s="7" t="s">
        <v>2090</v>
      </c>
      <c r="G477" s="19">
        <v>10</v>
      </c>
      <c r="H477" t="b">
        <f t="shared" si="45"/>
        <v>1</v>
      </c>
      <c r="I477" t="str">
        <f t="shared" si="42"/>
        <v xml:space="preserve">_x000D_
										St. Moriz_x000D_
								</v>
      </c>
      <c r="K477" s="22" t="str">
        <f t="shared" si="43"/>
        <v xml:space="preserve">Google _x000D_
										St. Moriz_x000D_
								</v>
      </c>
      <c r="L477" s="22" t="str">
        <f t="shared" si="44"/>
        <v>Google Melanie Brownlow</v>
      </c>
      <c r="M477" s="22" t="str">
        <f t="shared" si="41"/>
        <v xml:space="preserve">Google _x000D_
										St. Moriz_x000D_
								</v>
      </c>
      <c r="N477" s="22"/>
    </row>
    <row r="478" spans="1:14" ht="68" x14ac:dyDescent="0.2">
      <c r="A478" t="s">
        <v>1984</v>
      </c>
      <c r="B478" t="s">
        <v>1407</v>
      </c>
      <c r="C478" t="b">
        <v>1</v>
      </c>
      <c r="D478" t="b">
        <v>0</v>
      </c>
      <c r="E478">
        <v>2007</v>
      </c>
      <c r="F478" s="7" t="s">
        <v>2167</v>
      </c>
      <c r="G478" s="19">
        <v>31</v>
      </c>
      <c r="H478" t="b">
        <f t="shared" si="45"/>
        <v>1</v>
      </c>
      <c r="I478" t="str">
        <f t="shared" si="42"/>
        <v xml:space="preserve">_x000D_
										St. Tropez_x000D_
								</v>
      </c>
      <c r="K478" s="22" t="str">
        <f t="shared" si="43"/>
        <v xml:space="preserve">Google _x000D_
										St. Tropez_x000D_
								</v>
      </c>
      <c r="L478" s="22" t="str">
        <f t="shared" si="44"/>
        <v>Google Judy Naake</v>
      </c>
      <c r="M478" s="22" t="str">
        <f t="shared" si="41"/>
        <v xml:space="preserve">Google _x000D_
										St. Tropez_x000D_
								</v>
      </c>
      <c r="N478" s="22"/>
    </row>
    <row r="479" spans="1:14" ht="51" x14ac:dyDescent="0.2">
      <c r="A479" t="s">
        <v>1985</v>
      </c>
      <c r="B479" t="s">
        <v>1409</v>
      </c>
      <c r="C479" t="b">
        <v>1</v>
      </c>
      <c r="D479" t="b">
        <v>0</v>
      </c>
      <c r="E479">
        <v>1994</v>
      </c>
      <c r="F479" s="7" t="s">
        <v>2750</v>
      </c>
      <c r="G479" s="19">
        <v>31</v>
      </c>
      <c r="H479" t="b">
        <f t="shared" si="45"/>
        <v>1</v>
      </c>
      <c r="I479" t="str">
        <f t="shared" si="42"/>
        <v xml:space="preserve">_x000D_
										Stila_x000D_
								</v>
      </c>
      <c r="K479" s="22" t="str">
        <f t="shared" si="43"/>
        <v xml:space="preserve">Google _x000D_
										Stila_x000D_
								</v>
      </c>
      <c r="L479" s="22" t="e">
        <f>HYPERLINK("https://google.com/search?q=" &amp; A479 &amp; " year founded","Google " &amp;#REF!)</f>
        <v>#REF!</v>
      </c>
      <c r="M479" s="22" t="str">
        <f t="shared" si="41"/>
        <v xml:space="preserve">Google _x000D_
										Stila_x000D_
								</v>
      </c>
      <c r="N479" s="22"/>
    </row>
    <row r="480" spans="1:14" ht="102" x14ac:dyDescent="0.2">
      <c r="A480" t="s">
        <v>1986</v>
      </c>
      <c r="B480" t="s">
        <v>2751</v>
      </c>
      <c r="C480" t="b">
        <v>1</v>
      </c>
      <c r="D480" t="b">
        <v>1</v>
      </c>
      <c r="E480">
        <v>2020</v>
      </c>
      <c r="F480" s="7" t="s">
        <v>2242</v>
      </c>
      <c r="G480" s="19">
        <v>16</v>
      </c>
      <c r="H480" t="b">
        <f t="shared" si="45"/>
        <v>1</v>
      </c>
      <c r="I480" t="str">
        <f t="shared" si="42"/>
        <v xml:space="preserve">_x000D_
										STMNT Grooming Goods_x000D_
								</v>
      </c>
      <c r="K480" s="22" t="str">
        <f t="shared" si="43"/>
        <v xml:space="preserve">Google _x000D_
										STMNT Grooming Goods_x000D_
								</v>
      </c>
      <c r="L480" s="22" t="str">
        <f>HYPERLINK("https://google.com/search?q=" &amp; A480 &amp; " year founded","Google "&amp; B479)</f>
        <v>Google Jeanine Lobell</v>
      </c>
      <c r="M480" s="22" t="str">
        <f t="shared" si="41"/>
        <v xml:space="preserve">Google _x000D_
										STMNT Grooming Goods_x000D_
								</v>
      </c>
      <c r="N480" s="22"/>
    </row>
    <row r="481" spans="1:14" ht="68" x14ac:dyDescent="0.2">
      <c r="A481" t="s">
        <v>1987</v>
      </c>
      <c r="B481" t="s">
        <v>1410</v>
      </c>
      <c r="C481" t="b">
        <v>1</v>
      </c>
      <c r="D481" t="b">
        <v>1</v>
      </c>
      <c r="E481">
        <v>2002</v>
      </c>
      <c r="F481" s="7" t="s">
        <v>2753</v>
      </c>
      <c r="G481" s="19">
        <v>48</v>
      </c>
      <c r="H481" t="b">
        <f t="shared" si="45"/>
        <v>1</v>
      </c>
      <c r="I481" t="str">
        <f t="shared" si="42"/>
        <v xml:space="preserve">_x000D_
										StriVectin_x000D_
								</v>
      </c>
      <c r="K481" s="22" t="str">
        <f t="shared" si="43"/>
        <v xml:space="preserve">Google _x000D_
										StriVectin_x000D_
								</v>
      </c>
      <c r="L481" s="22" t="e">
        <f>HYPERLINK("https://google.com/search?q=" &amp; A481 &amp; " year founded","Google " &amp;#REF!)</f>
        <v>#REF!</v>
      </c>
      <c r="M481" s="22" t="str">
        <f t="shared" si="41"/>
        <v xml:space="preserve">Google _x000D_
										StriVectin_x000D_
								</v>
      </c>
      <c r="N481" s="22"/>
    </row>
    <row r="482" spans="1:14" ht="68" x14ac:dyDescent="0.2">
      <c r="A482" t="s">
        <v>1988</v>
      </c>
      <c r="B482" t="s">
        <v>2752</v>
      </c>
      <c r="C482" t="b">
        <v>1</v>
      </c>
      <c r="D482" t="b">
        <v>0</v>
      </c>
      <c r="E482">
        <v>2015</v>
      </c>
      <c r="F482" s="7" t="s">
        <v>2243</v>
      </c>
      <c r="G482" s="19">
        <v>6</v>
      </c>
      <c r="H482" t="b">
        <f t="shared" si="45"/>
        <v>1</v>
      </c>
      <c r="I482" t="str">
        <f t="shared" si="42"/>
        <v xml:space="preserve">_x000D_
										Sugarbearhair_x000D_
								</v>
      </c>
      <c r="K482" s="22" t="str">
        <f t="shared" si="43"/>
        <v xml:space="preserve">Google _x000D_
										Sugarbearhair_x000D_
								</v>
      </c>
      <c r="L482" s="22" t="str">
        <f>HYPERLINK("https://google.com/search?q=" &amp; A482 &amp; " year founded","Google "&amp; B481)</f>
        <v>Google Joan Sing Malloy</v>
      </c>
      <c r="M482" s="22" t="str">
        <f t="shared" si="41"/>
        <v xml:space="preserve">Google _x000D_
										Sugarbearhair_x000D_
								</v>
      </c>
      <c r="N482" s="22"/>
    </row>
    <row r="483" spans="1:14" ht="68" x14ac:dyDescent="0.2">
      <c r="A483" t="s">
        <v>1989</v>
      </c>
      <c r="B483" s="19" t="s">
        <v>2754</v>
      </c>
      <c r="C483" t="b">
        <v>1</v>
      </c>
      <c r="D483" t="b">
        <v>0</v>
      </c>
      <c r="E483">
        <v>2014</v>
      </c>
      <c r="F483" s="7" t="s">
        <v>2244</v>
      </c>
      <c r="G483" s="19">
        <v>6</v>
      </c>
      <c r="H483" t="b">
        <f t="shared" si="45"/>
        <v>1</v>
      </c>
      <c r="I483" t="str">
        <f t="shared" si="42"/>
        <v xml:space="preserve">_x000D_
										Sun + Moon_x000D_
								</v>
      </c>
      <c r="K483" s="22" t="str">
        <f t="shared" si="43"/>
        <v xml:space="preserve">Google _x000D_
										Sun + Moon_x000D_
								</v>
      </c>
      <c r="L483" s="22" t="str">
        <f t="shared" si="44"/>
        <v>Google Amber Ivie</v>
      </c>
      <c r="M483" s="22" t="str">
        <f t="shared" si="41"/>
        <v xml:space="preserve">Google _x000D_
										Sun + Moon_x000D_
								</v>
      </c>
      <c r="N483" s="22"/>
    </row>
    <row r="484" spans="1:14" ht="68" x14ac:dyDescent="0.2">
      <c r="A484" t="s">
        <v>1990</v>
      </c>
      <c r="B484" s="19" t="s">
        <v>2755</v>
      </c>
      <c r="C484" s="7" t="b">
        <v>0</v>
      </c>
      <c r="D484" t="b">
        <v>0</v>
      </c>
      <c r="E484">
        <v>2009</v>
      </c>
      <c r="F484" s="7" t="s">
        <v>2131</v>
      </c>
      <c r="G484" s="19">
        <v>72</v>
      </c>
      <c r="H484" t="b">
        <f t="shared" si="45"/>
        <v>1</v>
      </c>
      <c r="I484" t="str">
        <f t="shared" si="42"/>
        <v xml:space="preserve">_x000D_
										Sun Bum_x000D_
								</v>
      </c>
      <c r="K484" s="22" t="str">
        <f t="shared" si="43"/>
        <v xml:space="preserve">Google _x000D_
										Sun Bum_x000D_
								</v>
      </c>
      <c r="L484" s="22" t="str">
        <f t="shared" si="44"/>
        <v>Google Tom Rinks</v>
      </c>
      <c r="M484" s="22" t="str">
        <f t="shared" si="41"/>
        <v xml:space="preserve">Google _x000D_
										Sun Bum_x000D_
								</v>
      </c>
      <c r="N484" s="22"/>
    </row>
    <row r="485" spans="1:14" ht="68" x14ac:dyDescent="0.2">
      <c r="A485" t="s">
        <v>1991</v>
      </c>
      <c r="B485" t="s">
        <v>296</v>
      </c>
      <c r="C485" t="b">
        <v>1</v>
      </c>
      <c r="D485" t="b">
        <v>0</v>
      </c>
      <c r="E485">
        <v>2009</v>
      </c>
      <c r="F485" s="7" t="s">
        <v>2245</v>
      </c>
      <c r="G485" s="19">
        <v>25</v>
      </c>
      <c r="H485" t="b">
        <f t="shared" si="45"/>
        <v>1</v>
      </c>
      <c r="I485" t="str">
        <f t="shared" si="42"/>
        <v xml:space="preserve">_x000D_
										SUNDAY RILEY_x000D_
								</v>
      </c>
      <c r="K485" s="22" t="str">
        <f t="shared" si="43"/>
        <v xml:space="preserve">Google _x000D_
										SUNDAY RILEY_x000D_
								</v>
      </c>
      <c r="L485" s="22" t="str">
        <f t="shared" si="44"/>
        <v>Google Sunday Riley</v>
      </c>
      <c r="M485" s="22" t="str">
        <f t="shared" si="41"/>
        <v xml:space="preserve">Google _x000D_
										SUNDAY RILEY_x000D_
								</v>
      </c>
      <c r="N485" s="22"/>
    </row>
    <row r="486" spans="1:14" ht="85" x14ac:dyDescent="0.2">
      <c r="A486" t="s">
        <v>1992</v>
      </c>
      <c r="B486" s="19" t="s">
        <v>1414</v>
      </c>
      <c r="C486" s="7" t="b">
        <v>0</v>
      </c>
      <c r="D486" t="b">
        <v>0</v>
      </c>
      <c r="E486">
        <v>2020</v>
      </c>
      <c r="F486" s="7" t="s">
        <v>2184</v>
      </c>
      <c r="G486" s="19">
        <v>8</v>
      </c>
      <c r="H486" t="b">
        <f t="shared" si="45"/>
        <v>1</v>
      </c>
      <c r="I486" t="str">
        <f t="shared" si="42"/>
        <v xml:space="preserve">_x000D_
										Sunday || Sunday _x000D_
								</v>
      </c>
      <c r="K486" s="22" t="str">
        <f t="shared" si="43"/>
        <v xml:space="preserve">Google _x000D_
										Sunday || Sunday _x000D_
								</v>
      </c>
      <c r="L486" s="22" t="str">
        <f t="shared" si="44"/>
        <v>Google Keenan Beasley</v>
      </c>
      <c r="M486" s="22" t="str">
        <f t="shared" si="41"/>
        <v xml:space="preserve">Google _x000D_
										Sunday || Sunday _x000D_
								</v>
      </c>
      <c r="N486" s="22"/>
    </row>
    <row r="487" spans="1:14" ht="68" x14ac:dyDescent="0.2">
      <c r="A487" t="s">
        <v>1993</v>
      </c>
      <c r="B487" t="s">
        <v>1415</v>
      </c>
      <c r="C487" t="b">
        <v>1</v>
      </c>
      <c r="D487" t="b">
        <v>0</v>
      </c>
      <c r="E487">
        <v>2007</v>
      </c>
      <c r="F487" s="7" t="s">
        <v>2067</v>
      </c>
      <c r="G487" s="19">
        <v>20</v>
      </c>
      <c r="H487" t="b">
        <f t="shared" si="45"/>
        <v>1</v>
      </c>
      <c r="I487" t="str">
        <f t="shared" si="42"/>
        <v xml:space="preserve">_x000D_
										Supergoop!_x000D_
								</v>
      </c>
      <c r="K487" s="22" t="str">
        <f t="shared" si="43"/>
        <v xml:space="preserve">Google _x000D_
										Supergoop!_x000D_
								</v>
      </c>
      <c r="L487" s="22" t="str">
        <f t="shared" si="44"/>
        <v>Google Holly Thaggard</v>
      </c>
      <c r="M487" s="22" t="str">
        <f t="shared" si="41"/>
        <v xml:space="preserve">Google _x000D_
										Supergoop!_x000D_
								</v>
      </c>
      <c r="N487" s="22"/>
    </row>
    <row r="488" spans="1:14" ht="85" x14ac:dyDescent="0.2">
      <c r="A488" t="s">
        <v>1994</v>
      </c>
      <c r="B488" s="19" t="s">
        <v>2756</v>
      </c>
      <c r="C488" t="b">
        <v>1</v>
      </c>
      <c r="D488" t="b">
        <v>0</v>
      </c>
      <c r="E488">
        <v>1987</v>
      </c>
      <c r="F488" t="s">
        <v>2055</v>
      </c>
      <c r="G488" s="19">
        <v>5</v>
      </c>
      <c r="H488" t="b">
        <f t="shared" si="45"/>
        <v>1</v>
      </c>
      <c r="I488" t="str">
        <f t="shared" si="42"/>
        <v xml:space="preserve">_x000D_
										Supersmile_x000D_
								</v>
      </c>
      <c r="K488" s="22" t="str">
        <f t="shared" si="43"/>
        <v xml:space="preserve">Google _x000D_
										Supersmile_x000D_
								</v>
      </c>
      <c r="L488" s="22" t="str">
        <f t="shared" si="44"/>
        <v>Google Irwin Smigel and Lucia Smigel</v>
      </c>
      <c r="M488" s="22" t="str">
        <f t="shared" si="41"/>
        <v xml:space="preserve">Google _x000D_
										Supersmile_x000D_
								</v>
      </c>
      <c r="N488" s="22"/>
    </row>
    <row r="489" spans="1:14" ht="68" x14ac:dyDescent="0.2">
      <c r="A489" t="s">
        <v>1995</v>
      </c>
      <c r="B489" s="19" t="s">
        <v>2757</v>
      </c>
      <c r="C489" t="b">
        <v>1</v>
      </c>
      <c r="D489" t="b">
        <v>0</v>
      </c>
      <c r="E489">
        <v>2003</v>
      </c>
      <c r="F489" s="7" t="s">
        <v>2164</v>
      </c>
      <c r="G489" s="19">
        <v>16</v>
      </c>
      <c r="H489" t="b">
        <f t="shared" si="45"/>
        <v>1</v>
      </c>
      <c r="I489" t="str">
        <f t="shared" si="42"/>
        <v xml:space="preserve">_x000D_
										SweetSpot Labs_x000D_
								</v>
      </c>
      <c r="K489" s="22" t="str">
        <f t="shared" si="43"/>
        <v xml:space="preserve">Google _x000D_
										SweetSpot Labs_x000D_
								</v>
      </c>
      <c r="L489" s="22" t="str">
        <f t="shared" si="44"/>
        <v>Google Shari Creed</v>
      </c>
      <c r="M489" s="22" t="str">
        <f t="shared" si="41"/>
        <v xml:space="preserve">Google _x000D_
										SweetSpot Labs_x000D_
								</v>
      </c>
      <c r="N489" s="22"/>
    </row>
    <row r="490" spans="1:14" ht="51" x14ac:dyDescent="0.2">
      <c r="A490" t="s">
        <v>222</v>
      </c>
      <c r="B490" t="s">
        <v>1418</v>
      </c>
      <c r="C490" t="b">
        <v>1</v>
      </c>
      <c r="D490" t="b">
        <v>0</v>
      </c>
      <c r="E490">
        <v>1989</v>
      </c>
      <c r="F490" s="7" t="s">
        <v>2089</v>
      </c>
      <c r="G490" s="19">
        <v>27</v>
      </c>
      <c r="H490" t="b">
        <f t="shared" si="45"/>
        <v>1</v>
      </c>
      <c r="I490" t="str">
        <f t="shared" si="42"/>
        <v>T3</v>
      </c>
      <c r="K490" s="22" t="str">
        <f t="shared" si="43"/>
        <v>Google T3</v>
      </c>
      <c r="L490" s="22" t="str">
        <f t="shared" si="44"/>
        <v>Google Gay Warren Gaddis</v>
      </c>
      <c r="M490" s="22" t="str">
        <f t="shared" si="41"/>
        <v>Google T3</v>
      </c>
      <c r="N490" s="22"/>
    </row>
    <row r="491" spans="1:14" ht="102" x14ac:dyDescent="0.2">
      <c r="A491" t="s">
        <v>1996</v>
      </c>
      <c r="B491" t="s">
        <v>1419</v>
      </c>
      <c r="C491" t="b">
        <v>1</v>
      </c>
      <c r="D491" t="b">
        <v>0</v>
      </c>
      <c r="E491">
        <v>2015</v>
      </c>
      <c r="F491" s="7" t="s">
        <v>2085</v>
      </c>
      <c r="G491" s="19">
        <v>16</v>
      </c>
      <c r="H491" t="b">
        <f t="shared" si="45"/>
        <v>1</v>
      </c>
      <c r="I491" t="str">
        <f t="shared" si="42"/>
        <v xml:space="preserve">_x000D_
										TAN-LUXE_x000D_
								</v>
      </c>
      <c r="K491" s="22" t="str">
        <f t="shared" si="43"/>
        <v xml:space="preserve">Google _x000D_
										TAN-LUXE_x000D_
								</v>
      </c>
      <c r="L491" s="22" t="str">
        <f t="shared" si="44"/>
        <v>Google Brendan Heggarty, Marc Elrick, and Joanna Livingstone</v>
      </c>
      <c r="M491" s="22" t="str">
        <f t="shared" si="41"/>
        <v xml:space="preserve">Google _x000D_
										TAN-LUXE_x000D_
								</v>
      </c>
      <c r="N491" s="22"/>
    </row>
    <row r="492" spans="1:14" ht="68" x14ac:dyDescent="0.2">
      <c r="A492" t="s">
        <v>1997</v>
      </c>
      <c r="B492" s="19" t="s">
        <v>2758</v>
      </c>
      <c r="C492" s="7" t="b">
        <v>0</v>
      </c>
      <c r="D492" t="b">
        <v>0</v>
      </c>
      <c r="E492">
        <v>2007</v>
      </c>
      <c r="F492" s="7" t="s">
        <v>2246</v>
      </c>
      <c r="G492" s="19">
        <v>32</v>
      </c>
      <c r="H492" t="b">
        <f t="shared" si="45"/>
        <v>1</v>
      </c>
      <c r="I492" t="str">
        <f t="shared" si="42"/>
        <v xml:space="preserve">_x000D_
										Tangle Teezer_x000D_
								</v>
      </c>
      <c r="K492" s="22" t="str">
        <f t="shared" si="43"/>
        <v xml:space="preserve">Google _x000D_
										Tangle Teezer_x000D_
								</v>
      </c>
      <c r="L492" s="22" t="str">
        <f t="shared" si="44"/>
        <v>Google Shaun Pulfrey</v>
      </c>
      <c r="M492" s="22" t="str">
        <f t="shared" si="41"/>
        <v xml:space="preserve">Google _x000D_
										Tangle Teezer_x000D_
								</v>
      </c>
      <c r="N492" s="22"/>
    </row>
    <row r="493" spans="1:14" ht="68" x14ac:dyDescent="0.2">
      <c r="A493" t="s">
        <v>1998</v>
      </c>
      <c r="B493" s="19" t="s">
        <v>2759</v>
      </c>
      <c r="C493" s="7" t="b">
        <v>1</v>
      </c>
      <c r="D493" t="b">
        <v>0</v>
      </c>
      <c r="E493">
        <v>2018</v>
      </c>
      <c r="F493" s="7" t="s">
        <v>2085</v>
      </c>
      <c r="G493" s="19">
        <v>11</v>
      </c>
      <c r="H493" t="b">
        <f t="shared" si="45"/>
        <v>1</v>
      </c>
      <c r="I493" t="str">
        <f t="shared" si="42"/>
        <v xml:space="preserve">_x000D_
										Tanologist_x000D_
								</v>
      </c>
      <c r="K493" s="22" t="str">
        <f t="shared" si="43"/>
        <v xml:space="preserve">Google _x000D_
										Tanologist_x000D_
								</v>
      </c>
      <c r="L493" s="22" t="str">
        <f t="shared" si="44"/>
        <v>Google Lottie Tomlinson</v>
      </c>
      <c r="M493" s="22" t="str">
        <f t="shared" si="41"/>
        <v xml:space="preserve">Google _x000D_
										Tanologist_x000D_
								</v>
      </c>
      <c r="N493" s="22"/>
    </row>
    <row r="494" spans="1:14" ht="68" x14ac:dyDescent="0.2">
      <c r="A494" t="s">
        <v>1999</v>
      </c>
      <c r="B494" s="19" t="s">
        <v>2760</v>
      </c>
      <c r="C494" s="7" t="b">
        <v>1</v>
      </c>
      <c r="D494" t="b">
        <v>0</v>
      </c>
      <c r="E494">
        <v>2014</v>
      </c>
      <c r="F494" s="7" t="s">
        <v>2247</v>
      </c>
      <c r="G494" s="19">
        <v>54</v>
      </c>
      <c r="H494" t="b">
        <f t="shared" si="45"/>
        <v>1</v>
      </c>
      <c r="I494" t="str">
        <f t="shared" si="42"/>
        <v xml:space="preserve">_x000D_
										Tartan + Twine_x000D_
								</v>
      </c>
      <c r="K494" s="22" t="str">
        <f t="shared" si="43"/>
        <v xml:space="preserve">Google _x000D_
										Tartan + Twine_x000D_
								</v>
      </c>
      <c r="L494" s="22" t="str">
        <f t="shared" si="44"/>
        <v>Google Suzanne G</v>
      </c>
      <c r="M494" s="22" t="str">
        <f t="shared" si="41"/>
        <v xml:space="preserve">Google _x000D_
										Tartan + Twine_x000D_
								</v>
      </c>
      <c r="N494" s="22"/>
    </row>
    <row r="495" spans="1:14" ht="51" x14ac:dyDescent="0.2">
      <c r="A495" t="s">
        <v>2000</v>
      </c>
      <c r="B495" t="s">
        <v>1420</v>
      </c>
      <c r="C495" t="b">
        <v>1</v>
      </c>
      <c r="D495" t="b">
        <v>0</v>
      </c>
      <c r="E495">
        <v>2000</v>
      </c>
      <c r="F495" s="7" t="s">
        <v>2761</v>
      </c>
      <c r="G495" s="19">
        <v>118</v>
      </c>
      <c r="H495" t="b">
        <f t="shared" si="45"/>
        <v>1</v>
      </c>
      <c r="I495" t="str">
        <f t="shared" si="42"/>
        <v xml:space="preserve">_x000D_
										Tarte_x000D_
								</v>
      </c>
      <c r="K495" s="22" t="str">
        <f t="shared" si="43"/>
        <v xml:space="preserve">Google _x000D_
										Tarte_x000D_
								</v>
      </c>
      <c r="L495" s="22" t="str">
        <f t="shared" si="44"/>
        <v>Google Maureen Kelly</v>
      </c>
      <c r="M495" s="22" t="str">
        <f t="shared" si="41"/>
        <v xml:space="preserve">Google _x000D_
										Tarte_x000D_
								</v>
      </c>
      <c r="N495" s="22"/>
    </row>
    <row r="496" spans="1:14" ht="68" x14ac:dyDescent="0.2">
      <c r="A496" t="s">
        <v>2001</v>
      </c>
      <c r="B496" s="19" t="s">
        <v>2762</v>
      </c>
      <c r="C496" t="b">
        <v>1</v>
      </c>
      <c r="D496" t="b">
        <v>0</v>
      </c>
      <c r="E496">
        <v>2013</v>
      </c>
      <c r="F496" s="7" t="s">
        <v>2057</v>
      </c>
      <c r="G496" s="19">
        <v>9</v>
      </c>
      <c r="H496" t="b">
        <f t="shared" si="45"/>
        <v>1</v>
      </c>
      <c r="I496" t="str">
        <f t="shared" si="42"/>
        <v xml:space="preserve">_x000D_
										Teami Blends_x000D_
								</v>
      </c>
      <c r="K496" s="22" t="str">
        <f t="shared" si="43"/>
        <v xml:space="preserve">Google _x000D_
										Teami Blends_x000D_
								</v>
      </c>
      <c r="L496" s="22" t="str">
        <f t="shared" si="44"/>
        <v>Google Adi Arezzini</v>
      </c>
      <c r="M496" s="22" t="str">
        <f t="shared" si="41"/>
        <v xml:space="preserve">Google _x000D_
										Teami Blends_x000D_
								</v>
      </c>
      <c r="N496" s="22"/>
    </row>
    <row r="497" spans="1:14" ht="85" x14ac:dyDescent="0.2">
      <c r="A497" t="s">
        <v>2002</v>
      </c>
      <c r="B497" s="19" t="s">
        <v>2763</v>
      </c>
      <c r="C497" s="7" t="b">
        <v>1</v>
      </c>
      <c r="D497" t="b">
        <v>1</v>
      </c>
      <c r="E497">
        <v>2016</v>
      </c>
      <c r="F497" s="7" t="s">
        <v>2248</v>
      </c>
      <c r="G497" s="19">
        <v>14</v>
      </c>
      <c r="H497" t="b">
        <f t="shared" si="45"/>
        <v>1</v>
      </c>
      <c r="I497" t="str">
        <f t="shared" si="42"/>
        <v xml:space="preserve">_x000D_
										Terra Beauty Bars_x000D_
								</v>
      </c>
      <c r="K497" s="22" t="str">
        <f t="shared" si="43"/>
        <v xml:space="preserve">Google _x000D_
										Terra Beauty Bars_x000D_
								</v>
      </c>
      <c r="L497" s="22" t="str">
        <f t="shared" si="44"/>
        <v>Google Fernanda, Luana, Jasmine, and Angela</v>
      </c>
      <c r="M497" s="22" t="str">
        <f t="shared" si="41"/>
        <v xml:space="preserve">Google _x000D_
										Terra Beauty Bars_x000D_
								</v>
      </c>
      <c r="N497" s="22"/>
    </row>
    <row r="498" spans="1:14" ht="51" x14ac:dyDescent="0.2">
      <c r="A498" t="s">
        <v>2003</v>
      </c>
      <c r="B498" s="19" t="s">
        <v>2764</v>
      </c>
      <c r="C498" s="7" t="b">
        <v>1</v>
      </c>
      <c r="D498" t="b">
        <v>1</v>
      </c>
      <c r="E498">
        <v>2011</v>
      </c>
      <c r="F498" s="7" t="s">
        <v>2249</v>
      </c>
      <c r="G498" s="19">
        <v>27</v>
      </c>
      <c r="H498" t="b">
        <f t="shared" si="45"/>
        <v>1</v>
      </c>
      <c r="I498" t="str">
        <f t="shared" si="42"/>
        <v xml:space="preserve">_x000D_
										tgin_x000D_
								</v>
      </c>
      <c r="K498" s="22" t="str">
        <f t="shared" si="43"/>
        <v xml:space="preserve">Google _x000D_
										tgin_x000D_
								</v>
      </c>
      <c r="L498" s="22" t="str">
        <f t="shared" si="44"/>
        <v>Google Chris-Tia Donaldson</v>
      </c>
      <c r="M498" s="22" t="str">
        <f t="shared" si="41"/>
        <v xml:space="preserve">Google _x000D_
										tgin_x000D_
								</v>
      </c>
      <c r="N498" s="22"/>
    </row>
    <row r="499" spans="1:14" ht="68" x14ac:dyDescent="0.2">
      <c r="A499" t="s">
        <v>2004</v>
      </c>
      <c r="B499" s="19" t="s">
        <v>2765</v>
      </c>
      <c r="C499" s="7" t="b">
        <v>0</v>
      </c>
      <c r="D499" t="b">
        <v>0</v>
      </c>
      <c r="E499">
        <v>1847</v>
      </c>
      <c r="F499" s="7" t="s">
        <v>2250</v>
      </c>
      <c r="G499" s="19">
        <v>9</v>
      </c>
      <c r="H499" t="b">
        <f t="shared" si="45"/>
        <v>1</v>
      </c>
      <c r="I499" t="str">
        <f t="shared" si="42"/>
        <v xml:space="preserve">_x000D_
										Thayers_x000D_
								</v>
      </c>
      <c r="K499" s="22" t="str">
        <f t="shared" si="43"/>
        <v xml:space="preserve">Google _x000D_
										Thayers_x000D_
								</v>
      </c>
      <c r="L499" s="22" t="str">
        <f t="shared" si="44"/>
        <v>Google Henry Thayer</v>
      </c>
      <c r="M499" s="22" t="str">
        <f t="shared" si="41"/>
        <v xml:space="preserve">Google _x000D_
										Thayers_x000D_
								</v>
      </c>
      <c r="N499" s="22"/>
    </row>
    <row r="500" spans="1:14" ht="85" x14ac:dyDescent="0.2">
      <c r="A500" t="s">
        <v>2005</v>
      </c>
      <c r="B500" s="19" t="s">
        <v>2766</v>
      </c>
      <c r="C500" s="7" t="b">
        <v>1</v>
      </c>
      <c r="D500" t="b">
        <v>1</v>
      </c>
      <c r="E500">
        <v>1988</v>
      </c>
      <c r="F500" s="7" t="s">
        <v>2251</v>
      </c>
      <c r="G500" s="19">
        <v>20</v>
      </c>
      <c r="H500" t="b">
        <f t="shared" si="45"/>
        <v>1</v>
      </c>
      <c r="I500" t="str">
        <f t="shared" si="42"/>
        <v xml:space="preserve">_x000D_
										The Crème Shop_x000D_
								</v>
      </c>
      <c r="K500" s="22" t="str">
        <f t="shared" si="43"/>
        <v xml:space="preserve">Google _x000D_
										The Crème Shop_x000D_
								</v>
      </c>
      <c r="L500" s="22" t="str">
        <f t="shared" si="44"/>
        <v>Google Theresa and Lawrence Kim</v>
      </c>
      <c r="M500" s="22" t="str">
        <f t="shared" si="41"/>
        <v xml:space="preserve">Google _x000D_
										The Crème Shop_x000D_
								</v>
      </c>
      <c r="N500" s="22"/>
    </row>
    <row r="501" spans="1:14" ht="85" x14ac:dyDescent="0.2">
      <c r="A501" t="s">
        <v>2006</v>
      </c>
      <c r="B501" s="19" t="s">
        <v>2767</v>
      </c>
      <c r="C501" s="7" t="b">
        <v>1</v>
      </c>
      <c r="D501" t="b">
        <v>0</v>
      </c>
      <c r="E501">
        <v>2015</v>
      </c>
      <c r="F501" s="7" t="s">
        <v>2057</v>
      </c>
      <c r="G501" s="19">
        <v>10</v>
      </c>
      <c r="H501" t="b">
        <f t="shared" si="45"/>
        <v>1</v>
      </c>
      <c r="I501" t="str">
        <f t="shared" si="42"/>
        <v xml:space="preserve">_x000D_
										The Fox Tan_x000D_
								</v>
      </c>
      <c r="K501" s="22" t="str">
        <f t="shared" si="43"/>
        <v xml:space="preserve">Google _x000D_
										The Fox Tan_x000D_
								</v>
      </c>
      <c r="L501" s="22" t="str">
        <f t="shared" si="44"/>
        <v>Google Olivia Zorzut and Kelly Euripidou</v>
      </c>
      <c r="M501" s="22" t="str">
        <f t="shared" si="41"/>
        <v xml:space="preserve">Google _x000D_
										The Fox Tan_x000D_
								</v>
      </c>
      <c r="N501" s="22"/>
    </row>
    <row r="502" spans="1:14" ht="102" x14ac:dyDescent="0.2">
      <c r="A502" t="s">
        <v>2007</v>
      </c>
      <c r="B502" s="19" t="s">
        <v>2768</v>
      </c>
      <c r="C502" s="7" t="b">
        <v>1</v>
      </c>
      <c r="D502" t="b">
        <v>0</v>
      </c>
      <c r="E502">
        <v>2018</v>
      </c>
      <c r="F502" s="7" t="s">
        <v>2252</v>
      </c>
      <c r="G502" s="19">
        <v>12</v>
      </c>
      <c r="H502" t="b">
        <f t="shared" si="45"/>
        <v>1</v>
      </c>
      <c r="I502" t="str">
        <f t="shared" si="42"/>
        <v xml:space="preserve">_x000D_
										The Good Patch_x000D_
								</v>
      </c>
      <c r="K502" s="22" t="str">
        <f t="shared" si="43"/>
        <v xml:space="preserve">Google _x000D_
										The Good Patch_x000D_
								</v>
      </c>
      <c r="L502" s="22" t="str">
        <f t="shared" si="44"/>
        <v>Google Betsy Scanlan, Kelly Brock, and David Nicholson</v>
      </c>
      <c r="M502" s="22" t="str">
        <f t="shared" si="41"/>
        <v xml:space="preserve">Google _x000D_
										The Good Patch_x000D_
								</v>
      </c>
      <c r="N502" s="22"/>
    </row>
    <row r="503" spans="1:14" ht="68" x14ac:dyDescent="0.2">
      <c r="A503" t="s">
        <v>2008</v>
      </c>
      <c r="B503" s="19" t="s">
        <v>2442</v>
      </c>
      <c r="C503" s="7" t="b">
        <v>0</v>
      </c>
      <c r="D503" t="b">
        <v>0</v>
      </c>
      <c r="E503">
        <v>2019</v>
      </c>
      <c r="F503" s="7" t="s">
        <v>2076</v>
      </c>
      <c r="G503" s="19">
        <v>43</v>
      </c>
      <c r="H503" t="b">
        <f t="shared" si="45"/>
        <v>1</v>
      </c>
      <c r="I503" t="str">
        <f t="shared" si="42"/>
        <v xml:space="preserve">_x000D_
										The Hair Edit_x000D_
								</v>
      </c>
      <c r="K503" s="22" t="str">
        <f t="shared" si="43"/>
        <v xml:space="preserve">Google _x000D_
										The Hair Edit_x000D_
								</v>
      </c>
      <c r="L503" s="22" t="str">
        <f t="shared" si="44"/>
        <v>Google James Simon</v>
      </c>
      <c r="M503" s="22" t="str">
        <f t="shared" ref="M503:M557" si="46">HYPERLINK("https://google.com/search?q=" &amp; A503 &amp; " ulta","Google "&amp; A503)</f>
        <v xml:space="preserve">Google _x000D_
										The Hair Edit_x000D_
								</v>
      </c>
      <c r="N503" s="22"/>
    </row>
    <row r="504" spans="1:14" ht="85" x14ac:dyDescent="0.2">
      <c r="A504" t="s">
        <v>2009</v>
      </c>
      <c r="B504" s="19" t="s">
        <v>2769</v>
      </c>
      <c r="C504" s="7" t="b">
        <v>0</v>
      </c>
      <c r="D504" t="b">
        <v>0</v>
      </c>
      <c r="E504">
        <v>2009</v>
      </c>
      <c r="F504" s="7" t="s">
        <v>2119</v>
      </c>
      <c r="G504" s="19">
        <v>29</v>
      </c>
      <c r="H504" t="b">
        <f t="shared" si="45"/>
        <v>1</v>
      </c>
      <c r="I504" t="str">
        <f t="shared" si="42"/>
        <v xml:space="preserve">_x000D_
										The Handmade Soap Co._x000D_
								</v>
      </c>
      <c r="K504" s="22" t="str">
        <f t="shared" si="43"/>
        <v xml:space="preserve">Google _x000D_
										The Handmade Soap Co._x000D_
								</v>
      </c>
      <c r="L504" s="22" t="str">
        <f t="shared" si="44"/>
        <v>Google Donagh Quigley</v>
      </c>
      <c r="M504" s="22" t="str">
        <f t="shared" si="46"/>
        <v xml:space="preserve">Google _x000D_
										The Handmade Soap Co._x000D_
								</v>
      </c>
      <c r="N504" s="22"/>
    </row>
    <row r="505" spans="1:14" ht="85" x14ac:dyDescent="0.2">
      <c r="A505" t="s">
        <v>2010</v>
      </c>
      <c r="B505" s="19" t="s">
        <v>2770</v>
      </c>
      <c r="C505" s="7" t="b">
        <v>1</v>
      </c>
      <c r="D505" t="b">
        <v>1</v>
      </c>
      <c r="E505">
        <v>2013</v>
      </c>
      <c r="F505" s="7" t="s">
        <v>2184</v>
      </c>
      <c r="G505" s="19">
        <v>20</v>
      </c>
      <c r="H505" t="b">
        <f t="shared" si="45"/>
        <v>1</v>
      </c>
      <c r="I505" t="str">
        <f t="shared" si="42"/>
        <v xml:space="preserve">_x000D_
										The Mane Choice_x000D_
								</v>
      </c>
      <c r="K505" s="22" t="str">
        <f t="shared" si="43"/>
        <v xml:space="preserve">Google _x000D_
										The Mane Choice_x000D_
								</v>
      </c>
      <c r="L505" s="22" t="str">
        <f t="shared" si="44"/>
        <v>Google Courtney Adeleye</v>
      </c>
      <c r="M505" s="22" t="str">
        <f t="shared" si="46"/>
        <v xml:space="preserve">Google _x000D_
										The Mane Choice_x000D_
								</v>
      </c>
      <c r="N505" s="22"/>
    </row>
    <row r="506" spans="1:14" ht="68" x14ac:dyDescent="0.2">
      <c r="A506" t="s">
        <v>2011</v>
      </c>
      <c r="B506" t="s">
        <v>1350</v>
      </c>
      <c r="C506" t="b">
        <v>1</v>
      </c>
      <c r="D506" t="b">
        <v>0</v>
      </c>
      <c r="E506">
        <v>2012</v>
      </c>
      <c r="F506" s="7" t="s">
        <v>2771</v>
      </c>
      <c r="G506" s="19">
        <v>51</v>
      </c>
      <c r="H506" t="b">
        <f t="shared" si="45"/>
        <v>1</v>
      </c>
      <c r="I506" t="str">
        <f t="shared" si="42"/>
        <v xml:space="preserve">_x000D_
										The Ordinary_x000D_
								</v>
      </c>
      <c r="K506" s="22" t="str">
        <f t="shared" si="43"/>
        <v xml:space="preserve">Google _x000D_
										The Ordinary_x000D_
								</v>
      </c>
      <c r="L506" s="22" t="str">
        <f t="shared" si="44"/>
        <v>Google Jo Ingram</v>
      </c>
      <c r="M506" s="22" t="str">
        <f t="shared" si="46"/>
        <v xml:space="preserve">Google _x000D_
										The Ordinary_x000D_
								</v>
      </c>
      <c r="N506" s="22"/>
    </row>
    <row r="507" spans="1:14" ht="102" x14ac:dyDescent="0.2">
      <c r="A507" t="s">
        <v>2012</v>
      </c>
      <c r="B507" t="s">
        <v>1353</v>
      </c>
      <c r="C507" t="b">
        <v>1</v>
      </c>
      <c r="D507" t="b">
        <v>0</v>
      </c>
      <c r="E507">
        <v>2013</v>
      </c>
      <c r="F507" s="7" t="s">
        <v>2118</v>
      </c>
      <c r="G507" s="19">
        <v>7</v>
      </c>
      <c r="H507" t="b">
        <f t="shared" si="45"/>
        <v>1</v>
      </c>
      <c r="I507" t="str">
        <f t="shared" si="42"/>
        <v xml:space="preserve">_x000D_
										The Original MakeUp Eraser_x000D_
								</v>
      </c>
      <c r="K507" s="22" t="str">
        <f t="shared" si="43"/>
        <v xml:space="preserve">Google _x000D_
										The Original MakeUp Eraser_x000D_
								</v>
      </c>
      <c r="L507" s="22" t="str">
        <f t="shared" si="44"/>
        <v>Google Elexsis McCarthy</v>
      </c>
      <c r="M507" s="22" t="str">
        <f t="shared" si="46"/>
        <v xml:space="preserve">Google _x000D_
										The Original MakeUp Eraser_x000D_
								</v>
      </c>
      <c r="N507" s="22"/>
    </row>
    <row r="508" spans="1:14" ht="68" x14ac:dyDescent="0.2">
      <c r="A508" t="s">
        <v>2013</v>
      </c>
      <c r="B508" s="19" t="s">
        <v>2772</v>
      </c>
      <c r="C508" s="7" t="b">
        <v>0</v>
      </c>
      <c r="D508" t="b">
        <v>0</v>
      </c>
      <c r="E508">
        <v>2018</v>
      </c>
      <c r="F508" s="7" t="s">
        <v>2118</v>
      </c>
      <c r="G508" s="19">
        <v>11</v>
      </c>
      <c r="H508" t="b">
        <f t="shared" si="45"/>
        <v>1</v>
      </c>
      <c r="I508" t="str">
        <f t="shared" si="42"/>
        <v xml:space="preserve">_x000D_
										THE ROUTE_x000D_
								</v>
      </c>
      <c r="K508" s="22" t="str">
        <f t="shared" si="43"/>
        <v xml:space="preserve">Google _x000D_
										THE ROUTE_x000D_
								</v>
      </c>
      <c r="L508" s="22" t="str">
        <f t="shared" si="44"/>
        <v>Google Evan Walker</v>
      </c>
      <c r="M508" s="22" t="str">
        <f t="shared" si="46"/>
        <v xml:space="preserve">Google _x000D_
										THE ROUTE_x000D_
								</v>
      </c>
      <c r="N508" s="22"/>
    </row>
    <row r="509" spans="1:14" ht="68" x14ac:dyDescent="0.2">
      <c r="A509" t="s">
        <v>2014</v>
      </c>
      <c r="B509" s="19" t="s">
        <v>2773</v>
      </c>
      <c r="C509" s="7" t="b">
        <v>1</v>
      </c>
      <c r="D509" t="b">
        <v>1</v>
      </c>
      <c r="E509">
        <v>2015</v>
      </c>
      <c r="F509" s="7" t="s">
        <v>2253</v>
      </c>
      <c r="G509" s="19">
        <v>5</v>
      </c>
      <c r="H509" t="b">
        <f t="shared" si="45"/>
        <v>1</v>
      </c>
      <c r="I509" t="str">
        <f t="shared" si="42"/>
        <v xml:space="preserve">_x000D_
										Thick Head_x000D_
								</v>
      </c>
      <c r="K509" s="22" t="str">
        <f t="shared" si="43"/>
        <v xml:space="preserve">Google _x000D_
										Thick Head_x000D_
								</v>
      </c>
      <c r="L509" s="22" t="str">
        <f t="shared" si="44"/>
        <v>Google Jennifer Jackson</v>
      </c>
      <c r="M509" s="22" t="str">
        <f t="shared" si="46"/>
        <v xml:space="preserve">Google _x000D_
										Thick Head_x000D_
								</v>
      </c>
      <c r="N509" s="22"/>
    </row>
    <row r="510" spans="1:14" ht="68" x14ac:dyDescent="0.2">
      <c r="A510" t="s">
        <v>2015</v>
      </c>
      <c r="B510" s="19" t="s">
        <v>2774</v>
      </c>
      <c r="C510" s="7" t="b">
        <v>1</v>
      </c>
      <c r="D510" t="b">
        <v>0</v>
      </c>
      <c r="E510">
        <v>2003</v>
      </c>
      <c r="F510" s="7" t="s">
        <v>2167</v>
      </c>
      <c r="G510" s="19">
        <v>6</v>
      </c>
      <c r="H510" t="b">
        <f t="shared" si="45"/>
        <v>1</v>
      </c>
      <c r="I510" t="str">
        <f t="shared" si="42"/>
        <v xml:space="preserve">_x000D_
										this works_x000D_
								</v>
      </c>
      <c r="K510" s="22" t="str">
        <f t="shared" si="43"/>
        <v xml:space="preserve">Google _x000D_
										this works_x000D_
								</v>
      </c>
      <c r="L510" s="22" t="str">
        <f t="shared" si="44"/>
        <v>Google Kathy Phillips</v>
      </c>
      <c r="M510" s="22" t="str">
        <f t="shared" si="46"/>
        <v xml:space="preserve">Google _x000D_
										this works_x000D_
								</v>
      </c>
      <c r="N510" s="22"/>
    </row>
    <row r="511" spans="1:14" ht="68" customHeight="1" x14ac:dyDescent="0.2">
      <c r="A511" t="s">
        <v>2016</v>
      </c>
      <c r="B511" s="19" t="s">
        <v>2775</v>
      </c>
      <c r="C511" s="7" t="b">
        <v>0</v>
      </c>
      <c r="D511" t="b">
        <v>0</v>
      </c>
      <c r="E511">
        <v>1837</v>
      </c>
      <c r="F511" s="7" t="s">
        <v>2106</v>
      </c>
      <c r="G511" s="19">
        <v>6</v>
      </c>
      <c r="H511" t="b">
        <f t="shared" si="45"/>
        <v>1</v>
      </c>
      <c r="I511" t="str">
        <f t="shared" si="42"/>
        <v xml:space="preserve">_x000D_
										Tiffany &amp; Co._x000D_
								</v>
      </c>
      <c r="K511" s="22" t="str">
        <f t="shared" si="43"/>
        <v xml:space="preserve">Google _x000D_
										Tiffany &amp; Co._x000D_
								</v>
      </c>
      <c r="L511" s="22" t="str">
        <f t="shared" si="44"/>
        <v>Google Charles Lewis Tiffany and John B. Young</v>
      </c>
      <c r="M511" s="22" t="str">
        <f t="shared" si="46"/>
        <v xml:space="preserve">Google _x000D_
										Tiffany &amp; Co._x000D_
								</v>
      </c>
      <c r="N511" s="22"/>
    </row>
    <row r="512" spans="1:14" ht="51" x14ac:dyDescent="0.2">
      <c r="A512" t="s">
        <v>2017</v>
      </c>
      <c r="B512" s="19" t="s">
        <v>1511</v>
      </c>
      <c r="C512" s="7" t="b">
        <v>0</v>
      </c>
      <c r="D512" t="b">
        <v>0</v>
      </c>
      <c r="E512">
        <v>1986</v>
      </c>
      <c r="F512" s="7" t="s">
        <v>2776</v>
      </c>
      <c r="G512" s="19">
        <v>4</v>
      </c>
      <c r="H512" t="b">
        <f t="shared" si="45"/>
        <v>1</v>
      </c>
      <c r="I512" t="str">
        <f t="shared" si="42"/>
        <v xml:space="preserve">_x000D_
										Tigi_x000D_
								</v>
      </c>
      <c r="K512" s="22" t="str">
        <f t="shared" si="43"/>
        <v xml:space="preserve">Google _x000D_
										Tigi_x000D_
								</v>
      </c>
      <c r="L512" s="22" t="str">
        <f t="shared" si="44"/>
        <v>Google Anthony Mascolo</v>
      </c>
      <c r="M512" s="22" t="str">
        <f t="shared" si="46"/>
        <v xml:space="preserve">Google _x000D_
										Tigi_x000D_
								</v>
      </c>
      <c r="N512" s="22"/>
    </row>
    <row r="513" spans="1:14" ht="68" x14ac:dyDescent="0.2">
      <c r="A513" t="s">
        <v>2018</v>
      </c>
      <c r="B513" t="s">
        <v>1426</v>
      </c>
      <c r="C513" t="b">
        <v>0</v>
      </c>
      <c r="D513" t="b">
        <v>0</v>
      </c>
      <c r="E513">
        <v>2005</v>
      </c>
      <c r="F513" s="7" t="s">
        <v>2102</v>
      </c>
      <c r="G513" s="19">
        <v>21</v>
      </c>
      <c r="H513" t="b">
        <f t="shared" si="45"/>
        <v>1</v>
      </c>
      <c r="I513" t="str">
        <f t="shared" si="42"/>
        <v xml:space="preserve">_x000D_
										TOM FORD_x000D_
								</v>
      </c>
      <c r="K513" s="22" t="str">
        <f t="shared" si="43"/>
        <v xml:space="preserve">Google _x000D_
										TOM FORD_x000D_
								</v>
      </c>
      <c r="L513" s="22" t="str">
        <f t="shared" si="44"/>
        <v>Google Tom Ford</v>
      </c>
      <c r="M513" s="22" t="str">
        <f t="shared" si="46"/>
        <v xml:space="preserve">Google _x000D_
										TOM FORD_x000D_
								</v>
      </c>
      <c r="N513" s="22"/>
    </row>
    <row r="514" spans="1:14" ht="68" x14ac:dyDescent="0.2">
      <c r="A514" t="s">
        <v>2019</v>
      </c>
      <c r="B514" t="s">
        <v>2777</v>
      </c>
      <c r="C514" s="7" t="b">
        <v>0</v>
      </c>
      <c r="D514" t="b">
        <v>1</v>
      </c>
      <c r="E514">
        <v>2006</v>
      </c>
      <c r="F514" s="7" t="s">
        <v>2778</v>
      </c>
      <c r="G514" s="19">
        <v>70</v>
      </c>
      <c r="H514" t="b">
        <f t="shared" si="45"/>
        <v>1</v>
      </c>
      <c r="I514" t="str">
        <f t="shared" ref="I514:I557" si="47">TRIM(A514)</f>
        <v xml:space="preserve">_x000D_
										TONYMOLY_x000D_
								</v>
      </c>
      <c r="K514" s="22" t="str">
        <f t="shared" ref="K514:K557" si="48">HYPERLINK("https://google.com/search?q=" &amp; A514 &amp; " founder","Google "&amp; A514)</f>
        <v xml:space="preserve">Google _x000D_
										TONYMOLY_x000D_
								</v>
      </c>
      <c r="L514" s="22" t="str">
        <f t="shared" ref="L514:L557" si="49">HYPERLINK("https://google.com/search?q=" &amp; A514 &amp; " year founded","Google "&amp; B514)</f>
        <v>Google Haedong Bae</v>
      </c>
      <c r="M514" s="22" t="str">
        <f t="shared" si="46"/>
        <v xml:space="preserve">Google _x000D_
										TONYMOLY_x000D_
								</v>
      </c>
      <c r="N514" s="22"/>
    </row>
    <row r="515" spans="1:14" ht="68" x14ac:dyDescent="0.2">
      <c r="A515" t="s">
        <v>2020</v>
      </c>
      <c r="B515" t="s">
        <v>1428</v>
      </c>
      <c r="C515" t="b">
        <v>0</v>
      </c>
      <c r="D515" t="b">
        <v>0</v>
      </c>
      <c r="E515">
        <v>1998</v>
      </c>
      <c r="F515" s="7" t="s">
        <v>2779</v>
      </c>
      <c r="G515" s="19">
        <v>55</v>
      </c>
      <c r="H515" t="b">
        <f t="shared" si="45"/>
        <v>1</v>
      </c>
      <c r="I515" t="str">
        <f t="shared" si="47"/>
        <v xml:space="preserve">_x000D_
										Too Faced_x000D_
								</v>
      </c>
      <c r="K515" s="22" t="str">
        <f t="shared" si="48"/>
        <v xml:space="preserve">Google _x000D_
										Too Faced_x000D_
								</v>
      </c>
      <c r="L515" s="22" t="e">
        <f>HYPERLINK("https://google.com/search?q=" &amp; A515 &amp; " year founded","Google " &amp;#REF!)</f>
        <v>#REF!</v>
      </c>
      <c r="M515" s="22" t="str">
        <f t="shared" si="46"/>
        <v xml:space="preserve">Google _x000D_
										Too Faced_x000D_
								</v>
      </c>
      <c r="N515" s="22"/>
    </row>
    <row r="516" spans="1:14" ht="85" x14ac:dyDescent="0.2">
      <c r="A516" t="s">
        <v>2021</v>
      </c>
      <c r="B516" t="s">
        <v>2780</v>
      </c>
      <c r="C516" t="b">
        <v>0</v>
      </c>
      <c r="D516" t="b">
        <v>0</v>
      </c>
      <c r="E516">
        <v>1981</v>
      </c>
      <c r="F516" s="7" t="s">
        <v>2224</v>
      </c>
      <c r="G516" s="19">
        <v>13</v>
      </c>
      <c r="H516" t="b">
        <f t="shared" si="45"/>
        <v>1</v>
      </c>
      <c r="I516" t="str">
        <f t="shared" si="47"/>
        <v xml:space="preserve">_x000D_
										Toppik_x000D_
								</v>
      </c>
      <c r="K516" s="22" t="str">
        <f t="shared" si="48"/>
        <v xml:space="preserve">Google _x000D_
										Toppik_x000D_
								</v>
      </c>
      <c r="L516" s="22" t="str">
        <f>HYPERLINK("https://google.com/search?q=" &amp; A516 &amp; " year founded","Google "&amp; B515)</f>
        <v>Google Jerrod Blandino and Jeremy Johnson</v>
      </c>
      <c r="M516" s="22" t="str">
        <f t="shared" si="46"/>
        <v xml:space="preserve">Google _x000D_
										Toppik_x000D_
								</v>
      </c>
      <c r="N516" s="22"/>
    </row>
    <row r="517" spans="1:14" ht="68" x14ac:dyDescent="0.2">
      <c r="A517" t="s">
        <v>2022</v>
      </c>
      <c r="B517" t="s">
        <v>300</v>
      </c>
      <c r="C517" t="b">
        <v>1</v>
      </c>
      <c r="D517" t="b">
        <v>0</v>
      </c>
      <c r="E517">
        <v>2004</v>
      </c>
      <c r="F517" s="7" t="s">
        <v>2064</v>
      </c>
      <c r="G517" s="19">
        <v>6</v>
      </c>
      <c r="H517" t="b">
        <f t="shared" si="45"/>
        <v>1</v>
      </c>
      <c r="I517" t="str">
        <f t="shared" si="47"/>
        <v xml:space="preserve">_x000D_
										Tory Burch_x000D_
								</v>
      </c>
      <c r="K517" s="22" t="str">
        <f t="shared" si="48"/>
        <v xml:space="preserve">Google _x000D_
										Tory Burch_x000D_
								</v>
      </c>
      <c r="L517" s="22" t="e">
        <f>HYPERLINK("https://google.com/search?q=" &amp; A517 &amp; " year founded","Google " &amp;#REF!)</f>
        <v>#REF!</v>
      </c>
      <c r="M517" s="22" t="str">
        <f t="shared" si="46"/>
        <v xml:space="preserve">Google _x000D_
										Tory Burch_x000D_
								</v>
      </c>
      <c r="N517" s="22"/>
    </row>
    <row r="518" spans="1:14" ht="68" x14ac:dyDescent="0.2">
      <c r="A518" t="s">
        <v>2023</v>
      </c>
      <c r="B518" t="s">
        <v>1430</v>
      </c>
      <c r="C518" t="b">
        <v>1</v>
      </c>
      <c r="D518" t="b">
        <v>0</v>
      </c>
      <c r="E518">
        <v>2010</v>
      </c>
      <c r="F518" t="s">
        <v>2055</v>
      </c>
      <c r="G518" s="19">
        <v>3</v>
      </c>
      <c r="H518" t="b">
        <f t="shared" si="45"/>
        <v>1</v>
      </c>
      <c r="I518" t="str">
        <f t="shared" si="47"/>
        <v xml:space="preserve">_x000D_
										Touchland_x000D_
								</v>
      </c>
      <c r="K518" s="22" t="str">
        <f t="shared" si="48"/>
        <v xml:space="preserve">Google _x000D_
										Touchland_x000D_
								</v>
      </c>
      <c r="L518" s="22" t="str">
        <f>HYPERLINK("https://google.com/search?q=" &amp; A518 &amp; " year founded","Google "&amp; B517)</f>
        <v>Google Tory Burch</v>
      </c>
      <c r="M518" s="22" t="str">
        <f t="shared" si="46"/>
        <v xml:space="preserve">Google _x000D_
										Touchland_x000D_
								</v>
      </c>
      <c r="N518" s="22"/>
    </row>
    <row r="519" spans="1:14" ht="68" x14ac:dyDescent="0.2">
      <c r="A519" t="s">
        <v>2024</v>
      </c>
      <c r="B519" s="19" t="s">
        <v>2781</v>
      </c>
      <c r="C519" s="7" t="b">
        <v>1</v>
      </c>
      <c r="D519" t="b">
        <v>1</v>
      </c>
      <c r="E519">
        <v>2002</v>
      </c>
      <c r="F519" s="7" t="s">
        <v>2164</v>
      </c>
      <c r="G519" s="19">
        <v>44</v>
      </c>
      <c r="H519" t="b">
        <f t="shared" si="45"/>
        <v>1</v>
      </c>
      <c r="I519" t="str">
        <f t="shared" si="47"/>
        <v xml:space="preserve">_x000D_
										Tree Hut_x000D_
								</v>
      </c>
      <c r="K519" s="22" t="str">
        <f t="shared" si="48"/>
        <v xml:space="preserve">Google _x000D_
										Tree Hut_x000D_
								</v>
      </c>
      <c r="L519" s="22" t="str">
        <f t="shared" si="49"/>
        <v>Google Julia and Joh Olson</v>
      </c>
      <c r="M519" s="22" t="str">
        <f t="shared" si="46"/>
        <v xml:space="preserve">Google _x000D_
										Tree Hut_x000D_
								</v>
      </c>
      <c r="N519" s="22"/>
    </row>
    <row r="520" spans="1:14" ht="68" x14ac:dyDescent="0.2">
      <c r="A520" t="s">
        <v>2025</v>
      </c>
      <c r="B520" s="19" t="s">
        <v>2782</v>
      </c>
      <c r="C520" s="7" t="b">
        <v>1</v>
      </c>
      <c r="D520" t="b">
        <v>0</v>
      </c>
      <c r="E520">
        <v>1948</v>
      </c>
      <c r="F520" s="7" t="s">
        <v>2117</v>
      </c>
      <c r="G520" s="19">
        <v>16</v>
      </c>
      <c r="H520" t="b">
        <f t="shared" si="45"/>
        <v>1</v>
      </c>
      <c r="I520" t="str">
        <f t="shared" si="47"/>
        <v xml:space="preserve">_x000D_
										Tresemme_x000D_
								</v>
      </c>
      <c r="K520" s="22" t="str">
        <f t="shared" si="48"/>
        <v xml:space="preserve">Google _x000D_
										Tresemme_x000D_
								</v>
      </c>
      <c r="L520" s="22" t="str">
        <f t="shared" si="49"/>
        <v>Google Edna L. Emmé</v>
      </c>
      <c r="M520" s="22" t="str">
        <f t="shared" si="46"/>
        <v xml:space="preserve">Google _x000D_
										Tresemme_x000D_
								</v>
      </c>
      <c r="N520" s="22"/>
    </row>
    <row r="521" spans="1:14" ht="68" x14ac:dyDescent="0.2">
      <c r="A521" t="s">
        <v>2026</v>
      </c>
      <c r="B521" s="19" t="s">
        <v>2783</v>
      </c>
      <c r="C521" s="7" t="b">
        <v>1</v>
      </c>
      <c r="D521" t="b">
        <v>0</v>
      </c>
      <c r="E521">
        <v>2021</v>
      </c>
      <c r="F521" s="7" t="s">
        <v>2192</v>
      </c>
      <c r="G521" s="19">
        <v>11</v>
      </c>
      <c r="H521" t="b">
        <f t="shared" si="45"/>
        <v>1</v>
      </c>
      <c r="I521" t="str">
        <f t="shared" si="47"/>
        <v xml:space="preserve">_x000D_
										Treslúce Beauty_x000D_
								</v>
      </c>
      <c r="K521" s="22" t="str">
        <f t="shared" si="48"/>
        <v xml:space="preserve">Google _x000D_
										Treslúce Beauty_x000D_
								</v>
      </c>
      <c r="L521" s="22" t="str">
        <f t="shared" si="49"/>
        <v>Google Becky G</v>
      </c>
      <c r="M521" s="22" t="str">
        <f t="shared" si="46"/>
        <v xml:space="preserve">Google _x000D_
										Treslúce Beauty_x000D_
								</v>
      </c>
      <c r="N521" s="22"/>
    </row>
    <row r="522" spans="1:14" ht="51" x14ac:dyDescent="0.2">
      <c r="A522" t="s">
        <v>2027</v>
      </c>
      <c r="B522" s="19" t="s">
        <v>2784</v>
      </c>
      <c r="C522" s="7" t="b">
        <v>0</v>
      </c>
      <c r="D522" t="b">
        <v>0</v>
      </c>
      <c r="E522">
        <v>2016</v>
      </c>
      <c r="F522" s="7" t="s">
        <v>2254</v>
      </c>
      <c r="G522" s="19">
        <v>99</v>
      </c>
      <c r="H522" t="b">
        <f t="shared" si="45"/>
        <v>1</v>
      </c>
      <c r="I522" t="str">
        <f t="shared" si="47"/>
        <v xml:space="preserve">_x000D_
										Truly_x000D_
								</v>
      </c>
      <c r="K522" s="22" t="str">
        <f t="shared" si="48"/>
        <v xml:space="preserve">Google _x000D_
										Truly_x000D_
								</v>
      </c>
      <c r="L522" s="22" t="str">
        <f t="shared" si="49"/>
        <v>Google Erol Toker</v>
      </c>
      <c r="M522" s="22" t="str">
        <f t="shared" si="46"/>
        <v xml:space="preserve">Google _x000D_
										Truly_x000D_
								</v>
      </c>
      <c r="N522" s="22"/>
    </row>
    <row r="523" spans="1:14" ht="51" x14ac:dyDescent="0.2">
      <c r="A523" t="s">
        <v>2028</v>
      </c>
      <c r="B523" s="19" t="s">
        <v>2785</v>
      </c>
      <c r="C523" s="7" t="b">
        <v>1</v>
      </c>
      <c r="D523" t="b">
        <v>1</v>
      </c>
      <c r="E523">
        <v>2013</v>
      </c>
      <c r="F523" s="7" t="s">
        <v>2179</v>
      </c>
      <c r="G523" s="19">
        <v>57</v>
      </c>
      <c r="H523" t="b">
        <f t="shared" si="45"/>
        <v>1</v>
      </c>
      <c r="I523" t="str">
        <f t="shared" si="47"/>
        <v xml:space="preserve">_x000D_
										Tula_x000D_
								</v>
      </c>
      <c r="K523" s="22" t="str">
        <f t="shared" si="48"/>
        <v xml:space="preserve">Google _x000D_
										Tula_x000D_
								</v>
      </c>
      <c r="L523" s="22" t="str">
        <f t="shared" si="49"/>
        <v>Google Roshini Raj</v>
      </c>
      <c r="M523" s="22" t="str">
        <f t="shared" si="46"/>
        <v xml:space="preserve">Google _x000D_
										Tula_x000D_
								</v>
      </c>
      <c r="N523" s="22"/>
    </row>
    <row r="524" spans="1:14" ht="85" x14ac:dyDescent="0.2">
      <c r="A524" t="s">
        <v>2029</v>
      </c>
      <c r="B524" s="19" t="s">
        <v>2786</v>
      </c>
      <c r="C524" s="7" t="b">
        <v>1</v>
      </c>
      <c r="D524" t="b">
        <v>0</v>
      </c>
      <c r="E524">
        <v>2006</v>
      </c>
      <c r="F524" s="7" t="s">
        <v>2167</v>
      </c>
      <c r="G524" s="19">
        <v>4</v>
      </c>
      <c r="H524" t="b">
        <f t="shared" si="45"/>
        <v>1</v>
      </c>
      <c r="I524" t="str">
        <f t="shared" si="47"/>
        <v xml:space="preserve">_x000D_
										Turbie Twist_x000D_
								</v>
      </c>
      <c r="K524" s="22" t="str">
        <f t="shared" si="48"/>
        <v xml:space="preserve">Google _x000D_
										Turbie Twist_x000D_
								</v>
      </c>
      <c r="L524" s="22" t="str">
        <f t="shared" si="49"/>
        <v>Google Angela Carr and Christina Cummings</v>
      </c>
      <c r="M524" s="22" t="str">
        <f t="shared" si="46"/>
        <v xml:space="preserve">Google _x000D_
										Turbie Twist_x000D_
								</v>
      </c>
      <c r="N524" s="22"/>
    </row>
    <row r="525" spans="1:14" ht="68" x14ac:dyDescent="0.2">
      <c r="A525" t="s">
        <v>2030</v>
      </c>
      <c r="B525" t="s">
        <v>1432</v>
      </c>
      <c r="C525" t="b">
        <v>0</v>
      </c>
      <c r="D525" t="b">
        <v>0</v>
      </c>
      <c r="E525">
        <v>1980</v>
      </c>
      <c r="F525" s="7" t="s">
        <v>2255</v>
      </c>
      <c r="G525" s="19">
        <v>51</v>
      </c>
      <c r="H525" t="b">
        <f t="shared" si="45"/>
        <v>1</v>
      </c>
      <c r="I525" t="str">
        <f t="shared" si="47"/>
        <v xml:space="preserve">_x000D_
										Tweezerman_x000D_
								</v>
      </c>
      <c r="K525" s="22" t="str">
        <f t="shared" si="48"/>
        <v xml:space="preserve">Google _x000D_
										Tweezerman_x000D_
								</v>
      </c>
      <c r="L525" s="22" t="str">
        <f t="shared" si="49"/>
        <v>Google Dal LaMagna</v>
      </c>
      <c r="M525" s="22" t="str">
        <f t="shared" si="46"/>
        <v xml:space="preserve">Google _x000D_
										Tweezerman_x000D_
								</v>
      </c>
      <c r="N525" s="22"/>
    </row>
    <row r="526" spans="1:14" ht="51" x14ac:dyDescent="0.2">
      <c r="A526" t="s">
        <v>2031</v>
      </c>
      <c r="B526" s="19" t="s">
        <v>2787</v>
      </c>
      <c r="C526" s="7" t="b">
        <v>1</v>
      </c>
      <c r="D526" t="b">
        <v>0</v>
      </c>
      <c r="E526">
        <v>2020</v>
      </c>
      <c r="F526" t="s">
        <v>2055</v>
      </c>
      <c r="G526" s="19">
        <v>1</v>
      </c>
      <c r="H526" t="b">
        <f t="shared" si="45"/>
        <v>1</v>
      </c>
      <c r="I526" t="str">
        <f t="shared" si="47"/>
        <v xml:space="preserve">_x000D_
										Tyme_x000D_
								</v>
      </c>
      <c r="K526" s="22" t="str">
        <f t="shared" si="48"/>
        <v xml:space="preserve">Google _x000D_
										Tyme_x000D_
								</v>
      </c>
      <c r="L526" s="22" t="str">
        <f t="shared" si="49"/>
        <v>Google Jacynda Smith</v>
      </c>
      <c r="M526" s="22" t="str">
        <f t="shared" si="46"/>
        <v xml:space="preserve">Google _x000D_
										Tyme_x000D_
								</v>
      </c>
      <c r="N526" s="22"/>
    </row>
    <row r="527" spans="1:14" ht="68" x14ac:dyDescent="0.2">
      <c r="A527" t="s">
        <v>787</v>
      </c>
      <c r="B527" s="19" t="s">
        <v>2788</v>
      </c>
      <c r="C527" s="7" t="b">
        <v>1</v>
      </c>
      <c r="D527" t="b">
        <v>0</v>
      </c>
      <c r="E527">
        <v>1990</v>
      </c>
      <c r="F527" s="7" t="s">
        <v>2256</v>
      </c>
      <c r="G527" s="19">
        <v>513</v>
      </c>
      <c r="H527" t="b">
        <f t="shared" si="45"/>
        <v>1</v>
      </c>
      <c r="I527" t="str">
        <f t="shared" si="47"/>
        <v>ULTA</v>
      </c>
      <c r="K527" s="22" t="str">
        <f t="shared" si="48"/>
        <v>Google ULTA</v>
      </c>
      <c r="L527" s="22" t="str">
        <f t="shared" si="49"/>
        <v>Google Terry Hanson and Dick George</v>
      </c>
      <c r="M527" s="22" t="str">
        <f t="shared" si="46"/>
        <v>Google ULTA</v>
      </c>
      <c r="N527" s="22"/>
    </row>
    <row r="528" spans="1:14" ht="68" x14ac:dyDescent="0.2">
      <c r="A528" t="s">
        <v>2033</v>
      </c>
      <c r="B528" s="19" t="s">
        <v>2789</v>
      </c>
      <c r="C528" s="7" t="b">
        <v>1</v>
      </c>
      <c r="D528" t="b">
        <v>0</v>
      </c>
      <c r="E528">
        <v>2018</v>
      </c>
      <c r="F528" s="7" t="s">
        <v>2257</v>
      </c>
      <c r="G528" s="19">
        <v>29</v>
      </c>
      <c r="H528" t="b">
        <f t="shared" si="45"/>
        <v>1</v>
      </c>
      <c r="I528" t="str">
        <f t="shared" si="47"/>
        <v xml:space="preserve">_x000D_
										Undone Beauty_x000D_
								</v>
      </c>
      <c r="K528" s="22" t="str">
        <f t="shared" si="48"/>
        <v xml:space="preserve">Google _x000D_
										Undone Beauty_x000D_
								</v>
      </c>
      <c r="L528" s="22" t="str">
        <f t="shared" si="49"/>
        <v>Google Ann Somma</v>
      </c>
      <c r="M528" s="22" t="str">
        <f t="shared" si="46"/>
        <v xml:space="preserve">Google _x000D_
										Undone Beauty_x000D_
								</v>
      </c>
      <c r="N528" s="22"/>
    </row>
    <row r="529" spans="1:14" ht="74" customHeight="1" x14ac:dyDescent="0.2">
      <c r="A529" t="s">
        <v>2034</v>
      </c>
      <c r="B529" s="19" t="s">
        <v>2790</v>
      </c>
      <c r="C529" s="7" t="b">
        <v>1</v>
      </c>
      <c r="D529" t="b">
        <v>0</v>
      </c>
      <c r="E529">
        <v>1996</v>
      </c>
      <c r="F529" s="7" t="s">
        <v>2603</v>
      </c>
      <c r="G529" s="19">
        <v>58</v>
      </c>
      <c r="H529" t="b">
        <f t="shared" si="45"/>
        <v>1</v>
      </c>
      <c r="I529" t="str">
        <f t="shared" si="47"/>
        <v xml:space="preserve">_x000D_
										Urban Decay Cosmetics_x000D_
								</v>
      </c>
      <c r="K529" s="22" t="str">
        <f t="shared" si="48"/>
        <v xml:space="preserve">Google _x000D_
										Urban Decay Cosmetics_x000D_
								</v>
      </c>
      <c r="L529" s="22" t="str">
        <f t="shared" si="49"/>
        <v>Google Pat Holmes, Sandy Lerner, Wende Zomnir and David Soward</v>
      </c>
      <c r="M529" s="22" t="str">
        <f t="shared" si="46"/>
        <v xml:space="preserve">Google _x000D_
										Urban Decay Cosmetics_x000D_
								</v>
      </c>
      <c r="N529" s="22"/>
    </row>
    <row r="530" spans="1:14" ht="68" x14ac:dyDescent="0.2">
      <c r="A530" t="s">
        <v>2035</v>
      </c>
      <c r="B530" s="19" t="s">
        <v>2791</v>
      </c>
      <c r="C530" s="7" t="b">
        <v>1</v>
      </c>
      <c r="D530" t="b">
        <v>1</v>
      </c>
      <c r="E530">
        <v>2010</v>
      </c>
      <c r="F530" s="7" t="s">
        <v>2057</v>
      </c>
      <c r="G530" s="19">
        <v>18</v>
      </c>
      <c r="H530" t="b">
        <f t="shared" si="45"/>
        <v>1</v>
      </c>
      <c r="I530" t="str">
        <f t="shared" si="47"/>
        <v xml:space="preserve">_x000D_
										Urban Hydration_x000D_
								</v>
      </c>
      <c r="K530" s="22" t="str">
        <f t="shared" si="48"/>
        <v xml:space="preserve">Google _x000D_
										Urban Hydration_x000D_
								</v>
      </c>
      <c r="L530" s="22" t="str">
        <f t="shared" si="49"/>
        <v>Google Psyche Terry</v>
      </c>
      <c r="M530" s="22" t="str">
        <f t="shared" si="46"/>
        <v xml:space="preserve">Google _x000D_
										Urban Hydration_x000D_
								</v>
      </c>
      <c r="N530" s="22"/>
    </row>
    <row r="531" spans="1:14" ht="64" customHeight="1" x14ac:dyDescent="0.2">
      <c r="A531" t="s">
        <v>2036</v>
      </c>
      <c r="B531" s="19" t="s">
        <v>2792</v>
      </c>
      <c r="C531" s="7" t="b">
        <v>1</v>
      </c>
      <c r="D531" t="b">
        <v>0</v>
      </c>
      <c r="E531">
        <v>2010</v>
      </c>
      <c r="F531" s="7" t="s">
        <v>2201</v>
      </c>
      <c r="G531" s="19">
        <v>6</v>
      </c>
      <c r="H531" t="b">
        <f t="shared" si="45"/>
        <v>1</v>
      </c>
      <c r="I531" t="str">
        <f t="shared" si="47"/>
        <v xml:space="preserve">_x000D_
										Urban Skin Rx Pro Strength_x000D_
								</v>
      </c>
      <c r="K531" s="22" t="str">
        <f t="shared" si="48"/>
        <v xml:space="preserve">Google _x000D_
										Urban Skin Rx Pro Strength_x000D_
								</v>
      </c>
      <c r="L531" s="22" t="str">
        <f t="shared" si="49"/>
        <v>Google Rachel Roff</v>
      </c>
      <c r="M531" s="22" t="str">
        <f t="shared" si="46"/>
        <v xml:space="preserve">Google _x000D_
										Urban Skin Rx Pro Strength_x000D_
								</v>
      </c>
      <c r="N531" s="22"/>
    </row>
    <row r="532" spans="1:14" ht="68" x14ac:dyDescent="0.2">
      <c r="A532" t="s">
        <v>2037</v>
      </c>
      <c r="B532" s="19" t="s">
        <v>2793</v>
      </c>
      <c r="C532" s="7" t="b">
        <v>0</v>
      </c>
      <c r="D532" t="b">
        <v>1</v>
      </c>
      <c r="E532">
        <v>2013</v>
      </c>
      <c r="F532" s="7" t="s">
        <v>2062</v>
      </c>
      <c r="G532" s="19">
        <v>20</v>
      </c>
      <c r="H532" t="b">
        <f t="shared" si="45"/>
        <v>1</v>
      </c>
      <c r="I532" t="str">
        <f t="shared" si="47"/>
        <v xml:space="preserve">_x000D_
										Urban Veda_x000D_
								</v>
      </c>
      <c r="K532" s="22" t="str">
        <f t="shared" si="48"/>
        <v xml:space="preserve">Google _x000D_
										Urban Veda_x000D_
								</v>
      </c>
      <c r="L532" s="22" t="str">
        <f t="shared" si="49"/>
        <v>Google Sheilesh Shah</v>
      </c>
      <c r="M532" s="22" t="str">
        <f t="shared" si="46"/>
        <v xml:space="preserve">Google _x000D_
										Urban Veda_x000D_
								</v>
      </c>
      <c r="N532" s="22"/>
    </row>
    <row r="533" spans="1:14" ht="85" x14ac:dyDescent="0.2">
      <c r="A533" t="s">
        <v>796</v>
      </c>
      <c r="B533" s="19" t="s">
        <v>2794</v>
      </c>
      <c r="C533" s="7" t="b">
        <v>1</v>
      </c>
      <c r="D533" t="b">
        <v>0</v>
      </c>
      <c r="E533">
        <v>1869</v>
      </c>
      <c r="F533" s="7" t="s">
        <v>2258</v>
      </c>
      <c r="G533" s="19">
        <v>5</v>
      </c>
      <c r="H533" t="b">
        <f t="shared" si="45"/>
        <v>1</v>
      </c>
      <c r="I533" t="str">
        <f t="shared" si="47"/>
        <v>Ursa Major</v>
      </c>
      <c r="K533" s="22" t="str">
        <f t="shared" si="48"/>
        <v>Google Ursa Major</v>
      </c>
      <c r="L533" s="22" t="str">
        <f t="shared" si="49"/>
        <v>Google Oliver Sweatman and Emily Doyle</v>
      </c>
      <c r="M533" s="22" t="str">
        <f t="shared" si="46"/>
        <v>Google Ursa Major</v>
      </c>
      <c r="N533" s="22"/>
    </row>
    <row r="534" spans="1:14" ht="51" x14ac:dyDescent="0.2">
      <c r="A534" t="s">
        <v>232</v>
      </c>
      <c r="B534" t="s">
        <v>1434</v>
      </c>
      <c r="C534" t="b">
        <v>0</v>
      </c>
      <c r="D534" t="b">
        <v>0</v>
      </c>
      <c r="E534">
        <v>1960</v>
      </c>
      <c r="F534" s="7" t="s">
        <v>2259</v>
      </c>
      <c r="G534" s="19">
        <v>3</v>
      </c>
      <c r="H534" t="b">
        <f t="shared" si="45"/>
        <v>1</v>
      </c>
      <c r="I534" t="str">
        <f t="shared" si="47"/>
        <v>Valentino</v>
      </c>
      <c r="K534" s="22" t="str">
        <f t="shared" si="48"/>
        <v>Google Valentino</v>
      </c>
      <c r="L534" s="22" t="str">
        <f t="shared" si="49"/>
        <v>Google Valentino Garavani</v>
      </c>
      <c r="M534" s="22" t="str">
        <f t="shared" si="46"/>
        <v>Google Valentino</v>
      </c>
      <c r="N534" s="22"/>
    </row>
    <row r="535" spans="1:14" ht="68" x14ac:dyDescent="0.2">
      <c r="A535" t="s">
        <v>2038</v>
      </c>
      <c r="B535" t="s">
        <v>1438</v>
      </c>
      <c r="C535" t="b">
        <v>1</v>
      </c>
      <c r="D535" t="b">
        <v>1</v>
      </c>
      <c r="E535">
        <v>2011</v>
      </c>
      <c r="F535" s="7" t="s">
        <v>2260</v>
      </c>
      <c r="G535" s="19">
        <v>22</v>
      </c>
      <c r="H535" t="b">
        <f t="shared" si="45"/>
        <v>1</v>
      </c>
      <c r="I535" t="str">
        <f t="shared" si="47"/>
        <v xml:space="preserve">_x000D_
										Velour Lashes_x000D_
								</v>
      </c>
      <c r="K535" s="22" t="str">
        <f t="shared" si="48"/>
        <v xml:space="preserve">Google _x000D_
										Velour Lashes_x000D_
								</v>
      </c>
      <c r="L535" s="22" t="str">
        <f t="shared" si="49"/>
        <v>Google Mabel Lee</v>
      </c>
      <c r="M535" s="22" t="str">
        <f t="shared" si="46"/>
        <v xml:space="preserve">Google _x000D_
										Velour Lashes_x000D_
								</v>
      </c>
      <c r="N535" s="22"/>
    </row>
    <row r="536" spans="1:14" ht="51" x14ac:dyDescent="0.2">
      <c r="A536" t="s">
        <v>2039</v>
      </c>
      <c r="B536" t="s">
        <v>1439</v>
      </c>
      <c r="C536" t="b">
        <v>1</v>
      </c>
      <c r="D536" t="b">
        <v>0</v>
      </c>
      <c r="E536">
        <v>2009</v>
      </c>
      <c r="F536" s="7" t="s">
        <v>2261</v>
      </c>
      <c r="G536" s="19">
        <v>38</v>
      </c>
      <c r="H536" t="b">
        <f t="shared" si="45"/>
        <v>1</v>
      </c>
      <c r="I536" t="str">
        <f t="shared" si="47"/>
        <v xml:space="preserve">_x000D_
										Verb_x000D_
								</v>
      </c>
      <c r="K536" s="22" t="str">
        <f t="shared" si="48"/>
        <v xml:space="preserve">Google _x000D_
										Verb_x000D_
								</v>
      </c>
      <c r="L536" s="22" t="str">
        <f t="shared" si="49"/>
        <v>Google Claire Moses</v>
      </c>
      <c r="M536" s="22" t="str">
        <f t="shared" si="46"/>
        <v xml:space="preserve">Google _x000D_
										Verb_x000D_
								</v>
      </c>
      <c r="N536" s="22"/>
    </row>
    <row r="537" spans="1:14" ht="51" x14ac:dyDescent="0.2">
      <c r="A537" t="s">
        <v>2040</v>
      </c>
      <c r="B537" t="s">
        <v>2795</v>
      </c>
      <c r="C537" t="b">
        <v>0</v>
      </c>
      <c r="D537" t="b">
        <v>0</v>
      </c>
      <c r="E537">
        <v>1931</v>
      </c>
      <c r="F537" s="7" t="s">
        <v>2262</v>
      </c>
      <c r="G537" s="19">
        <v>34</v>
      </c>
      <c r="H537" t="b">
        <f t="shared" ref="H537:H557" si="50">IF(ISNA(VLOOKUP(A537,$N$1:$Q$174,1,FALSE)), TRUE, FALSE)</f>
        <v>1</v>
      </c>
      <c r="I537" t="str">
        <f t="shared" si="47"/>
        <v xml:space="preserve">_x000D_
										Vichy_x000D_
								</v>
      </c>
      <c r="K537" s="22" t="str">
        <f t="shared" si="48"/>
        <v xml:space="preserve">Google _x000D_
										Vichy_x000D_
								</v>
      </c>
      <c r="L537" s="22" t="str">
        <f t="shared" si="49"/>
        <v>Google Prosper Haller</v>
      </c>
      <c r="M537" s="22" t="str">
        <f t="shared" si="46"/>
        <v xml:space="preserve">Google _x000D_
										Vichy_x000D_
								</v>
      </c>
      <c r="N537" s="22"/>
    </row>
    <row r="538" spans="1:14" ht="68" x14ac:dyDescent="0.2">
      <c r="A538" t="s">
        <v>2041</v>
      </c>
      <c r="B538" t="s">
        <v>1442</v>
      </c>
      <c r="C538" t="b">
        <v>0</v>
      </c>
      <c r="D538" t="b">
        <v>0</v>
      </c>
      <c r="E538">
        <v>1993</v>
      </c>
      <c r="F538" s="7" t="s">
        <v>2102</v>
      </c>
      <c r="G538" s="19">
        <v>18</v>
      </c>
      <c r="H538" t="b">
        <f t="shared" si="50"/>
        <v>1</v>
      </c>
      <c r="I538" t="str">
        <f t="shared" si="47"/>
        <v xml:space="preserve">_x000D_
										Viktor&amp;Rolf_x000D_
								</v>
      </c>
      <c r="K538" s="22" t="str">
        <f t="shared" si="48"/>
        <v xml:space="preserve">Google _x000D_
										Viktor&amp;Rolf_x000D_
								</v>
      </c>
      <c r="L538" s="22" t="e">
        <f>HYPERLINK("https://google.com/search?q=" &amp; A538 &amp; " year founded","Google " &amp;#REF!)</f>
        <v>#REF!</v>
      </c>
      <c r="M538" s="22" t="str">
        <f t="shared" si="46"/>
        <v xml:space="preserve">Google _x000D_
										Viktor&amp;Rolf_x000D_
								</v>
      </c>
      <c r="N538" s="22"/>
    </row>
    <row r="539" spans="1:14" ht="85" x14ac:dyDescent="0.2">
      <c r="A539" t="s">
        <v>2042</v>
      </c>
      <c r="B539" t="s">
        <v>1444</v>
      </c>
      <c r="C539" t="b">
        <v>1</v>
      </c>
      <c r="D539" t="b">
        <v>0</v>
      </c>
      <c r="E539">
        <v>2013</v>
      </c>
      <c r="F539" s="7" t="s">
        <v>2092</v>
      </c>
      <c r="G539" s="19">
        <v>41</v>
      </c>
      <c r="H539" t="b">
        <f t="shared" si="50"/>
        <v>1</v>
      </c>
      <c r="I539" t="str">
        <f t="shared" si="47"/>
        <v xml:space="preserve">_x000D_
										Virtue_x000D_
								</v>
      </c>
      <c r="K539" s="22" t="str">
        <f t="shared" si="48"/>
        <v xml:space="preserve">Google _x000D_
										Virtue_x000D_
								</v>
      </c>
      <c r="L539" s="22" t="str">
        <f>HYPERLINK("https://google.com/search?q=" &amp; A539 &amp; " year founded","Google "&amp; B538)</f>
        <v>Google Viktor Horsting and Rolf Snoeren</v>
      </c>
      <c r="M539" s="22" t="str">
        <f t="shared" si="46"/>
        <v xml:space="preserve">Google _x000D_
										Virtue_x000D_
								</v>
      </c>
      <c r="N539" s="22"/>
    </row>
    <row r="540" spans="1:14" ht="85" x14ac:dyDescent="0.2">
      <c r="A540" t="s">
        <v>2043</v>
      </c>
      <c r="B540" t="s">
        <v>2796</v>
      </c>
      <c r="C540" t="b">
        <v>1</v>
      </c>
      <c r="D540" t="b">
        <v>0</v>
      </c>
      <c r="E540">
        <v>2016</v>
      </c>
      <c r="F540" s="7" t="s">
        <v>2263</v>
      </c>
      <c r="G540" s="19">
        <v>11</v>
      </c>
      <c r="H540" t="b">
        <f t="shared" si="50"/>
        <v>1</v>
      </c>
      <c r="I540" t="str">
        <f t="shared" si="47"/>
        <v xml:space="preserve">_x000D_
										VitaminSea.beauty_x000D_
								</v>
      </c>
      <c r="K540" s="22" t="str">
        <f t="shared" si="48"/>
        <v xml:space="preserve">Google _x000D_
										VitaminSea.beauty_x000D_
								</v>
      </c>
      <c r="L540" s="22" t="str">
        <f>HYPERLINK("https://google.com/search?q=" &amp; A540 &amp; " year founded","Google "&amp; B539)</f>
        <v>Google Melisse Shaban</v>
      </c>
      <c r="M540" s="22" t="str">
        <f t="shared" si="46"/>
        <v xml:space="preserve">Google _x000D_
										VitaminSea.beauty_x000D_
								</v>
      </c>
      <c r="N540" s="22"/>
    </row>
    <row r="541" spans="1:14" ht="68" x14ac:dyDescent="0.2">
      <c r="A541" t="s">
        <v>2044</v>
      </c>
      <c r="B541" s="19" t="s">
        <v>2797</v>
      </c>
      <c r="C541" s="7" t="b">
        <v>0</v>
      </c>
      <c r="D541" t="b">
        <v>0</v>
      </c>
      <c r="E541">
        <v>1990</v>
      </c>
      <c r="F541" s="7" t="s">
        <v>2099</v>
      </c>
      <c r="G541" s="19">
        <v>6</v>
      </c>
      <c r="H541" t="b">
        <f t="shared" si="50"/>
        <v>1</v>
      </c>
      <c r="I541" t="str">
        <f t="shared" si="47"/>
        <v xml:space="preserve">_x000D_
										Viviscal_x000D_
								</v>
      </c>
      <c r="K541" s="22" t="str">
        <f t="shared" si="48"/>
        <v xml:space="preserve">Google _x000D_
										Viviscal_x000D_
								</v>
      </c>
      <c r="L541" s="22" t="str">
        <f t="shared" si="49"/>
        <v>Google James Murphy</v>
      </c>
      <c r="M541" s="22" t="str">
        <f t="shared" si="46"/>
        <v xml:space="preserve">Google _x000D_
										Viviscal_x000D_
								</v>
      </c>
      <c r="N541" s="22"/>
    </row>
    <row r="542" spans="1:14" ht="68" x14ac:dyDescent="0.2">
      <c r="A542" t="s">
        <v>2045</v>
      </c>
      <c r="B542" s="19" t="s">
        <v>2798</v>
      </c>
      <c r="C542" s="7" t="b">
        <v>1</v>
      </c>
      <c r="D542" t="b">
        <v>1</v>
      </c>
      <c r="E542">
        <v>2017</v>
      </c>
      <c r="F542" s="7" t="s">
        <v>2105</v>
      </c>
      <c r="G542" s="19">
        <v>10</v>
      </c>
      <c r="H542" t="b">
        <f t="shared" si="50"/>
        <v>1</v>
      </c>
      <c r="I542" t="str">
        <f t="shared" si="47"/>
        <v xml:space="preserve">_x000D_
										Voir_x000D_
								</v>
      </c>
      <c r="K542" s="22" t="str">
        <f t="shared" si="48"/>
        <v xml:space="preserve">Google _x000D_
										Voir_x000D_
								</v>
      </c>
      <c r="L542" s="22" t="str">
        <f t="shared" si="49"/>
        <v>Google Nia Schindle and Andy Hoang</v>
      </c>
      <c r="M542" s="22" t="str">
        <f t="shared" si="46"/>
        <v xml:space="preserve">Google _x000D_
										Voir_x000D_
								</v>
      </c>
      <c r="N542" s="22"/>
    </row>
    <row r="543" spans="1:14" ht="51" x14ac:dyDescent="0.2">
      <c r="A543" t="s">
        <v>2046</v>
      </c>
      <c r="B543" s="19" t="s">
        <v>2799</v>
      </c>
      <c r="C543" t="b">
        <v>1</v>
      </c>
      <c r="D543" t="b">
        <v>0</v>
      </c>
      <c r="E543">
        <v>2001</v>
      </c>
      <c r="F543" t="s">
        <v>2055</v>
      </c>
      <c r="G543" s="19">
        <v>1</v>
      </c>
      <c r="H543" t="b">
        <f t="shared" si="50"/>
        <v>1</v>
      </c>
      <c r="I543" t="str">
        <f t="shared" si="47"/>
        <v xml:space="preserve">_x000D_
										Volt_x000D_
								</v>
      </c>
      <c r="K543" s="22" t="str">
        <f t="shared" si="48"/>
        <v xml:space="preserve">Google _x000D_
										Volt_x000D_
								</v>
      </c>
      <c r="L543" s="22" t="str">
        <f t="shared" si="49"/>
        <v>Google Jaro Turek</v>
      </c>
      <c r="M543" s="22" t="str">
        <f t="shared" si="46"/>
        <v xml:space="preserve">Google _x000D_
										Volt_x000D_
								</v>
      </c>
      <c r="N543" s="22"/>
    </row>
    <row r="544" spans="1:14" ht="34" x14ac:dyDescent="0.2">
      <c r="A544" t="s">
        <v>806</v>
      </c>
      <c r="B544" s="19" t="s">
        <v>2800</v>
      </c>
      <c r="C544" s="7" t="b">
        <v>0</v>
      </c>
      <c r="D544" t="b">
        <v>0</v>
      </c>
      <c r="E544">
        <v>1919</v>
      </c>
      <c r="F544" s="7" t="s">
        <v>2264</v>
      </c>
      <c r="G544" s="19">
        <v>4</v>
      </c>
      <c r="H544" t="b">
        <f t="shared" si="50"/>
        <v>1</v>
      </c>
      <c r="I544" t="str">
        <f t="shared" si="47"/>
        <v>Wahl</v>
      </c>
      <c r="K544" s="22" t="str">
        <f t="shared" si="48"/>
        <v>Google Wahl</v>
      </c>
      <c r="L544" s="22" t="str">
        <f t="shared" si="49"/>
        <v>Google Leo J. Wahl</v>
      </c>
      <c r="M544" s="22" t="str">
        <f t="shared" si="46"/>
        <v>Google Wahl</v>
      </c>
      <c r="N544" s="22"/>
    </row>
    <row r="545" spans="1:14" ht="63" customHeight="1" x14ac:dyDescent="0.2">
      <c r="A545" t="s">
        <v>2047</v>
      </c>
      <c r="B545" s="19" t="s">
        <v>2801</v>
      </c>
      <c r="C545" s="7" t="b">
        <v>0</v>
      </c>
      <c r="D545" t="b">
        <v>0</v>
      </c>
      <c r="E545">
        <v>2018</v>
      </c>
      <c r="F545" s="7" t="s">
        <v>2090</v>
      </c>
      <c r="G545" s="19">
        <v>22</v>
      </c>
      <c r="H545" t="b">
        <f t="shared" si="50"/>
        <v>1</v>
      </c>
      <c r="I545" t="str">
        <f t="shared" si="47"/>
        <v xml:space="preserve">_x000D_
										Wakse_x000D_
								</v>
      </c>
      <c r="K545" s="22" t="str">
        <f t="shared" si="48"/>
        <v xml:space="preserve">Google _x000D_
										Wakse_x000D_
								</v>
      </c>
      <c r="L545" s="22" t="str">
        <f t="shared" si="49"/>
        <v>Google Shayan Sadrolashrafi and Andrew Glass</v>
      </c>
      <c r="M545" s="22" t="str">
        <f t="shared" si="46"/>
        <v xml:space="preserve">Google _x000D_
										Wakse_x000D_
								</v>
      </c>
      <c r="N545" s="22"/>
    </row>
    <row r="546" spans="1:14" ht="85" x14ac:dyDescent="0.2">
      <c r="A546" t="s">
        <v>2048</v>
      </c>
      <c r="B546" s="19" t="s">
        <v>2802</v>
      </c>
      <c r="C546" s="7" t="b">
        <v>1</v>
      </c>
      <c r="D546" t="b">
        <v>0</v>
      </c>
      <c r="E546">
        <v>2019</v>
      </c>
      <c r="F546" s="7" t="s">
        <v>2265</v>
      </c>
      <c r="G546" s="19">
        <v>13</v>
      </c>
      <c r="H546" t="b">
        <f t="shared" si="50"/>
        <v>1</v>
      </c>
      <c r="I546" t="str">
        <f t="shared" si="47"/>
        <v xml:space="preserve">_x000D_
										We Are Paradoxx_x000D_
								</v>
      </c>
      <c r="K546" s="22" t="str">
        <f t="shared" si="48"/>
        <v xml:space="preserve">Google _x000D_
										We Are Paradoxx_x000D_
								</v>
      </c>
      <c r="L546" s="22" t="str">
        <f t="shared" si="49"/>
        <v>Google Yolanda Cooper</v>
      </c>
      <c r="M546" s="22" t="str">
        <f t="shared" si="46"/>
        <v xml:space="preserve">Google _x000D_
										We Are Paradoxx_x000D_
								</v>
      </c>
      <c r="N546" s="22"/>
    </row>
    <row r="547" spans="1:14" ht="68" x14ac:dyDescent="0.2">
      <c r="A547" t="s">
        <v>2049</v>
      </c>
      <c r="B547" s="19" t="s">
        <v>2803</v>
      </c>
      <c r="C547" s="7" t="b">
        <v>1</v>
      </c>
      <c r="D547" t="b">
        <v>0</v>
      </c>
      <c r="E547">
        <v>2009</v>
      </c>
      <c r="F547" s="7" t="s">
        <v>2266</v>
      </c>
      <c r="G547" s="19">
        <v>27</v>
      </c>
      <c r="H547" t="b">
        <f t="shared" si="50"/>
        <v>1</v>
      </c>
      <c r="I547" t="str">
        <f t="shared" si="47"/>
        <v xml:space="preserve">_x000D_
										Well People_x000D_
								</v>
      </c>
      <c r="K547" s="22" t="str">
        <f t="shared" si="48"/>
        <v xml:space="preserve">Google _x000D_
										Well People_x000D_
								</v>
      </c>
      <c r="L547" s="22" t="str">
        <f t="shared" si="49"/>
        <v>Google Shirley Pinkson</v>
      </c>
      <c r="M547" s="22" t="str">
        <f t="shared" si="46"/>
        <v xml:space="preserve">Google _x000D_
										Well People_x000D_
								</v>
      </c>
      <c r="N547" s="22"/>
    </row>
    <row r="548" spans="1:14" ht="51" x14ac:dyDescent="0.2">
      <c r="A548" t="s">
        <v>2050</v>
      </c>
      <c r="B548" s="19" t="s">
        <v>2804</v>
      </c>
      <c r="C548" s="7" t="b">
        <v>0</v>
      </c>
      <c r="D548" t="b">
        <v>0</v>
      </c>
      <c r="E548">
        <v>1880</v>
      </c>
      <c r="F548" s="7" t="s">
        <v>2267</v>
      </c>
      <c r="G548" s="19">
        <v>63</v>
      </c>
      <c r="H548" t="b">
        <f t="shared" si="50"/>
        <v>1</v>
      </c>
      <c r="I548" t="str">
        <f t="shared" si="47"/>
        <v xml:space="preserve">_x000D_
										Wella_x000D_
								</v>
      </c>
      <c r="K548" s="22" t="str">
        <f t="shared" si="48"/>
        <v xml:space="preserve">Google _x000D_
										Wella_x000D_
								</v>
      </c>
      <c r="L548" s="22" t="str">
        <f t="shared" si="49"/>
        <v>Google Franz Ströher</v>
      </c>
      <c r="M548" s="22" t="str">
        <f t="shared" si="46"/>
        <v xml:space="preserve">Google _x000D_
										Wella_x000D_
								</v>
      </c>
      <c r="N548" s="22"/>
    </row>
    <row r="549" spans="1:14" ht="68" x14ac:dyDescent="0.2">
      <c r="A549" t="s">
        <v>2051</v>
      </c>
      <c r="B549" s="19" t="s">
        <v>2805</v>
      </c>
      <c r="C549" s="7" t="b">
        <v>0</v>
      </c>
      <c r="D549" t="b">
        <v>0</v>
      </c>
      <c r="E549">
        <v>1984</v>
      </c>
      <c r="F549" s="7" t="s">
        <v>2268</v>
      </c>
      <c r="G549" s="19">
        <v>85</v>
      </c>
      <c r="H549" t="b">
        <f t="shared" si="50"/>
        <v>1</v>
      </c>
      <c r="I549" t="str">
        <f t="shared" si="47"/>
        <v xml:space="preserve">_x000D_
										Wet n Wild_x000D_
								</v>
      </c>
      <c r="K549" s="22" t="str">
        <f t="shared" si="48"/>
        <v xml:space="preserve">Google _x000D_
										Wet n Wild_x000D_
								</v>
      </c>
      <c r="L549" s="22" t="str">
        <f t="shared" si="49"/>
        <v>Google George Millay</v>
      </c>
      <c r="M549" s="22" t="str">
        <f t="shared" si="46"/>
        <v xml:space="preserve">Google _x000D_
										Wet n Wild_x000D_
								</v>
      </c>
      <c r="N549" s="22"/>
    </row>
    <row r="550" spans="1:14" ht="51" x14ac:dyDescent="0.2">
      <c r="A550" t="s">
        <v>2052</v>
      </c>
      <c r="B550" s="19" t="s">
        <v>2806</v>
      </c>
      <c r="C550" s="7" t="b">
        <v>0</v>
      </c>
      <c r="D550" t="b">
        <v>0</v>
      </c>
      <c r="E550">
        <v>2014</v>
      </c>
      <c r="F550" t="s">
        <v>2055</v>
      </c>
      <c r="G550" s="19">
        <v>13</v>
      </c>
      <c r="H550" t="b">
        <f t="shared" si="50"/>
        <v>1</v>
      </c>
      <c r="I550" t="str">
        <f t="shared" si="47"/>
        <v xml:space="preserve">_x000D_
										Wigo_x000D_
								</v>
      </c>
      <c r="K550" s="22" t="str">
        <f t="shared" si="48"/>
        <v xml:space="preserve">Google _x000D_
										Wigo_x000D_
								</v>
      </c>
      <c r="L550" s="22" t="str">
        <f t="shared" si="49"/>
        <v>Google Ben Kaplan</v>
      </c>
      <c r="M550" s="22" t="str">
        <f t="shared" si="46"/>
        <v xml:space="preserve">Google _x000D_
										Wigo_x000D_
								</v>
      </c>
      <c r="N550" s="22"/>
    </row>
    <row r="551" spans="1:14" ht="68" x14ac:dyDescent="0.2">
      <c r="A551" t="s">
        <v>2053</v>
      </c>
      <c r="B551" s="19" t="s">
        <v>2807</v>
      </c>
      <c r="C551" s="7" t="b">
        <v>1</v>
      </c>
      <c r="D551" t="b">
        <v>0</v>
      </c>
      <c r="E551">
        <v>2019</v>
      </c>
      <c r="F551" s="7" t="s">
        <v>2059</v>
      </c>
      <c r="G551" s="19">
        <v>14</v>
      </c>
      <c r="H551" t="b">
        <f t="shared" si="50"/>
        <v>1</v>
      </c>
      <c r="I551" t="str">
        <f t="shared" si="47"/>
        <v xml:space="preserve">_x000D_
										WLDKAT_x000D_
								</v>
      </c>
      <c r="K551" s="22" t="str">
        <f t="shared" si="48"/>
        <v xml:space="preserve">Google _x000D_
										WLDKAT_x000D_
								</v>
      </c>
      <c r="L551" s="22" t="str">
        <f t="shared" si="49"/>
        <v>Google Amy Zunzunegui</v>
      </c>
      <c r="M551" s="22" t="str">
        <f t="shared" si="46"/>
        <v xml:space="preserve">Google _x000D_
										WLDKAT_x000D_
								</v>
      </c>
      <c r="N551" s="22"/>
    </row>
    <row r="552" spans="1:14" ht="68" x14ac:dyDescent="0.2">
      <c r="A552" t="s">
        <v>2054</v>
      </c>
      <c r="B552" s="19" t="s">
        <v>2808</v>
      </c>
      <c r="C552" s="7" t="b">
        <v>0</v>
      </c>
      <c r="D552" t="b">
        <v>0</v>
      </c>
      <c r="E552">
        <v>2015</v>
      </c>
      <c r="F552" s="7" t="s">
        <v>2229</v>
      </c>
      <c r="G552" s="19">
        <v>5</v>
      </c>
      <c r="H552" t="b">
        <f t="shared" si="50"/>
        <v>1</v>
      </c>
      <c r="I552" t="str">
        <f t="shared" si="47"/>
        <v xml:space="preserve">_x000D_
										Wunder2_x000D_
								</v>
      </c>
      <c r="K552" s="22" t="str">
        <f t="shared" si="48"/>
        <v xml:space="preserve">Google _x000D_
										Wunder2_x000D_
								</v>
      </c>
      <c r="L552" s="22" t="str">
        <f t="shared" si="49"/>
        <v>Google Michael Malinsky</v>
      </c>
      <c r="M552" s="22" t="str">
        <f t="shared" si="46"/>
        <v xml:space="preserve">Google _x000D_
										Wunder2_x000D_
								</v>
      </c>
      <c r="N552" s="22"/>
    </row>
    <row r="553" spans="1:14" ht="51" x14ac:dyDescent="0.2">
      <c r="A553" t="s">
        <v>818</v>
      </c>
      <c r="B553" s="19" t="s">
        <v>2809</v>
      </c>
      <c r="C553" s="7" t="b">
        <v>0</v>
      </c>
      <c r="D553" t="b">
        <v>0</v>
      </c>
      <c r="E553">
        <v>2015</v>
      </c>
      <c r="F553" s="7" t="s">
        <v>2269</v>
      </c>
      <c r="G553" s="19">
        <v>2</v>
      </c>
      <c r="H553" t="b">
        <f t="shared" si="50"/>
        <v>1</v>
      </c>
      <c r="I553" t="str">
        <f t="shared" si="47"/>
        <v>YUNI</v>
      </c>
      <c r="K553" s="22" t="str">
        <f t="shared" si="48"/>
        <v>Google YUNI</v>
      </c>
      <c r="L553" s="22" t="str">
        <f t="shared" si="49"/>
        <v>Google Emmanuel Rey</v>
      </c>
      <c r="M553" s="22" t="str">
        <f t="shared" si="46"/>
        <v>Google YUNI</v>
      </c>
      <c r="N553" s="22"/>
    </row>
    <row r="554" spans="1:14" ht="85" x14ac:dyDescent="0.2">
      <c r="A554" t="s">
        <v>249</v>
      </c>
      <c r="B554" t="s">
        <v>1454</v>
      </c>
      <c r="C554" t="b">
        <v>0</v>
      </c>
      <c r="D554" t="b">
        <v>0</v>
      </c>
      <c r="E554">
        <v>1961</v>
      </c>
      <c r="F554" s="7" t="s">
        <v>2102</v>
      </c>
      <c r="G554" s="19">
        <v>25</v>
      </c>
      <c r="H554" t="b">
        <f t="shared" si="50"/>
        <v>1</v>
      </c>
      <c r="I554" t="str">
        <f t="shared" si="47"/>
        <v>Yves Saint Laurent</v>
      </c>
      <c r="K554" s="22" t="str">
        <f t="shared" si="48"/>
        <v>Google Yves Saint Laurent</v>
      </c>
      <c r="L554" s="22" t="str">
        <f t="shared" si="49"/>
        <v>Google Yves Saint Laurent and Pierre Bergé</v>
      </c>
      <c r="M554" s="22" t="str">
        <f t="shared" si="46"/>
        <v>Google Yves Saint Laurent</v>
      </c>
      <c r="N554" s="22"/>
    </row>
    <row r="555" spans="1:14" ht="85" x14ac:dyDescent="0.2">
      <c r="A555" t="s">
        <v>819</v>
      </c>
      <c r="B555" s="19" t="s">
        <v>2810</v>
      </c>
      <c r="C555" t="b">
        <v>0</v>
      </c>
      <c r="D555" t="b">
        <v>0</v>
      </c>
      <c r="E555">
        <v>2017</v>
      </c>
      <c r="F555" s="7" t="s">
        <v>2057</v>
      </c>
      <c r="G555" s="19">
        <v>10</v>
      </c>
      <c r="H555" t="b">
        <f t="shared" si="50"/>
        <v>1</v>
      </c>
      <c r="I555" t="str">
        <f t="shared" si="47"/>
        <v>ZitSticka</v>
      </c>
      <c r="K555" s="22" t="str">
        <f t="shared" si="48"/>
        <v>Google ZitSticka</v>
      </c>
      <c r="L555" s="22" t="str">
        <f t="shared" si="49"/>
        <v>Google Daniel Kaplan and Robbie Miller</v>
      </c>
      <c r="M555" s="22" t="str">
        <f t="shared" si="46"/>
        <v>Google ZitSticka</v>
      </c>
      <c r="N555" s="22"/>
    </row>
    <row r="556" spans="1:14" ht="34" x14ac:dyDescent="0.2">
      <c r="A556" t="s">
        <v>820</v>
      </c>
      <c r="B556" s="19" t="s">
        <v>2811</v>
      </c>
      <c r="C556" s="7" t="b">
        <v>1</v>
      </c>
      <c r="D556" t="b">
        <v>1</v>
      </c>
      <c r="E556">
        <v>1986</v>
      </c>
      <c r="F556" s="7" t="s">
        <v>2235</v>
      </c>
      <c r="G556" s="19">
        <v>6</v>
      </c>
      <c r="H556" t="b">
        <f t="shared" si="50"/>
        <v>1</v>
      </c>
      <c r="I556" t="str">
        <f t="shared" si="47"/>
        <v>Zoya</v>
      </c>
      <c r="K556" s="22" t="str">
        <f t="shared" si="48"/>
        <v>Google Zoya</v>
      </c>
      <c r="L556" s="22" t="str">
        <f t="shared" si="49"/>
        <v>Google Saad Malik</v>
      </c>
      <c r="M556" s="22" t="str">
        <f t="shared" si="46"/>
        <v>Google Zoya</v>
      </c>
      <c r="N556" s="22"/>
    </row>
    <row r="557" spans="1:14" ht="102" x14ac:dyDescent="0.2">
      <c r="A557" t="s">
        <v>821</v>
      </c>
      <c r="B557" s="19" t="s">
        <v>2812</v>
      </c>
      <c r="C557" s="7" t="b">
        <v>0</v>
      </c>
      <c r="D557" t="b">
        <v>0</v>
      </c>
      <c r="E557">
        <v>2013</v>
      </c>
      <c r="F557" s="7" t="s">
        <v>2270</v>
      </c>
      <c r="G557" s="19">
        <v>14</v>
      </c>
      <c r="H557" t="b">
        <f t="shared" si="50"/>
        <v>1</v>
      </c>
      <c r="I557" t="str">
        <f t="shared" si="47"/>
        <v>18.21 Man Made</v>
      </c>
      <c r="K557" s="22" t="str">
        <f t="shared" si="48"/>
        <v>Google 18.21 Man Made</v>
      </c>
      <c r="L557" s="22" t="str">
        <f t="shared" si="49"/>
        <v>Google Angel del Solar, Aston LaFon and David del Solar</v>
      </c>
      <c r="M557" s="22" t="str">
        <f t="shared" si="46"/>
        <v>Google 18.21 Man Made</v>
      </c>
      <c r="N557" s="22"/>
    </row>
  </sheetData>
  <hyperlinks>
    <hyperlink ref="N2" r:id="rId1" xr:uid="{323F702B-6C24-E84C-93FE-D0639A5C7FF2}"/>
    <hyperlink ref="N3:N289" r:id="rId2" display="https://google.com/search?q=" xr:uid="{A62B8EFB-A182-9D45-B916-B06E641579B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84FF6-9820-9A49-88FB-1A503D0C8842}">
  <dimension ref="A1:G557"/>
  <sheetViews>
    <sheetView workbookViewId="0">
      <selection activeCell="H22" sqref="H22"/>
    </sheetView>
  </sheetViews>
  <sheetFormatPr baseColWidth="10" defaultRowHeight="16" x14ac:dyDescent="0.2"/>
  <cols>
    <col min="1" max="1" width="33.5" bestFit="1" customWidth="1"/>
    <col min="2" max="2" width="54.33203125" bestFit="1" customWidth="1"/>
    <col min="3" max="3" width="7.33203125" bestFit="1" customWidth="1"/>
    <col min="4" max="4" width="6.1640625" bestFit="1" customWidth="1"/>
    <col min="5" max="5" width="12.33203125" bestFit="1" customWidth="1"/>
    <col min="6" max="6" width="63.6640625" bestFit="1" customWidth="1"/>
    <col min="7" max="7" width="17.83203125" bestFit="1" customWidth="1"/>
  </cols>
  <sheetData>
    <row r="1" spans="1:7" x14ac:dyDescent="0.2">
      <c r="A1" s="21" t="s">
        <v>306</v>
      </c>
      <c r="B1" s="3" t="s">
        <v>822</v>
      </c>
      <c r="C1" t="s">
        <v>823</v>
      </c>
      <c r="D1" t="s">
        <v>824</v>
      </c>
      <c r="E1" t="s">
        <v>827</v>
      </c>
      <c r="F1" t="s">
        <v>2271</v>
      </c>
      <c r="G1" s="3" t="s">
        <v>826</v>
      </c>
    </row>
    <row r="2" spans="1:7" ht="19" x14ac:dyDescent="0.25">
      <c r="A2" t="s">
        <v>1521</v>
      </c>
      <c r="B2" s="19" t="s">
        <v>1460</v>
      </c>
      <c r="C2" s="15" t="b">
        <v>1</v>
      </c>
      <c r="D2" t="b">
        <v>1</v>
      </c>
      <c r="E2">
        <v>2015</v>
      </c>
      <c r="F2" s="20" t="s">
        <v>2055</v>
      </c>
      <c r="G2" s="19">
        <v>11</v>
      </c>
    </row>
    <row r="3" spans="1:7" ht="17" x14ac:dyDescent="0.2">
      <c r="A3" t="s">
        <v>1522</v>
      </c>
      <c r="B3" s="19" t="s">
        <v>1461</v>
      </c>
      <c r="C3" s="7" t="b">
        <v>1</v>
      </c>
      <c r="D3" t="b">
        <v>0</v>
      </c>
      <c r="E3">
        <v>2010</v>
      </c>
      <c r="F3" s="7" t="s">
        <v>2056</v>
      </c>
      <c r="G3" s="19">
        <v>46</v>
      </c>
    </row>
    <row r="4" spans="1:7" x14ac:dyDescent="0.2">
      <c r="A4" t="s">
        <v>1523</v>
      </c>
      <c r="B4" t="s">
        <v>2275</v>
      </c>
      <c r="C4" t="b">
        <v>1</v>
      </c>
      <c r="D4" t="b">
        <v>0</v>
      </c>
      <c r="E4">
        <v>1989</v>
      </c>
      <c r="F4" t="s">
        <v>2239</v>
      </c>
      <c r="G4">
        <v>48</v>
      </c>
    </row>
    <row r="5" spans="1:7" ht="17" x14ac:dyDescent="0.2">
      <c r="A5" s="7" t="s">
        <v>2276</v>
      </c>
      <c r="B5" t="s">
        <v>1463</v>
      </c>
      <c r="C5" t="b">
        <v>1</v>
      </c>
      <c r="D5" t="b">
        <v>0</v>
      </c>
      <c r="E5">
        <v>1988</v>
      </c>
      <c r="F5" t="s">
        <v>2475</v>
      </c>
      <c r="G5">
        <v>55</v>
      </c>
    </row>
    <row r="6" spans="1:7" ht="17" x14ac:dyDescent="0.2">
      <c r="A6" t="s">
        <v>1525</v>
      </c>
      <c r="B6" s="3" t="s">
        <v>1464</v>
      </c>
      <c r="C6" t="b">
        <v>1</v>
      </c>
      <c r="D6" t="b">
        <v>0</v>
      </c>
      <c r="E6">
        <v>2015</v>
      </c>
      <c r="F6" s="7" t="s">
        <v>2057</v>
      </c>
      <c r="G6" s="19">
        <v>4</v>
      </c>
    </row>
    <row r="7" spans="1:7" ht="17" x14ac:dyDescent="0.2">
      <c r="A7" s="7" t="s">
        <v>312</v>
      </c>
      <c r="B7" s="3" t="s">
        <v>1465</v>
      </c>
      <c r="C7" t="b">
        <v>1</v>
      </c>
      <c r="D7" t="b">
        <v>0</v>
      </c>
      <c r="E7">
        <v>1994</v>
      </c>
      <c r="F7" t="s">
        <v>2055</v>
      </c>
      <c r="G7" s="19">
        <v>3</v>
      </c>
    </row>
    <row r="8" spans="1:7" x14ac:dyDescent="0.2">
      <c r="A8" t="s">
        <v>1527</v>
      </c>
      <c r="B8" s="3" t="s">
        <v>1466</v>
      </c>
      <c r="C8" t="b">
        <v>0</v>
      </c>
      <c r="D8" t="b">
        <v>0</v>
      </c>
      <c r="E8">
        <v>1931</v>
      </c>
      <c r="F8" t="s">
        <v>2474</v>
      </c>
      <c r="G8" s="19">
        <v>13</v>
      </c>
    </row>
    <row r="9" spans="1:7" ht="17" x14ac:dyDescent="0.2">
      <c r="A9" t="s">
        <v>1528</v>
      </c>
      <c r="B9" s="3" t="s">
        <v>837</v>
      </c>
      <c r="C9" t="b">
        <v>1</v>
      </c>
      <c r="D9" t="b">
        <v>0</v>
      </c>
      <c r="E9">
        <v>1995</v>
      </c>
      <c r="F9" s="7" t="s">
        <v>2057</v>
      </c>
      <c r="G9" s="19">
        <v>8</v>
      </c>
    </row>
    <row r="10" spans="1:7" x14ac:dyDescent="0.2">
      <c r="A10" t="s">
        <v>1529</v>
      </c>
      <c r="B10" s="3" t="s">
        <v>1467</v>
      </c>
      <c r="C10" t="b">
        <v>0</v>
      </c>
      <c r="D10" t="b">
        <v>0</v>
      </c>
      <c r="E10">
        <v>1997</v>
      </c>
      <c r="F10" t="s">
        <v>2092</v>
      </c>
      <c r="G10" s="19">
        <v>66</v>
      </c>
    </row>
    <row r="11" spans="1:7" ht="17" x14ac:dyDescent="0.2">
      <c r="A11" t="s">
        <v>1530</v>
      </c>
      <c r="B11" s="3" t="s">
        <v>1468</v>
      </c>
      <c r="C11" t="b">
        <v>0</v>
      </c>
      <c r="D11" t="b">
        <v>0</v>
      </c>
      <c r="E11">
        <v>1994</v>
      </c>
      <c r="F11" s="7" t="s">
        <v>2058</v>
      </c>
      <c r="G11" s="19">
        <v>37</v>
      </c>
    </row>
    <row r="12" spans="1:7" x14ac:dyDescent="0.2">
      <c r="A12" t="s">
        <v>1531</v>
      </c>
      <c r="B12" s="3" t="s">
        <v>843</v>
      </c>
      <c r="C12" t="b">
        <v>1</v>
      </c>
      <c r="D12" t="b">
        <v>0</v>
      </c>
      <c r="E12">
        <v>1997</v>
      </c>
      <c r="F12" t="s">
        <v>2079</v>
      </c>
      <c r="G12" s="19">
        <v>66</v>
      </c>
    </row>
    <row r="13" spans="1:7" ht="17" x14ac:dyDescent="0.2">
      <c r="A13" t="s">
        <v>1532</v>
      </c>
      <c r="B13" s="3" t="s">
        <v>1470</v>
      </c>
      <c r="C13" t="b">
        <v>1</v>
      </c>
      <c r="D13" t="b">
        <v>0</v>
      </c>
      <c r="E13">
        <v>2010</v>
      </c>
      <c r="F13" s="7" t="s">
        <v>2059</v>
      </c>
      <c r="G13" s="19">
        <v>33</v>
      </c>
    </row>
    <row r="14" spans="1:7" ht="17" x14ac:dyDescent="0.2">
      <c r="A14" t="s">
        <v>1533</v>
      </c>
      <c r="B14" s="3" t="s">
        <v>1471</v>
      </c>
      <c r="C14" t="b">
        <v>0</v>
      </c>
      <c r="D14" t="b">
        <v>0</v>
      </c>
      <c r="E14">
        <v>1998</v>
      </c>
      <c r="F14" s="7" t="s">
        <v>2060</v>
      </c>
      <c r="G14" s="19">
        <v>37</v>
      </c>
    </row>
    <row r="15" spans="1:7" ht="17" x14ac:dyDescent="0.2">
      <c r="A15" t="s">
        <v>1534</v>
      </c>
      <c r="B15" s="3" t="s">
        <v>1473</v>
      </c>
      <c r="C15" t="b">
        <v>0</v>
      </c>
      <c r="D15" t="b">
        <v>0</v>
      </c>
      <c r="E15">
        <v>1925</v>
      </c>
      <c r="F15" s="7" t="s">
        <v>2061</v>
      </c>
      <c r="G15" s="19">
        <v>4</v>
      </c>
    </row>
    <row r="16" spans="1:7" x14ac:dyDescent="0.2">
      <c r="A16" t="s">
        <v>1535</v>
      </c>
      <c r="B16" s="3" t="s">
        <v>844</v>
      </c>
      <c r="C16" t="b">
        <v>1</v>
      </c>
      <c r="D16" t="b">
        <v>0</v>
      </c>
      <c r="E16">
        <v>1990</v>
      </c>
      <c r="F16" t="s">
        <v>2055</v>
      </c>
      <c r="G16" s="19">
        <v>5</v>
      </c>
    </row>
    <row r="17" spans="1:7" ht="17" x14ac:dyDescent="0.2">
      <c r="A17" t="s">
        <v>1536</v>
      </c>
      <c r="B17" s="3" t="s">
        <v>1474</v>
      </c>
      <c r="C17" t="b">
        <v>1</v>
      </c>
      <c r="D17" t="b">
        <v>0</v>
      </c>
      <c r="E17">
        <v>1989</v>
      </c>
      <c r="F17" s="7" t="s">
        <v>2062</v>
      </c>
      <c r="G17" s="19">
        <v>17</v>
      </c>
    </row>
    <row r="18" spans="1:7" ht="17" x14ac:dyDescent="0.2">
      <c r="A18" t="s">
        <v>1537</v>
      </c>
      <c r="B18" s="3" t="s">
        <v>1475</v>
      </c>
      <c r="C18" t="b">
        <v>1</v>
      </c>
      <c r="D18" t="b">
        <v>0</v>
      </c>
      <c r="E18">
        <v>2014</v>
      </c>
      <c r="F18" s="7" t="s">
        <v>2063</v>
      </c>
      <c r="G18" s="19">
        <v>10</v>
      </c>
    </row>
    <row r="19" spans="1:7" ht="17" x14ac:dyDescent="0.2">
      <c r="A19" t="s">
        <v>1538</v>
      </c>
      <c r="B19" s="3" t="s">
        <v>1478</v>
      </c>
      <c r="C19" t="b">
        <v>1</v>
      </c>
      <c r="D19" t="b">
        <v>0</v>
      </c>
      <c r="E19">
        <v>1971</v>
      </c>
      <c r="F19" s="7" t="s">
        <v>2476</v>
      </c>
      <c r="G19" s="19">
        <v>115</v>
      </c>
    </row>
    <row r="20" spans="1:7" ht="17" x14ac:dyDescent="0.2">
      <c r="A20" t="s">
        <v>1539</v>
      </c>
      <c r="B20" s="3" t="s">
        <v>323</v>
      </c>
      <c r="C20" t="b">
        <v>1</v>
      </c>
      <c r="D20" t="b">
        <v>0</v>
      </c>
      <c r="E20">
        <v>2015</v>
      </c>
      <c r="F20" s="7" t="s">
        <v>2064</v>
      </c>
      <c r="G20" s="19">
        <v>15</v>
      </c>
    </row>
    <row r="21" spans="1:7" ht="17" x14ac:dyDescent="0.2">
      <c r="A21" t="s">
        <v>1540</v>
      </c>
      <c r="B21" s="3" t="s">
        <v>1479</v>
      </c>
      <c r="C21" t="b">
        <v>0</v>
      </c>
      <c r="D21" t="b">
        <v>0</v>
      </c>
      <c r="E21">
        <v>1975</v>
      </c>
      <c r="F21" s="7" t="s">
        <v>2477</v>
      </c>
      <c r="G21" s="19">
        <v>32</v>
      </c>
    </row>
    <row r="22" spans="1:7" ht="17" x14ac:dyDescent="0.2">
      <c r="A22" t="s">
        <v>1541</v>
      </c>
      <c r="B22" s="3" t="s">
        <v>1480</v>
      </c>
      <c r="C22" t="b">
        <v>0</v>
      </c>
      <c r="D22" t="b">
        <v>0</v>
      </c>
      <c r="E22">
        <v>2014</v>
      </c>
      <c r="F22" s="7" t="s">
        <v>2057</v>
      </c>
      <c r="G22" s="19">
        <v>21</v>
      </c>
    </row>
    <row r="23" spans="1:7" ht="17" x14ac:dyDescent="0.2">
      <c r="A23" t="s">
        <v>1542</v>
      </c>
      <c r="B23" s="3" t="s">
        <v>1481</v>
      </c>
      <c r="C23" t="b">
        <v>1</v>
      </c>
      <c r="D23" t="b">
        <v>0</v>
      </c>
      <c r="E23">
        <v>2011</v>
      </c>
      <c r="F23" s="7" t="s">
        <v>2065</v>
      </c>
      <c r="G23" s="19">
        <v>11</v>
      </c>
    </row>
    <row r="24" spans="1:7" x14ac:dyDescent="0.2">
      <c r="A24" t="s">
        <v>1543</v>
      </c>
      <c r="B24" s="3" t="s">
        <v>1482</v>
      </c>
      <c r="C24" t="b">
        <v>1</v>
      </c>
      <c r="D24" t="b">
        <v>0</v>
      </c>
      <c r="E24">
        <v>2019</v>
      </c>
      <c r="F24" t="s">
        <v>2055</v>
      </c>
      <c r="G24" s="19">
        <v>7</v>
      </c>
    </row>
    <row r="25" spans="1:7" ht="17" x14ac:dyDescent="0.2">
      <c r="A25" t="s">
        <v>1544</v>
      </c>
      <c r="B25" s="3" t="s">
        <v>1483</v>
      </c>
      <c r="C25" t="b">
        <v>0</v>
      </c>
      <c r="D25" t="b">
        <v>0</v>
      </c>
      <c r="E25">
        <v>1985</v>
      </c>
      <c r="F25" s="7" t="s">
        <v>2057</v>
      </c>
      <c r="G25" s="19">
        <v>3</v>
      </c>
    </row>
    <row r="26" spans="1:7" ht="17" x14ac:dyDescent="0.2">
      <c r="A26" t="s">
        <v>1545</v>
      </c>
      <c r="B26" s="3" t="s">
        <v>1484</v>
      </c>
      <c r="C26" t="b">
        <v>1</v>
      </c>
      <c r="D26" t="b">
        <v>0</v>
      </c>
      <c r="E26">
        <v>1945</v>
      </c>
      <c r="F26" s="7" t="s">
        <v>2066</v>
      </c>
      <c r="G26" s="19">
        <v>24</v>
      </c>
    </row>
    <row r="27" spans="1:7" ht="17" x14ac:dyDescent="0.2">
      <c r="A27" t="s">
        <v>1546</v>
      </c>
      <c r="B27" s="3" t="s">
        <v>1485</v>
      </c>
      <c r="C27" t="b">
        <v>0</v>
      </c>
      <c r="D27" t="b">
        <v>0</v>
      </c>
      <c r="E27">
        <v>1962</v>
      </c>
      <c r="F27" s="7" t="s">
        <v>2067</v>
      </c>
      <c r="G27" s="19">
        <v>40</v>
      </c>
    </row>
    <row r="28" spans="1:7" ht="17" x14ac:dyDescent="0.2">
      <c r="A28" t="s">
        <v>1547</v>
      </c>
      <c r="B28" s="3" t="s">
        <v>1420</v>
      </c>
      <c r="C28" t="b">
        <v>1</v>
      </c>
      <c r="D28" t="b">
        <v>0</v>
      </c>
      <c r="E28">
        <v>2018</v>
      </c>
      <c r="F28" s="7" t="s">
        <v>2068</v>
      </c>
      <c r="G28" s="19">
        <v>9</v>
      </c>
    </row>
    <row r="29" spans="1:7" ht="17" x14ac:dyDescent="0.2">
      <c r="A29" t="s">
        <v>1548</v>
      </c>
      <c r="B29" s="3" t="s">
        <v>1487</v>
      </c>
      <c r="C29" t="b">
        <v>1</v>
      </c>
      <c r="D29" t="b">
        <v>1</v>
      </c>
      <c r="E29">
        <v>2013</v>
      </c>
      <c r="F29" s="7" t="s">
        <v>2065</v>
      </c>
      <c r="G29" s="19">
        <v>8</v>
      </c>
    </row>
    <row r="30" spans="1:7" ht="17" x14ac:dyDescent="0.2">
      <c r="A30" t="s">
        <v>1549</v>
      </c>
      <c r="B30" s="3" t="s">
        <v>1488</v>
      </c>
      <c r="C30" t="b">
        <v>0</v>
      </c>
      <c r="D30" t="b">
        <v>0</v>
      </c>
      <c r="E30">
        <v>1967</v>
      </c>
      <c r="F30" s="7" t="s">
        <v>2069</v>
      </c>
      <c r="G30" s="19">
        <v>9</v>
      </c>
    </row>
    <row r="31" spans="1:7" x14ac:dyDescent="0.2">
      <c r="A31" t="s">
        <v>1550</v>
      </c>
      <c r="B31" s="3" t="s">
        <v>1489</v>
      </c>
      <c r="C31" t="b">
        <v>1</v>
      </c>
      <c r="D31" t="b">
        <v>0</v>
      </c>
      <c r="E31">
        <v>2010</v>
      </c>
      <c r="F31" t="s">
        <v>2055</v>
      </c>
      <c r="G31" s="19">
        <v>2</v>
      </c>
    </row>
    <row r="32" spans="1:7" ht="17" x14ac:dyDescent="0.2">
      <c r="A32" t="s">
        <v>1551</v>
      </c>
      <c r="B32" s="3" t="s">
        <v>1490</v>
      </c>
      <c r="C32" t="b">
        <v>1</v>
      </c>
      <c r="D32" t="b">
        <v>0</v>
      </c>
      <c r="E32">
        <v>1986</v>
      </c>
      <c r="F32" s="7" t="s">
        <v>2057</v>
      </c>
      <c r="G32" s="19">
        <v>12</v>
      </c>
    </row>
    <row r="33" spans="1:7" ht="17" x14ac:dyDescent="0.2">
      <c r="A33" t="s">
        <v>1552</v>
      </c>
      <c r="B33" s="3" t="s">
        <v>1491</v>
      </c>
      <c r="C33" t="b">
        <v>1</v>
      </c>
      <c r="D33" t="b">
        <v>0</v>
      </c>
      <c r="E33">
        <v>2008</v>
      </c>
      <c r="F33" s="7" t="s">
        <v>2070</v>
      </c>
      <c r="G33" s="19">
        <v>24</v>
      </c>
    </row>
    <row r="34" spans="1:7" ht="17" x14ac:dyDescent="0.2">
      <c r="A34" t="s">
        <v>1553</v>
      </c>
      <c r="B34" s="3" t="s">
        <v>1492</v>
      </c>
      <c r="C34" t="b">
        <v>0</v>
      </c>
      <c r="D34" t="b">
        <v>0</v>
      </c>
      <c r="E34">
        <v>1997</v>
      </c>
      <c r="F34" s="7" t="s">
        <v>2071</v>
      </c>
      <c r="G34" s="19">
        <v>3</v>
      </c>
    </row>
    <row r="35" spans="1:7" ht="17" x14ac:dyDescent="0.2">
      <c r="A35" t="s">
        <v>1554</v>
      </c>
      <c r="B35" s="3" t="s">
        <v>1493</v>
      </c>
      <c r="C35" t="b">
        <v>0</v>
      </c>
      <c r="D35" t="b">
        <v>0</v>
      </c>
      <c r="E35">
        <v>1961</v>
      </c>
      <c r="F35" s="7" t="s">
        <v>2072</v>
      </c>
      <c r="G35" s="19">
        <v>32</v>
      </c>
    </row>
    <row r="36" spans="1:7" ht="17" x14ac:dyDescent="0.2">
      <c r="A36" t="s">
        <v>1555</v>
      </c>
      <c r="B36" s="3" t="s">
        <v>1494</v>
      </c>
      <c r="C36" t="b">
        <v>1</v>
      </c>
      <c r="D36" t="b">
        <v>0</v>
      </c>
      <c r="E36">
        <v>2020</v>
      </c>
      <c r="F36" s="7" t="s">
        <v>2062</v>
      </c>
      <c r="G36" s="19">
        <v>18</v>
      </c>
    </row>
    <row r="37" spans="1:7" x14ac:dyDescent="0.2">
      <c r="A37" t="s">
        <v>1556</v>
      </c>
      <c r="B37" s="3" t="s">
        <v>1495</v>
      </c>
      <c r="C37" t="b">
        <v>1</v>
      </c>
      <c r="D37" t="b">
        <v>0</v>
      </c>
      <c r="E37">
        <v>2014</v>
      </c>
      <c r="F37" t="s">
        <v>2055</v>
      </c>
      <c r="G37" s="19">
        <v>8</v>
      </c>
    </row>
    <row r="38" spans="1:7" ht="17" x14ac:dyDescent="0.2">
      <c r="A38" t="s">
        <v>1557</v>
      </c>
      <c r="B38" s="3" t="s">
        <v>1496</v>
      </c>
      <c r="C38" t="b">
        <v>0</v>
      </c>
      <c r="D38" t="b">
        <v>1</v>
      </c>
      <c r="E38">
        <v>2005</v>
      </c>
      <c r="F38" s="7" t="s">
        <v>2073</v>
      </c>
      <c r="G38" s="19">
        <v>26</v>
      </c>
    </row>
    <row r="39" spans="1:7" ht="17" x14ac:dyDescent="0.2">
      <c r="A39" t="s">
        <v>1558</v>
      </c>
      <c r="B39" s="3" t="s">
        <v>1497</v>
      </c>
      <c r="C39" t="b">
        <v>1</v>
      </c>
      <c r="D39" t="b">
        <v>0</v>
      </c>
      <c r="E39">
        <v>2019</v>
      </c>
      <c r="F39" s="7" t="s">
        <v>2074</v>
      </c>
      <c r="G39" s="19">
        <v>10</v>
      </c>
    </row>
    <row r="40" spans="1:7" ht="17" x14ac:dyDescent="0.2">
      <c r="A40" t="s">
        <v>1559</v>
      </c>
      <c r="B40" s="3" t="s">
        <v>856</v>
      </c>
      <c r="C40" t="b">
        <v>1</v>
      </c>
      <c r="D40" t="b">
        <v>0</v>
      </c>
      <c r="E40">
        <v>1976</v>
      </c>
      <c r="F40" s="7" t="s">
        <v>2478</v>
      </c>
      <c r="G40" s="19">
        <v>91</v>
      </c>
    </row>
    <row r="41" spans="1:7" ht="17" x14ac:dyDescent="0.2">
      <c r="A41" t="s">
        <v>1560</v>
      </c>
      <c r="B41" s="3" t="s">
        <v>1500</v>
      </c>
      <c r="C41" t="b">
        <v>1</v>
      </c>
      <c r="D41" t="b">
        <v>0</v>
      </c>
      <c r="E41">
        <v>2017</v>
      </c>
      <c r="F41" s="7" t="s">
        <v>2075</v>
      </c>
      <c r="G41" s="19">
        <v>8</v>
      </c>
    </row>
    <row r="42" spans="1:7" ht="17" x14ac:dyDescent="0.2">
      <c r="A42" t="s">
        <v>1561</v>
      </c>
      <c r="B42" s="3" t="s">
        <v>1501</v>
      </c>
      <c r="C42" t="b">
        <v>0</v>
      </c>
      <c r="D42" t="b">
        <v>0</v>
      </c>
      <c r="E42">
        <v>1975</v>
      </c>
      <c r="F42" s="7" t="s">
        <v>2092</v>
      </c>
      <c r="G42" s="19">
        <v>28</v>
      </c>
    </row>
    <row r="43" spans="1:7" ht="17" x14ac:dyDescent="0.2">
      <c r="A43" t="s">
        <v>1562</v>
      </c>
      <c r="B43" s="3" t="s">
        <v>1502</v>
      </c>
      <c r="C43" t="b">
        <v>1</v>
      </c>
      <c r="D43" t="b">
        <v>1</v>
      </c>
      <c r="E43">
        <v>2010</v>
      </c>
      <c r="F43" s="7" t="s">
        <v>2076</v>
      </c>
      <c r="G43" s="19">
        <v>29</v>
      </c>
    </row>
    <row r="44" spans="1:7" ht="17" x14ac:dyDescent="0.2">
      <c r="A44" t="s">
        <v>1563</v>
      </c>
      <c r="B44" s="3" t="s">
        <v>1503</v>
      </c>
      <c r="C44" t="b">
        <v>0</v>
      </c>
      <c r="D44" t="b">
        <v>0</v>
      </c>
      <c r="E44">
        <v>1965</v>
      </c>
      <c r="F44" s="7" t="s">
        <v>2077</v>
      </c>
      <c r="G44" s="19">
        <v>10</v>
      </c>
    </row>
    <row r="45" spans="1:7" ht="17" x14ac:dyDescent="0.2">
      <c r="A45" t="s">
        <v>1564</v>
      </c>
      <c r="B45" s="3" t="s">
        <v>1504</v>
      </c>
      <c r="C45" t="b">
        <v>1</v>
      </c>
      <c r="D45" t="b">
        <v>0</v>
      </c>
      <c r="E45">
        <v>2010</v>
      </c>
      <c r="F45" s="7" t="s">
        <v>2072</v>
      </c>
      <c r="G45" s="19">
        <v>11</v>
      </c>
    </row>
    <row r="46" spans="1:7" ht="17" x14ac:dyDescent="0.2">
      <c r="A46" t="s">
        <v>1565</v>
      </c>
      <c r="B46" s="3" t="s">
        <v>1505</v>
      </c>
      <c r="C46" t="b">
        <v>0</v>
      </c>
      <c r="D46" t="b">
        <v>0</v>
      </c>
      <c r="E46">
        <v>2013</v>
      </c>
      <c r="F46" s="7" t="s">
        <v>2078</v>
      </c>
      <c r="G46" s="19">
        <v>20</v>
      </c>
    </row>
    <row r="47" spans="1:7" ht="17" x14ac:dyDescent="0.2">
      <c r="A47" t="s">
        <v>1566</v>
      </c>
      <c r="B47" s="3" t="s">
        <v>1506</v>
      </c>
      <c r="C47" t="b">
        <v>1</v>
      </c>
      <c r="D47" t="b">
        <v>1</v>
      </c>
      <c r="E47">
        <v>2011</v>
      </c>
      <c r="F47" s="7" t="s">
        <v>2079</v>
      </c>
      <c r="G47" s="19">
        <v>30</v>
      </c>
    </row>
    <row r="48" spans="1:7" ht="17" x14ac:dyDescent="0.2">
      <c r="A48" t="s">
        <v>1567</v>
      </c>
      <c r="B48" s="3" t="s">
        <v>860</v>
      </c>
      <c r="C48" t="b">
        <v>1</v>
      </c>
      <c r="D48" t="b">
        <v>0</v>
      </c>
      <c r="E48">
        <v>2011</v>
      </c>
      <c r="F48" s="7" t="s">
        <v>2080</v>
      </c>
      <c r="G48" s="19">
        <v>2</v>
      </c>
    </row>
    <row r="49" spans="1:7" ht="17" x14ac:dyDescent="0.2">
      <c r="A49" t="s">
        <v>1568</v>
      </c>
      <c r="B49" s="3" t="s">
        <v>862</v>
      </c>
      <c r="C49" t="b">
        <v>1</v>
      </c>
      <c r="D49" t="b">
        <v>0</v>
      </c>
      <c r="E49">
        <v>2003</v>
      </c>
      <c r="F49" s="7" t="s">
        <v>2081</v>
      </c>
      <c r="G49" s="19">
        <v>27</v>
      </c>
    </row>
    <row r="50" spans="1:7" ht="17" x14ac:dyDescent="0.2">
      <c r="A50" t="s">
        <v>1569</v>
      </c>
      <c r="B50" s="3" t="s">
        <v>1509</v>
      </c>
      <c r="C50" t="b">
        <v>1</v>
      </c>
      <c r="D50" t="b">
        <v>0</v>
      </c>
      <c r="E50">
        <v>2016</v>
      </c>
      <c r="F50" s="7" t="s">
        <v>2082</v>
      </c>
      <c r="G50" s="19">
        <v>19</v>
      </c>
    </row>
    <row r="51" spans="1:7" ht="17" x14ac:dyDescent="0.2">
      <c r="A51" t="s">
        <v>1570</v>
      </c>
      <c r="B51" s="3" t="s">
        <v>1510</v>
      </c>
      <c r="C51" t="b">
        <v>0</v>
      </c>
      <c r="D51" t="b">
        <v>1</v>
      </c>
      <c r="E51">
        <v>2019</v>
      </c>
      <c r="F51" s="7" t="s">
        <v>2083</v>
      </c>
      <c r="G51" s="19">
        <v>6</v>
      </c>
    </row>
    <row r="52" spans="1:7" ht="17" x14ac:dyDescent="0.2">
      <c r="A52" t="s">
        <v>1571</v>
      </c>
      <c r="B52" s="4" t="s">
        <v>1511</v>
      </c>
      <c r="C52" t="b">
        <v>0</v>
      </c>
      <c r="D52" t="b">
        <v>0</v>
      </c>
      <c r="E52">
        <v>1996</v>
      </c>
      <c r="F52" s="7" t="s">
        <v>2062</v>
      </c>
      <c r="G52" s="19">
        <v>7</v>
      </c>
    </row>
    <row r="53" spans="1:7" ht="17" x14ac:dyDescent="0.2">
      <c r="A53" t="s">
        <v>1572</v>
      </c>
      <c r="B53" s="3" t="s">
        <v>1512</v>
      </c>
      <c r="C53" t="b">
        <v>0</v>
      </c>
      <c r="D53" t="b">
        <v>0</v>
      </c>
      <c r="E53">
        <v>2008</v>
      </c>
      <c r="F53" s="7" t="s">
        <v>2072</v>
      </c>
      <c r="G53" s="19">
        <v>65</v>
      </c>
    </row>
    <row r="54" spans="1:7" ht="17" x14ac:dyDescent="0.2">
      <c r="A54" t="s">
        <v>1573</v>
      </c>
      <c r="B54" s="3" t="s">
        <v>864</v>
      </c>
      <c r="C54" t="b">
        <v>0</v>
      </c>
      <c r="D54" t="b">
        <v>0</v>
      </c>
      <c r="E54">
        <v>2012</v>
      </c>
      <c r="F54" s="7" t="s">
        <v>2084</v>
      </c>
      <c r="G54" s="19">
        <v>35</v>
      </c>
    </row>
    <row r="55" spans="1:7" ht="17" x14ac:dyDescent="0.2">
      <c r="A55" t="s">
        <v>1574</v>
      </c>
      <c r="B55" s="3" t="s">
        <v>1514</v>
      </c>
      <c r="C55" t="b">
        <v>0</v>
      </c>
      <c r="D55" t="b">
        <v>0</v>
      </c>
      <c r="E55">
        <v>2021</v>
      </c>
      <c r="F55" s="7" t="s">
        <v>2059</v>
      </c>
      <c r="G55" s="19">
        <v>14</v>
      </c>
    </row>
    <row r="56" spans="1:7" ht="17" x14ac:dyDescent="0.2">
      <c r="A56" t="s">
        <v>1575</v>
      </c>
      <c r="B56" s="3" t="s">
        <v>2277</v>
      </c>
      <c r="C56" t="b">
        <v>0</v>
      </c>
      <c r="D56" t="b">
        <v>0</v>
      </c>
      <c r="E56">
        <v>2020</v>
      </c>
      <c r="F56" s="7" t="s">
        <v>2085</v>
      </c>
      <c r="G56" s="19">
        <v>8</v>
      </c>
    </row>
    <row r="57" spans="1:7" ht="34" x14ac:dyDescent="0.2">
      <c r="A57" t="s">
        <v>1576</v>
      </c>
      <c r="B57" s="3" t="s">
        <v>865</v>
      </c>
      <c r="C57" t="b">
        <v>1</v>
      </c>
      <c r="D57" t="b">
        <v>0</v>
      </c>
      <c r="E57">
        <v>1976</v>
      </c>
      <c r="F57" s="7" t="s">
        <v>2479</v>
      </c>
      <c r="G57" s="19">
        <v>68</v>
      </c>
    </row>
    <row r="58" spans="1:7" ht="17" x14ac:dyDescent="0.2">
      <c r="A58" t="s">
        <v>1577</v>
      </c>
      <c r="B58" s="23" t="s">
        <v>867</v>
      </c>
      <c r="C58" s="7" t="b">
        <v>1</v>
      </c>
      <c r="D58" t="b">
        <v>0</v>
      </c>
      <c r="E58">
        <v>2019</v>
      </c>
      <c r="F58" s="7" t="s">
        <v>2086</v>
      </c>
      <c r="G58" s="19">
        <v>20</v>
      </c>
    </row>
    <row r="59" spans="1:7" ht="17" x14ac:dyDescent="0.2">
      <c r="A59" t="s">
        <v>1578</v>
      </c>
      <c r="B59" s="19" t="s">
        <v>2278</v>
      </c>
      <c r="C59" s="7" t="b">
        <v>0</v>
      </c>
      <c r="D59" t="b">
        <v>0</v>
      </c>
      <c r="E59">
        <v>2009</v>
      </c>
      <c r="F59" s="7" t="s">
        <v>2079</v>
      </c>
      <c r="G59" s="19">
        <v>43</v>
      </c>
    </row>
    <row r="60" spans="1:7" ht="17" x14ac:dyDescent="0.2">
      <c r="A60" t="s">
        <v>1579</v>
      </c>
      <c r="B60" s="23" t="s">
        <v>2279</v>
      </c>
      <c r="C60" s="7" t="b">
        <v>0</v>
      </c>
      <c r="D60" t="b">
        <v>0</v>
      </c>
      <c r="E60">
        <v>1945</v>
      </c>
      <c r="F60" s="7" t="s">
        <v>2087</v>
      </c>
      <c r="G60" s="19">
        <v>9</v>
      </c>
    </row>
    <row r="61" spans="1:7" x14ac:dyDescent="0.2">
      <c r="A61" t="s">
        <v>1580</v>
      </c>
      <c r="B61" s="19" t="s">
        <v>2280</v>
      </c>
      <c r="C61" s="7" t="b">
        <v>1</v>
      </c>
      <c r="D61" t="b">
        <v>0</v>
      </c>
      <c r="E61">
        <v>1996</v>
      </c>
      <c r="F61" t="s">
        <v>2055</v>
      </c>
      <c r="G61" s="19">
        <v>3</v>
      </c>
    </row>
    <row r="62" spans="1:7" ht="17" x14ac:dyDescent="0.2">
      <c r="A62" t="s">
        <v>1581</v>
      </c>
      <c r="B62" t="s">
        <v>1581</v>
      </c>
      <c r="C62" s="7" t="b">
        <v>1</v>
      </c>
      <c r="D62" t="b">
        <v>0</v>
      </c>
      <c r="E62">
        <v>2022</v>
      </c>
      <c r="F62" s="7" t="s">
        <v>2064</v>
      </c>
      <c r="G62" s="19">
        <v>4</v>
      </c>
    </row>
    <row r="63" spans="1:7" ht="17" x14ac:dyDescent="0.2">
      <c r="A63" t="s">
        <v>1582</v>
      </c>
      <c r="B63" s="19" t="s">
        <v>2281</v>
      </c>
      <c r="C63" s="7" t="b">
        <v>0</v>
      </c>
      <c r="D63" t="b">
        <v>0</v>
      </c>
      <c r="E63">
        <v>2004</v>
      </c>
      <c r="F63" s="7" t="s">
        <v>2088</v>
      </c>
      <c r="G63" s="19">
        <v>32</v>
      </c>
    </row>
    <row r="64" spans="1:7" ht="17" x14ac:dyDescent="0.2">
      <c r="A64" t="s">
        <v>1583</v>
      </c>
      <c r="B64" s="19" t="s">
        <v>869</v>
      </c>
      <c r="C64" s="7" t="b">
        <v>0</v>
      </c>
      <c r="D64" t="b">
        <v>0</v>
      </c>
      <c r="E64">
        <v>1997</v>
      </c>
      <c r="F64" s="7" t="s">
        <v>2089</v>
      </c>
      <c r="G64" s="19">
        <v>8</v>
      </c>
    </row>
    <row r="65" spans="1:7" ht="17" x14ac:dyDescent="0.2">
      <c r="A65" t="s">
        <v>1584</v>
      </c>
      <c r="B65" s="19" t="s">
        <v>2282</v>
      </c>
      <c r="C65" s="7" t="b">
        <v>0</v>
      </c>
      <c r="D65" t="b">
        <v>0</v>
      </c>
      <c r="E65">
        <v>1987</v>
      </c>
      <c r="F65" s="7" t="s">
        <v>2090</v>
      </c>
      <c r="G65" s="19">
        <v>3</v>
      </c>
    </row>
    <row r="66" spans="1:7" x14ac:dyDescent="0.2">
      <c r="A66" t="s">
        <v>1585</v>
      </c>
      <c r="B66" s="19" t="s">
        <v>2283</v>
      </c>
      <c r="C66" s="7" t="b">
        <v>1</v>
      </c>
      <c r="D66" t="b">
        <v>0</v>
      </c>
      <c r="E66">
        <v>2015</v>
      </c>
      <c r="F66" t="s">
        <v>2055</v>
      </c>
      <c r="G66" s="19">
        <v>3</v>
      </c>
    </row>
    <row r="67" spans="1:7" ht="17" x14ac:dyDescent="0.2">
      <c r="A67" t="s">
        <v>1586</v>
      </c>
      <c r="B67" s="19" t="s">
        <v>2284</v>
      </c>
      <c r="C67" s="7" t="b">
        <v>1</v>
      </c>
      <c r="D67" t="b">
        <v>0</v>
      </c>
      <c r="E67">
        <v>2016</v>
      </c>
      <c r="F67" s="7" t="s">
        <v>2091</v>
      </c>
      <c r="G67" s="19">
        <v>10</v>
      </c>
    </row>
    <row r="68" spans="1:7" ht="17" x14ac:dyDescent="0.2">
      <c r="A68" t="s">
        <v>1587</v>
      </c>
      <c r="B68" s="19" t="s">
        <v>2285</v>
      </c>
      <c r="C68" s="7" t="b">
        <v>0</v>
      </c>
      <c r="D68" t="b">
        <v>0</v>
      </c>
      <c r="E68">
        <v>1980</v>
      </c>
      <c r="F68" s="7" t="s">
        <v>2092</v>
      </c>
      <c r="G68" s="19">
        <v>59</v>
      </c>
    </row>
    <row r="69" spans="1:7" ht="17" x14ac:dyDescent="0.2">
      <c r="A69" t="s">
        <v>1588</v>
      </c>
      <c r="B69" s="19" t="s">
        <v>2286</v>
      </c>
      <c r="C69" s="7" t="b">
        <v>0</v>
      </c>
      <c r="D69" t="b">
        <v>1</v>
      </c>
      <c r="E69">
        <v>1997</v>
      </c>
      <c r="F69" s="7" t="s">
        <v>2093</v>
      </c>
      <c r="G69" s="19">
        <v>7</v>
      </c>
    </row>
    <row r="70" spans="1:7" ht="17" x14ac:dyDescent="0.2">
      <c r="A70" t="s">
        <v>1589</v>
      </c>
      <c r="B70" s="19" t="s">
        <v>2287</v>
      </c>
      <c r="C70" s="7" t="b">
        <v>0</v>
      </c>
      <c r="D70" t="b">
        <v>1</v>
      </c>
      <c r="E70">
        <v>1986</v>
      </c>
      <c r="F70" s="7" t="s">
        <v>2094</v>
      </c>
      <c r="G70" s="19">
        <v>12</v>
      </c>
    </row>
    <row r="71" spans="1:7" x14ac:dyDescent="0.2">
      <c r="A71" t="s">
        <v>1590</v>
      </c>
      <c r="B71" s="19" t="s">
        <v>2288</v>
      </c>
      <c r="C71" s="7" t="b">
        <v>1</v>
      </c>
      <c r="D71" t="b">
        <v>1</v>
      </c>
      <c r="E71">
        <v>2016</v>
      </c>
      <c r="F71" t="s">
        <v>2055</v>
      </c>
      <c r="G71" s="19">
        <v>2</v>
      </c>
    </row>
    <row r="72" spans="1:7" ht="17" x14ac:dyDescent="0.2">
      <c r="A72" t="s">
        <v>1591</v>
      </c>
      <c r="B72" s="19" t="s">
        <v>2389</v>
      </c>
      <c r="C72" s="7" t="b">
        <v>0</v>
      </c>
      <c r="D72" t="b">
        <v>0</v>
      </c>
      <c r="E72">
        <v>2010</v>
      </c>
      <c r="F72" s="7" t="s">
        <v>2095</v>
      </c>
      <c r="G72" s="19">
        <v>17</v>
      </c>
    </row>
    <row r="73" spans="1:7" x14ac:dyDescent="0.2">
      <c r="A73" t="s">
        <v>1592</v>
      </c>
      <c r="B73" s="19" t="s">
        <v>2390</v>
      </c>
      <c r="C73" s="7" t="b">
        <v>1</v>
      </c>
      <c r="D73" t="b">
        <v>0</v>
      </c>
      <c r="E73">
        <v>2000</v>
      </c>
      <c r="F73" t="s">
        <v>2055</v>
      </c>
      <c r="G73" s="19">
        <v>7</v>
      </c>
    </row>
    <row r="74" spans="1:7" ht="17" x14ac:dyDescent="0.2">
      <c r="A74" t="s">
        <v>1593</v>
      </c>
      <c r="B74" s="19" t="s">
        <v>2391</v>
      </c>
      <c r="C74" s="7" t="b">
        <v>1</v>
      </c>
      <c r="D74" t="b">
        <v>0</v>
      </c>
      <c r="E74">
        <v>1996</v>
      </c>
      <c r="F74" s="7" t="s">
        <v>2067</v>
      </c>
      <c r="G74" s="19">
        <v>31</v>
      </c>
    </row>
    <row r="75" spans="1:7" ht="17" x14ac:dyDescent="0.2">
      <c r="A75" t="s">
        <v>1594</v>
      </c>
      <c r="B75" s="19" t="s">
        <v>2392</v>
      </c>
      <c r="C75" s="7" t="b">
        <v>1</v>
      </c>
      <c r="D75" t="b">
        <v>1</v>
      </c>
      <c r="E75">
        <v>1994</v>
      </c>
      <c r="F75" s="7" t="s">
        <v>2096</v>
      </c>
      <c r="G75" s="19">
        <v>18</v>
      </c>
    </row>
    <row r="76" spans="1:7" ht="34" x14ac:dyDescent="0.2">
      <c r="A76" t="s">
        <v>1595</v>
      </c>
      <c r="B76" t="s">
        <v>2393</v>
      </c>
      <c r="C76" s="7" t="b">
        <v>1</v>
      </c>
      <c r="D76" t="b">
        <v>0</v>
      </c>
      <c r="E76">
        <v>2021</v>
      </c>
      <c r="F76" s="7" t="s">
        <v>2480</v>
      </c>
      <c r="G76" s="19">
        <v>19</v>
      </c>
    </row>
    <row r="77" spans="1:7" ht="17" x14ac:dyDescent="0.2">
      <c r="A77" t="s">
        <v>1596</v>
      </c>
      <c r="B77" s="19" t="s">
        <v>2394</v>
      </c>
      <c r="C77" s="7" t="b">
        <v>1</v>
      </c>
      <c r="D77" t="b">
        <v>0</v>
      </c>
      <c r="E77">
        <v>2016</v>
      </c>
      <c r="F77" s="7" t="s">
        <v>2057</v>
      </c>
      <c r="G77" s="19">
        <v>11</v>
      </c>
    </row>
    <row r="78" spans="1:7" ht="17" x14ac:dyDescent="0.2">
      <c r="A78" t="s">
        <v>1597</v>
      </c>
      <c r="B78" s="3" t="s">
        <v>29</v>
      </c>
      <c r="C78" t="b">
        <v>1</v>
      </c>
      <c r="D78" t="b">
        <v>0</v>
      </c>
      <c r="E78">
        <v>1991</v>
      </c>
      <c r="F78" s="7" t="s">
        <v>2097</v>
      </c>
      <c r="G78" s="19">
        <v>33</v>
      </c>
    </row>
    <row r="79" spans="1:7" ht="17" x14ac:dyDescent="0.2">
      <c r="A79" t="s">
        <v>1598</v>
      </c>
      <c r="B79" s="19" t="s">
        <v>2395</v>
      </c>
      <c r="C79" s="7" t="b">
        <v>1</v>
      </c>
      <c r="D79" t="b">
        <v>0</v>
      </c>
      <c r="E79">
        <v>2018</v>
      </c>
      <c r="F79" s="7" t="s">
        <v>2098</v>
      </c>
      <c r="G79" s="19">
        <v>19</v>
      </c>
    </row>
    <row r="80" spans="1:7" ht="17" x14ac:dyDescent="0.2">
      <c r="A80" t="s">
        <v>1599</v>
      </c>
      <c r="B80" s="19" t="s">
        <v>2396</v>
      </c>
      <c r="C80" s="7" t="b">
        <v>0</v>
      </c>
      <c r="D80" t="b">
        <v>0</v>
      </c>
      <c r="E80">
        <v>2012</v>
      </c>
      <c r="F80" s="7" t="s">
        <v>2057</v>
      </c>
      <c r="G80" s="19">
        <v>19</v>
      </c>
    </row>
    <row r="81" spans="1:7" ht="17" x14ac:dyDescent="0.2">
      <c r="A81" t="s">
        <v>1600</v>
      </c>
      <c r="B81" t="s">
        <v>2397</v>
      </c>
      <c r="C81" s="7" t="b">
        <v>1</v>
      </c>
      <c r="D81" t="b">
        <v>0</v>
      </c>
      <c r="E81">
        <v>2002</v>
      </c>
      <c r="F81" s="7" t="s">
        <v>2481</v>
      </c>
      <c r="G81" s="19">
        <v>35</v>
      </c>
    </row>
    <row r="82" spans="1:7" ht="17" x14ac:dyDescent="0.2">
      <c r="A82" t="s">
        <v>1601</v>
      </c>
      <c r="B82" s="19" t="s">
        <v>2398</v>
      </c>
      <c r="C82" s="7" t="b">
        <v>1</v>
      </c>
      <c r="D82" t="b">
        <v>0</v>
      </c>
      <c r="E82">
        <v>1974</v>
      </c>
      <c r="F82" s="7" t="s">
        <v>2099</v>
      </c>
      <c r="G82" s="19">
        <v>22</v>
      </c>
    </row>
    <row r="83" spans="1:7" x14ac:dyDescent="0.2">
      <c r="A83" t="s">
        <v>1602</v>
      </c>
      <c r="B83" s="19" t="s">
        <v>2399</v>
      </c>
      <c r="C83" s="7" t="b">
        <v>0</v>
      </c>
      <c r="D83" t="b">
        <v>0</v>
      </c>
      <c r="E83">
        <v>1921</v>
      </c>
      <c r="F83" t="s">
        <v>2055</v>
      </c>
      <c r="G83" s="19">
        <v>2</v>
      </c>
    </row>
    <row r="84" spans="1:7" ht="17" x14ac:dyDescent="0.2">
      <c r="A84" t="s">
        <v>1603</v>
      </c>
      <c r="B84" s="19" t="s">
        <v>2400</v>
      </c>
      <c r="C84" s="7" t="b">
        <v>0</v>
      </c>
      <c r="D84" t="b">
        <v>0</v>
      </c>
      <c r="E84">
        <v>2018</v>
      </c>
      <c r="F84" s="7" t="s">
        <v>2100</v>
      </c>
      <c r="G84" s="19">
        <v>16</v>
      </c>
    </row>
    <row r="85" spans="1:7" ht="17" x14ac:dyDescent="0.2">
      <c r="A85" t="s">
        <v>1604</v>
      </c>
      <c r="B85" s="3" t="s">
        <v>879</v>
      </c>
      <c r="C85" t="b">
        <v>1</v>
      </c>
      <c r="D85" t="b">
        <v>1</v>
      </c>
      <c r="E85">
        <v>2013</v>
      </c>
      <c r="F85" s="7" t="s">
        <v>2101</v>
      </c>
      <c r="G85" s="19">
        <v>65</v>
      </c>
    </row>
    <row r="86" spans="1:7" ht="17" x14ac:dyDescent="0.2">
      <c r="A86" t="s">
        <v>1605</v>
      </c>
      <c r="B86" s="3" t="s">
        <v>881</v>
      </c>
      <c r="C86" t="b">
        <v>0</v>
      </c>
      <c r="D86" t="b">
        <v>0</v>
      </c>
      <c r="E86">
        <v>1977</v>
      </c>
      <c r="F86" s="7" t="s">
        <v>2092</v>
      </c>
      <c r="G86" s="19">
        <v>105</v>
      </c>
    </row>
    <row r="87" spans="1:7" ht="17" x14ac:dyDescent="0.2">
      <c r="A87" t="s">
        <v>1606</v>
      </c>
      <c r="B87" s="3" t="s">
        <v>882</v>
      </c>
      <c r="C87" t="b">
        <v>0</v>
      </c>
      <c r="D87" t="b">
        <v>0</v>
      </c>
      <c r="E87">
        <v>1856</v>
      </c>
      <c r="F87" s="7" t="s">
        <v>2102</v>
      </c>
      <c r="G87" s="19">
        <v>17</v>
      </c>
    </row>
    <row r="88" spans="1:7" ht="17" x14ac:dyDescent="0.2">
      <c r="A88" t="s">
        <v>1607</v>
      </c>
      <c r="B88" t="s">
        <v>2401</v>
      </c>
      <c r="C88" t="b">
        <v>1</v>
      </c>
      <c r="D88" t="b">
        <v>0</v>
      </c>
      <c r="E88">
        <v>1984</v>
      </c>
      <c r="F88" s="7" t="s">
        <v>2482</v>
      </c>
      <c r="G88" s="19">
        <v>66</v>
      </c>
    </row>
    <row r="89" spans="1:7" ht="17" x14ac:dyDescent="0.2">
      <c r="A89" t="s">
        <v>1608</v>
      </c>
      <c r="B89" s="19" t="s">
        <v>2402</v>
      </c>
      <c r="C89" s="7" t="b">
        <v>0</v>
      </c>
      <c r="D89" t="b">
        <v>1</v>
      </c>
      <c r="E89">
        <v>2018</v>
      </c>
      <c r="F89" s="7" t="s">
        <v>2103</v>
      </c>
      <c r="G89" s="19">
        <v>17</v>
      </c>
    </row>
    <row r="90" spans="1:7" ht="34" x14ac:dyDescent="0.2">
      <c r="A90" t="s">
        <v>1609</v>
      </c>
      <c r="B90" s="3" t="s">
        <v>883</v>
      </c>
      <c r="C90" t="b">
        <v>1</v>
      </c>
      <c r="D90" t="b">
        <v>0</v>
      </c>
      <c r="E90">
        <v>2007</v>
      </c>
      <c r="F90" s="7" t="s">
        <v>2483</v>
      </c>
      <c r="G90" s="19">
        <v>28</v>
      </c>
    </row>
    <row r="91" spans="1:7" x14ac:dyDescent="0.2">
      <c r="A91" t="s">
        <v>1610</v>
      </c>
      <c r="B91" s="19" t="s">
        <v>2403</v>
      </c>
      <c r="C91" t="b">
        <v>0</v>
      </c>
      <c r="D91" t="b">
        <v>0</v>
      </c>
      <c r="E91">
        <v>2013</v>
      </c>
      <c r="F91" t="s">
        <v>2104</v>
      </c>
      <c r="G91" s="19">
        <v>15</v>
      </c>
    </row>
    <row r="92" spans="1:7" ht="17" x14ac:dyDescent="0.2">
      <c r="A92" t="s">
        <v>1611</v>
      </c>
      <c r="B92" s="1" t="s">
        <v>37</v>
      </c>
      <c r="C92" t="b">
        <v>0</v>
      </c>
      <c r="D92" t="b">
        <v>0</v>
      </c>
      <c r="E92">
        <v>1978</v>
      </c>
      <c r="F92" s="7" t="s">
        <v>2069</v>
      </c>
      <c r="G92" s="19">
        <v>9</v>
      </c>
    </row>
    <row r="93" spans="1:7" ht="17" x14ac:dyDescent="0.2">
      <c r="A93" t="s">
        <v>1612</v>
      </c>
      <c r="B93" s="25" t="s">
        <v>2404</v>
      </c>
      <c r="C93" s="7" t="b">
        <v>1</v>
      </c>
      <c r="D93" t="b">
        <v>1</v>
      </c>
      <c r="E93">
        <v>2011</v>
      </c>
      <c r="F93" s="7" t="s">
        <v>2092</v>
      </c>
      <c r="G93" s="19">
        <v>20</v>
      </c>
    </row>
    <row r="94" spans="1:7" ht="17" x14ac:dyDescent="0.2">
      <c r="A94" t="s">
        <v>1613</v>
      </c>
      <c r="B94" s="19" t="s">
        <v>2405</v>
      </c>
      <c r="C94" s="7" t="b">
        <v>0</v>
      </c>
      <c r="D94" t="b">
        <v>0</v>
      </c>
      <c r="E94">
        <v>2018</v>
      </c>
      <c r="F94" s="7" t="s">
        <v>2085</v>
      </c>
      <c r="G94" s="19">
        <v>7</v>
      </c>
    </row>
    <row r="95" spans="1:7" x14ac:dyDescent="0.2">
      <c r="A95" t="s">
        <v>1614</v>
      </c>
      <c r="B95" s="19" t="s">
        <v>2406</v>
      </c>
      <c r="C95" t="b">
        <v>0</v>
      </c>
      <c r="D95" t="b">
        <v>0</v>
      </c>
      <c r="E95">
        <v>2011</v>
      </c>
      <c r="F95" t="s">
        <v>2055</v>
      </c>
      <c r="G95" s="19">
        <v>2</v>
      </c>
    </row>
    <row r="96" spans="1:7" x14ac:dyDescent="0.2">
      <c r="A96" t="s">
        <v>1615</v>
      </c>
      <c r="B96" s="3" t="s">
        <v>1156</v>
      </c>
      <c r="C96" t="b">
        <v>0</v>
      </c>
      <c r="D96" t="b">
        <v>0</v>
      </c>
      <c r="E96">
        <v>2012</v>
      </c>
      <c r="F96" t="s">
        <v>2055</v>
      </c>
      <c r="G96" s="19">
        <v>1</v>
      </c>
    </row>
    <row r="97" spans="1:7" ht="17" x14ac:dyDescent="0.2">
      <c r="A97" t="s">
        <v>1616</v>
      </c>
      <c r="B97" s="19" t="s">
        <v>2407</v>
      </c>
      <c r="C97" s="7" t="b">
        <v>1</v>
      </c>
      <c r="D97" t="b">
        <v>0</v>
      </c>
      <c r="E97">
        <v>2009</v>
      </c>
      <c r="F97" s="7" t="s">
        <v>2092</v>
      </c>
      <c r="G97" s="19">
        <v>9</v>
      </c>
    </row>
    <row r="98" spans="1:7" ht="17" x14ac:dyDescent="0.2">
      <c r="A98" t="s">
        <v>1617</v>
      </c>
      <c r="B98" s="19" t="s">
        <v>2408</v>
      </c>
      <c r="C98" s="7" t="b">
        <v>0</v>
      </c>
      <c r="D98" t="b">
        <v>0</v>
      </c>
      <c r="E98">
        <v>2018</v>
      </c>
      <c r="F98" s="7" t="s">
        <v>2057</v>
      </c>
      <c r="G98" s="19">
        <v>9</v>
      </c>
    </row>
    <row r="99" spans="1:7" ht="17" x14ac:dyDescent="0.2">
      <c r="A99" t="s">
        <v>1618</v>
      </c>
      <c r="B99" s="19" t="s">
        <v>2409</v>
      </c>
      <c r="C99" s="7" t="b">
        <v>1</v>
      </c>
      <c r="D99" t="b">
        <v>1</v>
      </c>
      <c r="E99">
        <v>1993</v>
      </c>
      <c r="F99" s="7" t="s">
        <v>2105</v>
      </c>
      <c r="G99" s="19">
        <v>19</v>
      </c>
    </row>
    <row r="100" spans="1:7" ht="17" x14ac:dyDescent="0.2">
      <c r="A100" t="s">
        <v>1619</v>
      </c>
      <c r="B100" s="3" t="s">
        <v>1158</v>
      </c>
      <c r="C100" t="b">
        <v>0</v>
      </c>
      <c r="D100" t="b">
        <v>0</v>
      </c>
      <c r="E100">
        <v>1980</v>
      </c>
      <c r="F100" s="7" t="s">
        <v>2106</v>
      </c>
      <c r="G100" s="19">
        <v>17</v>
      </c>
    </row>
    <row r="101" spans="1:7" ht="17" x14ac:dyDescent="0.2">
      <c r="A101" t="s">
        <v>1620</v>
      </c>
      <c r="B101" s="19" t="s">
        <v>2410</v>
      </c>
      <c r="C101" s="7" t="b">
        <v>0</v>
      </c>
      <c r="D101" t="b">
        <v>0</v>
      </c>
      <c r="E101">
        <v>2005</v>
      </c>
      <c r="F101" s="7" t="s">
        <v>2107</v>
      </c>
      <c r="G101" s="19">
        <v>43</v>
      </c>
    </row>
    <row r="102" spans="1:7" ht="34" x14ac:dyDescent="0.2">
      <c r="A102" t="s">
        <v>1621</v>
      </c>
      <c r="B102" s="3" t="s">
        <v>1160</v>
      </c>
      <c r="C102" t="b">
        <v>0</v>
      </c>
      <c r="D102" t="b">
        <v>0</v>
      </c>
      <c r="E102">
        <v>1921</v>
      </c>
      <c r="F102" s="7" t="s">
        <v>2484</v>
      </c>
      <c r="G102" s="19">
        <v>101</v>
      </c>
    </row>
    <row r="103" spans="1:7" ht="17" x14ac:dyDescent="0.2">
      <c r="A103" t="s">
        <v>1622</v>
      </c>
      <c r="B103" s="19" t="s">
        <v>2411</v>
      </c>
      <c r="C103" s="7" t="b">
        <v>0</v>
      </c>
      <c r="D103" t="b">
        <v>0</v>
      </c>
      <c r="E103">
        <v>1890</v>
      </c>
      <c r="F103" s="7" t="s">
        <v>875</v>
      </c>
      <c r="G103" s="19">
        <v>7</v>
      </c>
    </row>
    <row r="104" spans="1:7" ht="17" x14ac:dyDescent="0.2">
      <c r="A104" t="s">
        <v>1623</v>
      </c>
      <c r="B104" s="19" t="s">
        <v>2287</v>
      </c>
      <c r="C104" s="7" t="b">
        <v>0</v>
      </c>
      <c r="D104" t="b">
        <v>1</v>
      </c>
      <c r="E104">
        <v>1986</v>
      </c>
      <c r="F104" s="7" t="s">
        <v>2072</v>
      </c>
      <c r="G104" s="19">
        <v>73</v>
      </c>
    </row>
    <row r="105" spans="1:7" x14ac:dyDescent="0.2">
      <c r="A105" t="s">
        <v>1624</v>
      </c>
      <c r="B105" s="19" t="s">
        <v>2412</v>
      </c>
      <c r="C105" s="7" t="b">
        <v>0</v>
      </c>
      <c r="D105" t="b">
        <v>1</v>
      </c>
      <c r="E105">
        <v>1973</v>
      </c>
      <c r="F105" t="s">
        <v>2055</v>
      </c>
      <c r="G105" s="19">
        <v>1</v>
      </c>
    </row>
    <row r="106" spans="1:7" ht="17" x14ac:dyDescent="0.2">
      <c r="A106" t="s">
        <v>1626</v>
      </c>
      <c r="B106" s="3" t="s">
        <v>1161</v>
      </c>
      <c r="C106" t="b">
        <v>1</v>
      </c>
      <c r="D106" t="b">
        <v>0</v>
      </c>
      <c r="E106">
        <v>1988</v>
      </c>
      <c r="F106" s="7" t="s">
        <v>2108</v>
      </c>
      <c r="G106" s="19">
        <v>8</v>
      </c>
    </row>
    <row r="107" spans="1:7" ht="17" x14ac:dyDescent="0.2">
      <c r="A107" t="s">
        <v>1627</v>
      </c>
      <c r="B107" s="19" t="s">
        <v>2413</v>
      </c>
      <c r="C107" s="7" t="b">
        <v>0</v>
      </c>
      <c r="D107" t="b">
        <v>0</v>
      </c>
      <c r="E107">
        <v>1931</v>
      </c>
      <c r="F107" s="7" t="s">
        <v>2109</v>
      </c>
      <c r="G107" s="19">
        <v>8</v>
      </c>
    </row>
    <row r="108" spans="1:7" ht="34" x14ac:dyDescent="0.2">
      <c r="A108" t="s">
        <v>1628</v>
      </c>
      <c r="B108" s="3" t="s">
        <v>1167</v>
      </c>
      <c r="C108" t="b">
        <v>0</v>
      </c>
      <c r="D108" t="b">
        <v>0</v>
      </c>
      <c r="E108">
        <v>1954</v>
      </c>
      <c r="F108" s="7" t="s">
        <v>2485</v>
      </c>
      <c r="G108" s="19">
        <v>64</v>
      </c>
    </row>
    <row r="109" spans="1:7" ht="17" x14ac:dyDescent="0.2">
      <c r="A109" t="s">
        <v>1629</v>
      </c>
      <c r="B109" s="19" t="s">
        <v>2414</v>
      </c>
      <c r="C109" s="7" t="b">
        <v>1</v>
      </c>
      <c r="D109" t="b">
        <v>0</v>
      </c>
      <c r="E109">
        <v>1980</v>
      </c>
      <c r="F109" s="7" t="s">
        <v>2108</v>
      </c>
      <c r="G109" s="19">
        <v>6</v>
      </c>
    </row>
    <row r="110" spans="1:7" ht="34" x14ac:dyDescent="0.2">
      <c r="A110" t="s">
        <v>1630</v>
      </c>
      <c r="B110" s="3" t="s">
        <v>1170</v>
      </c>
      <c r="C110" t="b">
        <v>1</v>
      </c>
      <c r="D110" t="b">
        <v>0</v>
      </c>
      <c r="E110">
        <v>1968</v>
      </c>
      <c r="F110" s="7" t="s">
        <v>2486</v>
      </c>
      <c r="G110" s="19">
        <v>268</v>
      </c>
    </row>
    <row r="111" spans="1:7" ht="17" x14ac:dyDescent="0.2">
      <c r="A111" t="s">
        <v>1631</v>
      </c>
      <c r="B111" s="19" t="s">
        <v>2415</v>
      </c>
      <c r="C111" s="7" t="b">
        <v>1</v>
      </c>
      <c r="D111" t="b">
        <v>0</v>
      </c>
      <c r="E111">
        <v>1979</v>
      </c>
      <c r="F111" s="7" t="s">
        <v>2110</v>
      </c>
      <c r="G111" s="19">
        <v>7</v>
      </c>
    </row>
    <row r="112" spans="1:7" x14ac:dyDescent="0.2">
      <c r="A112" t="s">
        <v>1632</v>
      </c>
      <c r="B112" t="s">
        <v>2416</v>
      </c>
      <c r="C112" t="b">
        <v>0</v>
      </c>
      <c r="D112" t="b">
        <v>0</v>
      </c>
      <c r="E112">
        <v>1806</v>
      </c>
      <c r="F112" t="s">
        <v>2055</v>
      </c>
      <c r="G112" s="19">
        <v>7</v>
      </c>
    </row>
    <row r="113" spans="1:7" ht="17" x14ac:dyDescent="0.2">
      <c r="A113" t="s">
        <v>1633</v>
      </c>
      <c r="B113" s="3" t="s">
        <v>2417</v>
      </c>
      <c r="C113" s="7" t="b">
        <v>1</v>
      </c>
      <c r="D113" t="b">
        <v>0</v>
      </c>
      <c r="E113">
        <v>2015</v>
      </c>
      <c r="F113" s="7" t="s">
        <v>2111</v>
      </c>
      <c r="G113" s="19">
        <v>14</v>
      </c>
    </row>
    <row r="114" spans="1:7" ht="17" x14ac:dyDescent="0.2">
      <c r="A114" t="s">
        <v>1634</v>
      </c>
      <c r="B114" t="s">
        <v>2418</v>
      </c>
      <c r="C114" t="b">
        <v>1</v>
      </c>
      <c r="D114" t="b">
        <v>1</v>
      </c>
      <c r="E114">
        <v>2015</v>
      </c>
      <c r="F114" s="7" t="s">
        <v>2057</v>
      </c>
      <c r="G114" s="19">
        <v>14</v>
      </c>
    </row>
    <row r="115" spans="1:7" x14ac:dyDescent="0.2">
      <c r="A115" t="s">
        <v>1635</v>
      </c>
      <c r="B115" t="s">
        <v>2419</v>
      </c>
      <c r="C115" s="7" t="b">
        <v>1</v>
      </c>
      <c r="D115" t="b">
        <v>0</v>
      </c>
      <c r="E115">
        <v>1991</v>
      </c>
      <c r="F115" t="s">
        <v>2055</v>
      </c>
      <c r="G115" s="19">
        <v>1</v>
      </c>
    </row>
    <row r="116" spans="1:7" ht="17" x14ac:dyDescent="0.2">
      <c r="A116" t="s">
        <v>1636</v>
      </c>
      <c r="B116" s="3" t="s">
        <v>1173</v>
      </c>
      <c r="C116" t="b">
        <v>0</v>
      </c>
      <c r="D116" t="b">
        <v>0</v>
      </c>
      <c r="E116">
        <v>2013</v>
      </c>
      <c r="F116" s="7" t="s">
        <v>2112</v>
      </c>
      <c r="G116" s="19">
        <v>2</v>
      </c>
    </row>
    <row r="117" spans="1:7" ht="17" x14ac:dyDescent="0.2">
      <c r="A117" t="s">
        <v>1637</v>
      </c>
      <c r="B117" t="s">
        <v>2420</v>
      </c>
      <c r="C117" s="7" t="b">
        <v>1</v>
      </c>
      <c r="D117" t="b">
        <v>0</v>
      </c>
      <c r="E117">
        <v>2014</v>
      </c>
      <c r="F117" s="7" t="s">
        <v>2079</v>
      </c>
      <c r="G117" s="19">
        <v>110</v>
      </c>
    </row>
    <row r="118" spans="1:7" ht="17" x14ac:dyDescent="0.2">
      <c r="A118" t="s">
        <v>1638</v>
      </c>
      <c r="B118" s="19" t="s">
        <v>2421</v>
      </c>
      <c r="C118" s="7" t="b">
        <v>1</v>
      </c>
      <c r="D118" t="b">
        <v>0</v>
      </c>
      <c r="E118">
        <v>1998</v>
      </c>
      <c r="F118" s="7" t="s">
        <v>2090</v>
      </c>
      <c r="G118" s="19">
        <v>9</v>
      </c>
    </row>
    <row r="119" spans="1:7" ht="17" x14ac:dyDescent="0.2">
      <c r="A119" t="s">
        <v>1639</v>
      </c>
      <c r="B119" s="19" t="s">
        <v>2422</v>
      </c>
      <c r="C119" s="7" t="b">
        <v>0</v>
      </c>
      <c r="D119" t="b">
        <v>0</v>
      </c>
      <c r="E119">
        <v>1959</v>
      </c>
      <c r="F119" s="7" t="s">
        <v>2113</v>
      </c>
      <c r="G119" s="19">
        <v>113</v>
      </c>
    </row>
    <row r="120" spans="1:7" ht="17" x14ac:dyDescent="0.2">
      <c r="A120" t="s">
        <v>1640</v>
      </c>
      <c r="B120" s="19" t="s">
        <v>2423</v>
      </c>
      <c r="C120" s="7" t="b">
        <v>0</v>
      </c>
      <c r="D120" t="b">
        <v>0</v>
      </c>
      <c r="E120">
        <v>2007</v>
      </c>
      <c r="F120" s="7" t="s">
        <v>2114</v>
      </c>
      <c r="G120" s="19">
        <v>33</v>
      </c>
    </row>
    <row r="121" spans="1:7" ht="17" x14ac:dyDescent="0.2">
      <c r="A121" t="s">
        <v>1641</v>
      </c>
      <c r="B121" s="19" t="s">
        <v>2424</v>
      </c>
      <c r="C121" s="7" t="b">
        <v>0</v>
      </c>
      <c r="D121" t="b">
        <v>1</v>
      </c>
      <c r="E121">
        <v>2013</v>
      </c>
      <c r="F121" s="7" t="s">
        <v>2062</v>
      </c>
      <c r="G121" s="19">
        <v>26</v>
      </c>
    </row>
    <row r="122" spans="1:7" x14ac:dyDescent="0.2">
      <c r="A122" t="s">
        <v>1642</v>
      </c>
      <c r="B122" s="19" t="s">
        <v>2425</v>
      </c>
      <c r="C122" t="b">
        <v>0</v>
      </c>
      <c r="D122" t="b">
        <v>0</v>
      </c>
      <c r="E122">
        <v>2002</v>
      </c>
      <c r="F122" t="s">
        <v>1625</v>
      </c>
      <c r="G122" s="19">
        <v>5</v>
      </c>
    </row>
    <row r="123" spans="1:7" ht="17" x14ac:dyDescent="0.2">
      <c r="A123" t="s">
        <v>1643</v>
      </c>
      <c r="B123" s="19" t="s">
        <v>2426</v>
      </c>
      <c r="C123" s="7" t="b">
        <v>1</v>
      </c>
      <c r="D123" t="b">
        <v>0</v>
      </c>
      <c r="E123">
        <v>2000</v>
      </c>
      <c r="F123" s="7" t="s">
        <v>2115</v>
      </c>
      <c r="G123" s="19">
        <v>18</v>
      </c>
    </row>
    <row r="124" spans="1:7" ht="17" x14ac:dyDescent="0.2">
      <c r="A124" t="s">
        <v>1644</v>
      </c>
      <c r="B124" s="19" t="s">
        <v>2427</v>
      </c>
      <c r="C124" s="7" t="b">
        <v>0</v>
      </c>
      <c r="D124" t="b">
        <v>0</v>
      </c>
      <c r="E124">
        <v>1961</v>
      </c>
      <c r="F124" s="7" t="s">
        <v>2487</v>
      </c>
      <c r="G124" s="19">
        <v>81</v>
      </c>
    </row>
    <row r="125" spans="1:7" ht="17" x14ac:dyDescent="0.2">
      <c r="A125" t="s">
        <v>1645</v>
      </c>
      <c r="B125" s="19" t="s">
        <v>2428</v>
      </c>
      <c r="C125" s="7" t="b">
        <v>0</v>
      </c>
      <c r="D125" t="b">
        <v>0</v>
      </c>
      <c r="E125">
        <v>2014</v>
      </c>
      <c r="F125" s="7" t="s">
        <v>2085</v>
      </c>
      <c r="G125" s="19">
        <v>9</v>
      </c>
    </row>
    <row r="126" spans="1:7" ht="17" x14ac:dyDescent="0.2">
      <c r="A126" t="s">
        <v>1646</v>
      </c>
      <c r="B126" s="19" t="s">
        <v>2429</v>
      </c>
      <c r="C126" s="7" t="b">
        <v>1</v>
      </c>
      <c r="D126" t="b">
        <v>0</v>
      </c>
      <c r="E126">
        <v>1955</v>
      </c>
      <c r="F126" s="7" t="s">
        <v>2116</v>
      </c>
      <c r="G126" s="19">
        <v>10</v>
      </c>
    </row>
    <row r="127" spans="1:7" ht="17" x14ac:dyDescent="0.2">
      <c r="A127" t="s">
        <v>1647</v>
      </c>
      <c r="B127" s="19" t="s">
        <v>2430</v>
      </c>
      <c r="C127" s="7" t="b">
        <v>0</v>
      </c>
      <c r="D127" t="b">
        <v>0</v>
      </c>
      <c r="E127">
        <v>1982</v>
      </c>
      <c r="F127" s="7" t="s">
        <v>2076</v>
      </c>
      <c r="G127" s="19">
        <v>10</v>
      </c>
    </row>
    <row r="128" spans="1:7" ht="17" x14ac:dyDescent="0.2">
      <c r="A128" t="s">
        <v>1648</v>
      </c>
      <c r="B128" s="19" t="s">
        <v>2431</v>
      </c>
      <c r="C128" s="7" t="b">
        <v>0</v>
      </c>
      <c r="D128" t="b">
        <v>0</v>
      </c>
      <c r="E128">
        <v>2005</v>
      </c>
      <c r="F128" s="7" t="s">
        <v>2076</v>
      </c>
      <c r="G128" s="19">
        <v>6</v>
      </c>
    </row>
    <row r="129" spans="1:7" ht="17" x14ac:dyDescent="0.2">
      <c r="A129" t="s">
        <v>1649</v>
      </c>
      <c r="B129" s="19" t="s">
        <v>2432</v>
      </c>
      <c r="C129" s="7" t="b">
        <v>1</v>
      </c>
      <c r="D129" t="b">
        <v>1</v>
      </c>
      <c r="E129">
        <v>2002</v>
      </c>
      <c r="F129" s="7" t="s">
        <v>2117</v>
      </c>
      <c r="G129" s="19">
        <v>13</v>
      </c>
    </row>
    <row r="130" spans="1:7" ht="17" x14ac:dyDescent="0.2">
      <c r="A130" t="s">
        <v>1650</v>
      </c>
      <c r="B130" s="19" t="s">
        <v>2433</v>
      </c>
      <c r="C130" s="7" t="b">
        <v>0</v>
      </c>
      <c r="D130" t="b">
        <v>0</v>
      </c>
      <c r="E130">
        <v>2018</v>
      </c>
      <c r="F130" s="7" t="s">
        <v>2488</v>
      </c>
      <c r="G130" s="19">
        <v>63</v>
      </c>
    </row>
    <row r="131" spans="1:7" ht="17" x14ac:dyDescent="0.2">
      <c r="A131" t="s">
        <v>1651</v>
      </c>
      <c r="B131" s="19" t="s">
        <v>2286</v>
      </c>
      <c r="C131" s="7" t="b">
        <v>0</v>
      </c>
      <c r="D131" t="b">
        <v>1</v>
      </c>
      <c r="E131">
        <v>1984</v>
      </c>
      <c r="F131" s="7" t="s">
        <v>2118</v>
      </c>
      <c r="G131" s="19">
        <v>6</v>
      </c>
    </row>
    <row r="132" spans="1:7" ht="17" x14ac:dyDescent="0.2">
      <c r="A132" t="s">
        <v>1652</v>
      </c>
      <c r="B132" s="19" t="s">
        <v>2434</v>
      </c>
      <c r="C132" s="7" t="b">
        <v>1</v>
      </c>
      <c r="D132" t="b">
        <v>0</v>
      </c>
      <c r="E132">
        <v>2016</v>
      </c>
      <c r="F132" s="7" t="s">
        <v>2119</v>
      </c>
      <c r="G132" s="19">
        <v>12</v>
      </c>
    </row>
    <row r="133" spans="1:7" ht="17" x14ac:dyDescent="0.2">
      <c r="A133" t="s">
        <v>1653</v>
      </c>
      <c r="B133" s="19" t="s">
        <v>2435</v>
      </c>
      <c r="C133" s="7" t="b">
        <v>0</v>
      </c>
      <c r="D133" t="b">
        <v>0</v>
      </c>
      <c r="E133">
        <v>2011</v>
      </c>
      <c r="F133" s="7" t="s">
        <v>2120</v>
      </c>
      <c r="G133" s="19">
        <v>16</v>
      </c>
    </row>
    <row r="134" spans="1:7" ht="17" x14ac:dyDescent="0.2">
      <c r="A134" t="s">
        <v>1654</v>
      </c>
      <c r="B134" s="19" t="s">
        <v>2436</v>
      </c>
      <c r="C134" s="7" t="b">
        <v>0</v>
      </c>
      <c r="D134" t="b">
        <v>1</v>
      </c>
      <c r="E134">
        <v>2003</v>
      </c>
      <c r="F134" s="7" t="s">
        <v>2121</v>
      </c>
      <c r="G134" s="19">
        <v>88</v>
      </c>
    </row>
    <row r="135" spans="1:7" ht="17" x14ac:dyDescent="0.2">
      <c r="A135" t="s">
        <v>1655</v>
      </c>
      <c r="B135" s="19" t="s">
        <v>2437</v>
      </c>
      <c r="C135" s="7" t="b">
        <v>1</v>
      </c>
      <c r="D135" t="b">
        <v>0</v>
      </c>
      <c r="E135">
        <v>2015</v>
      </c>
      <c r="F135" s="7" t="s">
        <v>2122</v>
      </c>
      <c r="G135" s="19">
        <v>12</v>
      </c>
    </row>
    <row r="136" spans="1:7" ht="17" x14ac:dyDescent="0.2">
      <c r="A136" t="s">
        <v>1656</v>
      </c>
      <c r="B136" s="19" t="s">
        <v>2438</v>
      </c>
      <c r="C136" s="7" t="b">
        <v>1</v>
      </c>
      <c r="D136" t="b">
        <v>0</v>
      </c>
      <c r="E136">
        <v>1984</v>
      </c>
      <c r="F136" s="7" t="s">
        <v>2123</v>
      </c>
      <c r="G136" s="19">
        <v>57</v>
      </c>
    </row>
    <row r="137" spans="1:7" ht="17" x14ac:dyDescent="0.2">
      <c r="A137" t="s">
        <v>1657</v>
      </c>
      <c r="B137" s="19" t="s">
        <v>2439</v>
      </c>
      <c r="C137" s="7" t="b">
        <v>0</v>
      </c>
      <c r="D137" t="b">
        <v>0</v>
      </c>
      <c r="E137">
        <v>1981</v>
      </c>
      <c r="F137" s="7" t="s">
        <v>2124</v>
      </c>
      <c r="G137" s="19">
        <v>14</v>
      </c>
    </row>
    <row r="138" spans="1:7" ht="17" x14ac:dyDescent="0.2">
      <c r="A138" t="s">
        <v>1658</v>
      </c>
      <c r="B138" s="3" t="s">
        <v>1185</v>
      </c>
      <c r="C138" t="b">
        <v>1</v>
      </c>
      <c r="D138" t="b">
        <v>0</v>
      </c>
      <c r="E138">
        <v>2015</v>
      </c>
      <c r="F138" s="7" t="s">
        <v>2125</v>
      </c>
      <c r="G138" s="19">
        <v>7</v>
      </c>
    </row>
    <row r="139" spans="1:7" ht="17" x14ac:dyDescent="0.2">
      <c r="A139" t="s">
        <v>1659</v>
      </c>
      <c r="B139" s="3" t="s">
        <v>2440</v>
      </c>
      <c r="C139" s="7" t="b">
        <v>0</v>
      </c>
      <c r="D139" t="b">
        <v>1</v>
      </c>
      <c r="E139">
        <v>1990</v>
      </c>
      <c r="F139" s="7" t="s">
        <v>2117</v>
      </c>
      <c r="G139" s="19">
        <v>18</v>
      </c>
    </row>
    <row r="140" spans="1:7" ht="17" x14ac:dyDescent="0.2">
      <c r="A140" t="s">
        <v>1660</v>
      </c>
      <c r="B140" s="3" t="s">
        <v>1188</v>
      </c>
      <c r="C140" t="b">
        <v>1</v>
      </c>
      <c r="D140" t="b">
        <v>0</v>
      </c>
      <c r="E140">
        <v>1994</v>
      </c>
      <c r="F140" s="7" t="s">
        <v>2101</v>
      </c>
      <c r="G140" s="19">
        <v>60</v>
      </c>
    </row>
    <row r="141" spans="1:7" ht="17" x14ac:dyDescent="0.2">
      <c r="A141" t="s">
        <v>1661</v>
      </c>
      <c r="B141" s="3" t="s">
        <v>2441</v>
      </c>
      <c r="C141" s="7" t="b">
        <v>0</v>
      </c>
      <c r="D141" t="b">
        <v>1</v>
      </c>
      <c r="E141">
        <v>1972</v>
      </c>
      <c r="F141" s="7" t="s">
        <v>2126</v>
      </c>
      <c r="G141" s="19">
        <v>15</v>
      </c>
    </row>
    <row r="142" spans="1:7" ht="17" x14ac:dyDescent="0.2">
      <c r="A142" t="s">
        <v>1662</v>
      </c>
      <c r="B142" s="23" t="s">
        <v>2442</v>
      </c>
      <c r="C142" s="7" t="b">
        <v>0</v>
      </c>
      <c r="D142" t="b">
        <v>0</v>
      </c>
      <c r="E142">
        <v>1907</v>
      </c>
      <c r="F142" s="7" t="s">
        <v>2076</v>
      </c>
      <c r="G142" s="19">
        <v>17</v>
      </c>
    </row>
    <row r="143" spans="1:7" ht="17" x14ac:dyDescent="0.2">
      <c r="A143" t="s">
        <v>1663</v>
      </c>
      <c r="B143" s="23" t="s">
        <v>2443</v>
      </c>
      <c r="C143" s="7" t="b">
        <v>0</v>
      </c>
      <c r="D143" t="b">
        <v>0</v>
      </c>
      <c r="E143">
        <v>2016</v>
      </c>
      <c r="F143" s="7" t="s">
        <v>2057</v>
      </c>
      <c r="G143" s="19">
        <v>11</v>
      </c>
    </row>
    <row r="144" spans="1:7" ht="17" x14ac:dyDescent="0.2">
      <c r="A144" t="s">
        <v>1664</v>
      </c>
      <c r="B144" s="23" t="s">
        <v>2444</v>
      </c>
      <c r="C144" s="7" t="b">
        <v>1</v>
      </c>
      <c r="D144" t="b">
        <v>0</v>
      </c>
      <c r="E144">
        <v>1982</v>
      </c>
      <c r="F144" s="7" t="s">
        <v>2127</v>
      </c>
      <c r="G144" s="19">
        <v>45</v>
      </c>
    </row>
    <row r="145" spans="1:7" ht="17" x14ac:dyDescent="0.2">
      <c r="A145" t="s">
        <v>1665</v>
      </c>
      <c r="B145" s="19" t="s">
        <v>65</v>
      </c>
      <c r="C145" s="7" t="b">
        <v>1</v>
      </c>
      <c r="D145" t="b">
        <v>0</v>
      </c>
      <c r="E145">
        <v>1984</v>
      </c>
      <c r="F145" s="7" t="s">
        <v>2064</v>
      </c>
      <c r="G145" s="19">
        <v>3</v>
      </c>
    </row>
    <row r="146" spans="1:7" ht="17" x14ac:dyDescent="0.2">
      <c r="A146" t="s">
        <v>1666</v>
      </c>
      <c r="B146" s="3" t="s">
        <v>1191</v>
      </c>
      <c r="C146" t="b">
        <v>0</v>
      </c>
      <c r="D146" t="b">
        <v>0</v>
      </c>
      <c r="E146">
        <v>1990</v>
      </c>
      <c r="F146" s="7" t="s">
        <v>2489</v>
      </c>
      <c r="G146" s="19">
        <v>30</v>
      </c>
    </row>
    <row r="147" spans="1:7" ht="17" x14ac:dyDescent="0.2">
      <c r="A147" t="s">
        <v>1667</v>
      </c>
      <c r="B147" s="1" t="s">
        <v>65</v>
      </c>
      <c r="C147" t="b">
        <v>1</v>
      </c>
      <c r="D147" t="b">
        <v>0</v>
      </c>
      <c r="E147">
        <v>1984</v>
      </c>
      <c r="F147" s="7" t="s">
        <v>2128</v>
      </c>
      <c r="G147" s="19">
        <v>6</v>
      </c>
    </row>
    <row r="148" spans="1:7" x14ac:dyDescent="0.2">
      <c r="A148" t="s">
        <v>1668</v>
      </c>
      <c r="B148" s="3" t="s">
        <v>2445</v>
      </c>
      <c r="C148" s="7" t="b">
        <v>0</v>
      </c>
      <c r="D148" t="b">
        <v>0</v>
      </c>
      <c r="E148">
        <v>2018</v>
      </c>
      <c r="F148" t="s">
        <v>1625</v>
      </c>
      <c r="G148" s="19">
        <v>6</v>
      </c>
    </row>
    <row r="149" spans="1:7" ht="17" x14ac:dyDescent="0.2">
      <c r="A149" t="s">
        <v>1669</v>
      </c>
      <c r="B149" s="3" t="s">
        <v>1193</v>
      </c>
      <c r="C149" t="b">
        <v>1</v>
      </c>
      <c r="D149" t="b">
        <v>0</v>
      </c>
      <c r="E149">
        <v>2010</v>
      </c>
      <c r="F149" s="7" t="s">
        <v>2092</v>
      </c>
      <c r="G149" s="19">
        <v>26</v>
      </c>
    </row>
    <row r="150" spans="1:7" ht="17" x14ac:dyDescent="0.2">
      <c r="A150" t="s">
        <v>1670</v>
      </c>
      <c r="B150" s="23" t="s">
        <v>2446</v>
      </c>
      <c r="C150" s="7" t="b">
        <v>1</v>
      </c>
      <c r="D150" t="b">
        <v>0</v>
      </c>
      <c r="E150">
        <v>2016</v>
      </c>
      <c r="F150" s="7" t="s">
        <v>2093</v>
      </c>
      <c r="G150" s="19">
        <v>3</v>
      </c>
    </row>
    <row r="151" spans="1:7" ht="17" x14ac:dyDescent="0.2">
      <c r="A151" t="s">
        <v>1671</v>
      </c>
      <c r="B151" s="23" t="s">
        <v>2447</v>
      </c>
      <c r="C151" s="7" t="b">
        <v>0</v>
      </c>
      <c r="D151" t="b">
        <v>0</v>
      </c>
      <c r="E151">
        <v>2000</v>
      </c>
      <c r="F151" s="7" t="s">
        <v>2129</v>
      </c>
      <c r="G151" s="19">
        <v>8</v>
      </c>
    </row>
    <row r="152" spans="1:7" ht="17" x14ac:dyDescent="0.2">
      <c r="A152" t="s">
        <v>1672</v>
      </c>
      <c r="B152" s="23" t="s">
        <v>2448</v>
      </c>
      <c r="C152" s="7" t="b">
        <v>0</v>
      </c>
      <c r="D152" t="b">
        <v>0</v>
      </c>
      <c r="E152">
        <v>2013</v>
      </c>
      <c r="F152" s="7" t="s">
        <v>2130</v>
      </c>
      <c r="G152" s="19">
        <v>5</v>
      </c>
    </row>
    <row r="153" spans="1:7" ht="17" x14ac:dyDescent="0.2">
      <c r="A153" t="s">
        <v>1673</v>
      </c>
      <c r="B153" s="3" t="s">
        <v>1201</v>
      </c>
      <c r="C153" t="b">
        <v>1</v>
      </c>
      <c r="D153" t="b">
        <v>0</v>
      </c>
      <c r="E153">
        <v>2013</v>
      </c>
      <c r="F153" s="7" t="s">
        <v>2131</v>
      </c>
      <c r="G153" s="19">
        <v>45</v>
      </c>
    </row>
    <row r="154" spans="1:7" ht="17" x14ac:dyDescent="0.2">
      <c r="A154" t="s">
        <v>1674</v>
      </c>
      <c r="B154" s="3" t="s">
        <v>1202</v>
      </c>
      <c r="C154" t="b">
        <v>1</v>
      </c>
      <c r="D154" t="b">
        <v>0</v>
      </c>
      <c r="E154">
        <v>2010</v>
      </c>
      <c r="F154" s="7" t="s">
        <v>2490</v>
      </c>
      <c r="G154" s="19">
        <v>81</v>
      </c>
    </row>
    <row r="155" spans="1:7" ht="17" x14ac:dyDescent="0.2">
      <c r="A155" t="s">
        <v>1675</v>
      </c>
      <c r="B155" s="3" t="s">
        <v>2449</v>
      </c>
      <c r="C155" s="7" t="b">
        <v>0</v>
      </c>
      <c r="D155" t="b">
        <v>0</v>
      </c>
      <c r="E155">
        <v>2011</v>
      </c>
      <c r="F155" s="7" t="s">
        <v>2132</v>
      </c>
      <c r="G155" s="19">
        <v>58</v>
      </c>
    </row>
    <row r="156" spans="1:7" ht="17" x14ac:dyDescent="0.2">
      <c r="A156" t="s">
        <v>1676</v>
      </c>
      <c r="B156" s="3" t="s">
        <v>1204</v>
      </c>
      <c r="C156" t="b">
        <v>0</v>
      </c>
      <c r="D156" t="b">
        <v>0</v>
      </c>
      <c r="E156">
        <v>1991</v>
      </c>
      <c r="F156" s="7" t="s">
        <v>2089</v>
      </c>
      <c r="G156" s="19">
        <v>11</v>
      </c>
    </row>
    <row r="157" spans="1:7" ht="17" x14ac:dyDescent="0.2">
      <c r="A157" t="s">
        <v>439</v>
      </c>
      <c r="B157" s="3" t="s">
        <v>2458</v>
      </c>
      <c r="C157" t="b">
        <v>0</v>
      </c>
      <c r="D157" t="b">
        <v>0</v>
      </c>
      <c r="E157">
        <v>2004</v>
      </c>
      <c r="F157" s="7" t="s">
        <v>2491</v>
      </c>
      <c r="G157" s="19">
        <v>183</v>
      </c>
    </row>
    <row r="158" spans="1:7" ht="17" x14ac:dyDescent="0.2">
      <c r="A158" t="s">
        <v>1677</v>
      </c>
      <c r="B158" s="23" t="s">
        <v>2459</v>
      </c>
      <c r="C158" t="b">
        <v>0</v>
      </c>
      <c r="D158" t="b">
        <v>0</v>
      </c>
      <c r="E158">
        <v>2002</v>
      </c>
      <c r="F158" s="7" t="s">
        <v>2133</v>
      </c>
      <c r="G158" s="19">
        <v>71</v>
      </c>
    </row>
    <row r="159" spans="1:7" x14ac:dyDescent="0.2">
      <c r="A159" t="s">
        <v>1678</v>
      </c>
      <c r="B159" s="23" t="s">
        <v>2460</v>
      </c>
      <c r="C159" t="b">
        <v>1</v>
      </c>
      <c r="D159" t="b">
        <v>0</v>
      </c>
      <c r="E159">
        <v>2019</v>
      </c>
      <c r="F159" t="s">
        <v>2055</v>
      </c>
      <c r="G159" s="19">
        <v>4</v>
      </c>
    </row>
    <row r="160" spans="1:7" ht="17" x14ac:dyDescent="0.2">
      <c r="A160" t="s">
        <v>1679</v>
      </c>
      <c r="B160" s="23" t="s">
        <v>2461</v>
      </c>
      <c r="C160" s="7" t="b">
        <v>1</v>
      </c>
      <c r="D160" t="b">
        <v>0</v>
      </c>
      <c r="E160">
        <v>2007</v>
      </c>
      <c r="F160" s="7" t="s">
        <v>2134</v>
      </c>
      <c r="G160" s="19">
        <v>46</v>
      </c>
    </row>
    <row r="161" spans="1:7" ht="17" x14ac:dyDescent="0.2">
      <c r="A161" t="s">
        <v>1680</v>
      </c>
      <c r="B161" s="23" t="s">
        <v>2462</v>
      </c>
      <c r="C161" s="7" t="b">
        <v>0</v>
      </c>
      <c r="D161" t="b">
        <v>1</v>
      </c>
      <c r="E161">
        <v>2010</v>
      </c>
      <c r="F161" s="7" t="s">
        <v>2090</v>
      </c>
      <c r="G161" s="19">
        <v>9</v>
      </c>
    </row>
    <row r="162" spans="1:7" ht="17" x14ac:dyDescent="0.2">
      <c r="A162" t="s">
        <v>1681</v>
      </c>
      <c r="B162" s="23" t="s">
        <v>2463</v>
      </c>
      <c r="C162" s="7" t="b">
        <v>1</v>
      </c>
      <c r="D162" t="b">
        <v>1</v>
      </c>
      <c r="E162">
        <v>2020</v>
      </c>
      <c r="F162" s="7" t="s">
        <v>2135</v>
      </c>
      <c r="G162" s="19">
        <v>8</v>
      </c>
    </row>
    <row r="163" spans="1:7" ht="17" x14ac:dyDescent="0.2">
      <c r="A163" t="s">
        <v>1682</v>
      </c>
      <c r="B163" s="23" t="s">
        <v>2464</v>
      </c>
      <c r="C163" s="7" t="b">
        <v>1</v>
      </c>
      <c r="D163" t="b">
        <v>0</v>
      </c>
      <c r="E163">
        <v>2016</v>
      </c>
      <c r="F163" s="7" t="s">
        <v>2079</v>
      </c>
      <c r="G163" s="19">
        <v>22</v>
      </c>
    </row>
    <row r="164" spans="1:7" ht="17" x14ac:dyDescent="0.2">
      <c r="A164" t="s">
        <v>1683</v>
      </c>
      <c r="B164" s="23" t="s">
        <v>2465</v>
      </c>
      <c r="C164" s="7" t="b">
        <v>1</v>
      </c>
      <c r="D164" t="b">
        <v>0</v>
      </c>
      <c r="E164">
        <v>1988</v>
      </c>
      <c r="F164" s="7" t="s">
        <v>2136</v>
      </c>
      <c r="G164" s="19">
        <v>55</v>
      </c>
    </row>
    <row r="165" spans="1:7" ht="17" x14ac:dyDescent="0.2">
      <c r="A165" t="s">
        <v>1684</v>
      </c>
      <c r="B165" s="23" t="s">
        <v>448</v>
      </c>
      <c r="C165" s="7" t="b">
        <v>1</v>
      </c>
      <c r="D165" t="b">
        <v>0</v>
      </c>
      <c r="E165">
        <v>1910</v>
      </c>
      <c r="F165" s="7" t="s">
        <v>2137</v>
      </c>
      <c r="G165" s="19">
        <v>30</v>
      </c>
    </row>
    <row r="166" spans="1:7" x14ac:dyDescent="0.2">
      <c r="A166" t="s">
        <v>1685</v>
      </c>
      <c r="B166" t="s">
        <v>1685</v>
      </c>
      <c r="C166" s="7" t="b">
        <v>1</v>
      </c>
      <c r="D166" t="b">
        <v>0</v>
      </c>
      <c r="E166">
        <v>1991</v>
      </c>
      <c r="F166" t="s">
        <v>2055</v>
      </c>
      <c r="G166" s="19">
        <v>1</v>
      </c>
    </row>
    <row r="167" spans="1:7" ht="17" x14ac:dyDescent="0.2">
      <c r="A167" t="s">
        <v>1686</v>
      </c>
      <c r="B167" s="23" t="s">
        <v>2466</v>
      </c>
      <c r="C167" s="7" t="b">
        <v>1</v>
      </c>
      <c r="D167" t="b">
        <v>0</v>
      </c>
      <c r="E167">
        <v>2014</v>
      </c>
      <c r="F167" s="7" t="s">
        <v>2138</v>
      </c>
      <c r="G167" s="19">
        <v>21</v>
      </c>
    </row>
    <row r="168" spans="1:7" ht="17" x14ac:dyDescent="0.2">
      <c r="A168" t="s">
        <v>1687</v>
      </c>
      <c r="B168" s="3" t="s">
        <v>1209</v>
      </c>
      <c r="C168" t="b">
        <v>1</v>
      </c>
      <c r="D168" t="b">
        <v>1</v>
      </c>
      <c r="E168">
        <v>2014</v>
      </c>
      <c r="F168" s="7" t="s">
        <v>2128</v>
      </c>
      <c r="G168" s="19">
        <v>22</v>
      </c>
    </row>
    <row r="169" spans="1:7" ht="17" x14ac:dyDescent="0.2">
      <c r="A169" t="s">
        <v>1688</v>
      </c>
      <c r="B169" s="23" t="s">
        <v>2467</v>
      </c>
      <c r="C169" s="7" t="b">
        <v>0</v>
      </c>
      <c r="D169" t="b">
        <v>0</v>
      </c>
      <c r="E169">
        <v>2006</v>
      </c>
      <c r="F169" s="7" t="s">
        <v>2057</v>
      </c>
      <c r="G169" s="19">
        <v>7</v>
      </c>
    </row>
    <row r="170" spans="1:7" ht="17" x14ac:dyDescent="0.2">
      <c r="A170" t="s">
        <v>1689</v>
      </c>
      <c r="B170" s="23" t="s">
        <v>2468</v>
      </c>
      <c r="C170" s="7" t="b">
        <v>1</v>
      </c>
      <c r="D170" t="b">
        <v>1</v>
      </c>
      <c r="E170">
        <v>2007</v>
      </c>
      <c r="F170" s="7" t="s">
        <v>2130</v>
      </c>
      <c r="G170" s="19">
        <v>34</v>
      </c>
    </row>
    <row r="171" spans="1:7" ht="17" x14ac:dyDescent="0.2">
      <c r="A171" t="s">
        <v>1690</v>
      </c>
      <c r="B171" s="23" t="s">
        <v>2469</v>
      </c>
      <c r="C171" s="7" t="b">
        <v>1</v>
      </c>
      <c r="D171" t="b">
        <v>1</v>
      </c>
      <c r="E171">
        <v>2004</v>
      </c>
      <c r="F171" s="7" t="s">
        <v>2139</v>
      </c>
      <c r="G171" s="19">
        <v>9</v>
      </c>
    </row>
    <row r="172" spans="1:7" ht="17" x14ac:dyDescent="0.2">
      <c r="A172" t="s">
        <v>1691</v>
      </c>
      <c r="B172" s="23" t="s">
        <v>2470</v>
      </c>
      <c r="C172" s="7" t="b">
        <v>1</v>
      </c>
      <c r="D172" t="b">
        <v>1</v>
      </c>
      <c r="E172">
        <v>2005</v>
      </c>
      <c r="F172" s="7" t="s">
        <v>2079</v>
      </c>
      <c r="G172" s="19">
        <v>119</v>
      </c>
    </row>
    <row r="173" spans="1:7" ht="17" x14ac:dyDescent="0.2">
      <c r="A173" t="s">
        <v>1692</v>
      </c>
      <c r="B173" s="23" t="s">
        <v>2471</v>
      </c>
      <c r="C173" s="7" t="b">
        <v>1</v>
      </c>
      <c r="D173" t="b">
        <v>0</v>
      </c>
      <c r="E173">
        <v>1981</v>
      </c>
      <c r="F173" s="7" t="s">
        <v>2138</v>
      </c>
      <c r="G173" s="19">
        <v>36</v>
      </c>
    </row>
    <row r="174" spans="1:7" ht="17" x14ac:dyDescent="0.2">
      <c r="A174" t="s">
        <v>1693</v>
      </c>
      <c r="B174" s="3" t="s">
        <v>1212</v>
      </c>
      <c r="C174" t="b">
        <v>1</v>
      </c>
      <c r="D174" t="b">
        <v>0</v>
      </c>
      <c r="E174">
        <v>1946</v>
      </c>
      <c r="F174" s="7" t="s">
        <v>2492</v>
      </c>
      <c r="G174" s="19">
        <v>92</v>
      </c>
    </row>
    <row r="175" spans="1:7" ht="17" x14ac:dyDescent="0.2">
      <c r="A175" t="s">
        <v>1694</v>
      </c>
      <c r="B175" s="19" t="s">
        <v>2450</v>
      </c>
      <c r="C175" s="7" t="b">
        <v>1</v>
      </c>
      <c r="D175" t="b">
        <v>1</v>
      </c>
      <c r="E175">
        <v>2012</v>
      </c>
      <c r="F175" s="7" t="s">
        <v>2072</v>
      </c>
      <c r="G175" s="19">
        <v>35</v>
      </c>
    </row>
    <row r="176" spans="1:7" x14ac:dyDescent="0.2">
      <c r="A176" t="s">
        <v>1695</v>
      </c>
      <c r="B176" s="19" t="s">
        <v>2451</v>
      </c>
      <c r="C176" t="b">
        <v>0</v>
      </c>
      <c r="D176" t="b">
        <v>0</v>
      </c>
      <c r="E176">
        <v>2013</v>
      </c>
      <c r="F176" t="s">
        <v>2055</v>
      </c>
      <c r="G176" s="19">
        <v>1</v>
      </c>
    </row>
    <row r="177" spans="1:7" ht="17" x14ac:dyDescent="0.2">
      <c r="A177" t="s">
        <v>1696</v>
      </c>
      <c r="B177" s="19" t="s">
        <v>2452</v>
      </c>
      <c r="C177" t="b">
        <v>0</v>
      </c>
      <c r="D177" t="b">
        <v>0</v>
      </c>
      <c r="E177">
        <v>2007</v>
      </c>
      <c r="F177" s="7" t="s">
        <v>2140</v>
      </c>
      <c r="G177" s="19">
        <v>19</v>
      </c>
    </row>
    <row r="178" spans="1:7" ht="17" x14ac:dyDescent="0.2">
      <c r="A178" t="s">
        <v>1697</v>
      </c>
      <c r="B178" s="19" t="s">
        <v>2453</v>
      </c>
      <c r="C178" s="7" t="b">
        <v>1</v>
      </c>
      <c r="D178" t="b">
        <v>1</v>
      </c>
      <c r="E178">
        <v>2018</v>
      </c>
      <c r="F178" s="7" t="s">
        <v>2057</v>
      </c>
      <c r="G178" s="19">
        <v>4</v>
      </c>
    </row>
    <row r="179" spans="1:7" ht="17" x14ac:dyDescent="0.2">
      <c r="A179" t="s">
        <v>1698</v>
      </c>
      <c r="B179" s="19" t="s">
        <v>2454</v>
      </c>
      <c r="C179" s="7" t="b">
        <v>0</v>
      </c>
      <c r="D179" t="b">
        <v>0</v>
      </c>
      <c r="E179">
        <v>1991</v>
      </c>
      <c r="F179" s="7" t="s">
        <v>2141</v>
      </c>
      <c r="G179" s="19">
        <v>4</v>
      </c>
    </row>
    <row r="180" spans="1:7" ht="17" x14ac:dyDescent="0.2">
      <c r="A180" t="s">
        <v>1699</v>
      </c>
      <c r="B180" s="19" t="s">
        <v>2455</v>
      </c>
      <c r="C180" s="7" t="b">
        <v>0</v>
      </c>
      <c r="D180" t="b">
        <v>1</v>
      </c>
      <c r="E180">
        <v>2014</v>
      </c>
      <c r="F180" s="7" t="s">
        <v>2493</v>
      </c>
      <c r="G180" s="19">
        <v>44</v>
      </c>
    </row>
    <row r="181" spans="1:7" ht="17" x14ac:dyDescent="0.2">
      <c r="A181" t="s">
        <v>1700</v>
      </c>
      <c r="B181" s="19" t="s">
        <v>2456</v>
      </c>
      <c r="C181" s="7" t="b">
        <v>1</v>
      </c>
      <c r="D181" t="b">
        <v>0</v>
      </c>
      <c r="E181">
        <v>1999</v>
      </c>
      <c r="F181" s="7" t="s">
        <v>2142</v>
      </c>
      <c r="G181" s="19">
        <v>21</v>
      </c>
    </row>
    <row r="182" spans="1:7" ht="17" x14ac:dyDescent="0.2">
      <c r="A182" t="s">
        <v>1701</v>
      </c>
      <c r="B182" s="19" t="s">
        <v>2457</v>
      </c>
      <c r="C182" s="7" t="b">
        <v>0</v>
      </c>
      <c r="D182" t="b">
        <v>0</v>
      </c>
      <c r="E182">
        <v>1947</v>
      </c>
      <c r="F182" s="7" t="s">
        <v>2143</v>
      </c>
      <c r="G182" s="19">
        <v>54</v>
      </c>
    </row>
    <row r="183" spans="1:7" ht="17" x14ac:dyDescent="0.2">
      <c r="A183" t="s">
        <v>466</v>
      </c>
      <c r="B183" s="19" t="s">
        <v>2472</v>
      </c>
      <c r="C183" s="7" t="b">
        <v>1</v>
      </c>
      <c r="D183" t="b">
        <v>0</v>
      </c>
      <c r="E183">
        <v>2017</v>
      </c>
      <c r="F183" s="7" t="s">
        <v>2144</v>
      </c>
      <c r="G183" s="19">
        <v>6</v>
      </c>
    </row>
    <row r="184" spans="1:7" ht="17" x14ac:dyDescent="0.2">
      <c r="A184" t="s">
        <v>1702</v>
      </c>
      <c r="B184" s="19" t="s">
        <v>2473</v>
      </c>
      <c r="C184" s="7" t="b">
        <v>1</v>
      </c>
      <c r="D184" t="b">
        <v>0</v>
      </c>
      <c r="E184">
        <v>1999</v>
      </c>
      <c r="F184" s="7" t="s">
        <v>2145</v>
      </c>
      <c r="G184" s="19">
        <v>19</v>
      </c>
    </row>
    <row r="185" spans="1:7" x14ac:dyDescent="0.2">
      <c r="A185" t="s">
        <v>1703</v>
      </c>
      <c r="B185" s="19" t="s">
        <v>2494</v>
      </c>
      <c r="C185" s="7" t="b">
        <v>1</v>
      </c>
      <c r="D185" t="b">
        <v>0</v>
      </c>
      <c r="E185">
        <v>2001</v>
      </c>
      <c r="F185" t="s">
        <v>2055</v>
      </c>
      <c r="G185" s="19">
        <v>2</v>
      </c>
    </row>
    <row r="186" spans="1:7" ht="17" x14ac:dyDescent="0.2">
      <c r="A186" t="s">
        <v>1704</v>
      </c>
      <c r="B186" s="19" t="s">
        <v>2495</v>
      </c>
      <c r="C186" s="7" t="b">
        <v>0</v>
      </c>
      <c r="D186" t="b">
        <v>0</v>
      </c>
      <c r="E186">
        <v>1996</v>
      </c>
      <c r="F186" s="7" t="s">
        <v>2146</v>
      </c>
      <c r="G186" s="19">
        <v>42</v>
      </c>
    </row>
    <row r="187" spans="1:7" ht="17" x14ac:dyDescent="0.2">
      <c r="A187" t="s">
        <v>1705</v>
      </c>
      <c r="B187" s="19" t="s">
        <v>1218</v>
      </c>
      <c r="C187" s="7" t="b">
        <v>1</v>
      </c>
      <c r="D187" t="b">
        <v>1</v>
      </c>
      <c r="E187">
        <v>2017</v>
      </c>
      <c r="F187" s="7" t="s">
        <v>2496</v>
      </c>
      <c r="G187" s="19">
        <v>54</v>
      </c>
    </row>
    <row r="188" spans="1:7" ht="17" x14ac:dyDescent="0.2">
      <c r="A188" t="s">
        <v>1706</v>
      </c>
      <c r="B188" s="19" t="s">
        <v>2497</v>
      </c>
      <c r="C188" s="7" t="b">
        <v>1</v>
      </c>
      <c r="D188" t="b">
        <v>0</v>
      </c>
      <c r="E188">
        <v>1993</v>
      </c>
      <c r="F188" s="7" t="s">
        <v>2057</v>
      </c>
      <c r="G188" s="19">
        <v>6</v>
      </c>
    </row>
    <row r="189" spans="1:7" ht="17" x14ac:dyDescent="0.2">
      <c r="A189" t="s">
        <v>1707</v>
      </c>
      <c r="B189" s="19" t="s">
        <v>2498</v>
      </c>
      <c r="C189" s="7" t="b">
        <v>0</v>
      </c>
      <c r="D189" t="b">
        <v>0</v>
      </c>
      <c r="E189">
        <v>2017</v>
      </c>
      <c r="F189" s="7" t="s">
        <v>2147</v>
      </c>
      <c r="G189" s="19">
        <v>19</v>
      </c>
    </row>
    <row r="190" spans="1:7" ht="51" x14ac:dyDescent="0.2">
      <c r="A190" s="7" t="s">
        <v>2500</v>
      </c>
      <c r="B190" s="19" t="s">
        <v>2501</v>
      </c>
      <c r="C190" s="7" t="b">
        <v>1</v>
      </c>
      <c r="D190" t="b">
        <v>1</v>
      </c>
      <c r="E190">
        <v>2017</v>
      </c>
      <c r="F190" s="7" t="s">
        <v>2148</v>
      </c>
      <c r="G190" s="19">
        <v>7</v>
      </c>
    </row>
    <row r="191" spans="1:7" ht="17" x14ac:dyDescent="0.2">
      <c r="A191" t="s">
        <v>1709</v>
      </c>
      <c r="B191" s="19" t="s">
        <v>2499</v>
      </c>
      <c r="C191" s="7" t="b">
        <v>1</v>
      </c>
      <c r="D191" t="b">
        <v>0</v>
      </c>
      <c r="E191">
        <v>2019</v>
      </c>
      <c r="F191" s="7" t="s">
        <v>2149</v>
      </c>
      <c r="G191" s="19">
        <v>46</v>
      </c>
    </row>
    <row r="192" spans="1:7" ht="17" x14ac:dyDescent="0.2">
      <c r="A192" t="s">
        <v>1710</v>
      </c>
      <c r="B192" s="19" t="s">
        <v>2502</v>
      </c>
      <c r="C192" s="7" t="b">
        <v>1</v>
      </c>
      <c r="D192" t="b">
        <v>0</v>
      </c>
      <c r="E192">
        <v>2013</v>
      </c>
      <c r="F192" s="7" t="s">
        <v>2142</v>
      </c>
      <c r="G192" s="19">
        <v>52</v>
      </c>
    </row>
    <row r="193" spans="1:7" ht="51" x14ac:dyDescent="0.2">
      <c r="A193" s="7" t="s">
        <v>2503</v>
      </c>
      <c r="B193" s="19" t="s">
        <v>2504</v>
      </c>
      <c r="C193" s="7" t="b">
        <v>0</v>
      </c>
      <c r="D193" t="b">
        <v>0</v>
      </c>
      <c r="E193">
        <v>1910</v>
      </c>
      <c r="F193" s="7" t="s">
        <v>2150</v>
      </c>
      <c r="G193" s="19">
        <v>21</v>
      </c>
    </row>
    <row r="194" spans="1:7" ht="17" x14ac:dyDescent="0.2">
      <c r="A194" t="s">
        <v>1712</v>
      </c>
      <c r="B194" s="3" t="s">
        <v>1222</v>
      </c>
      <c r="C194" t="b">
        <v>0</v>
      </c>
      <c r="D194" t="b">
        <v>0</v>
      </c>
      <c r="E194">
        <v>2013</v>
      </c>
      <c r="F194" s="7" t="s">
        <v>2151</v>
      </c>
      <c r="G194" s="19">
        <v>11</v>
      </c>
    </row>
    <row r="195" spans="1:7" ht="17" x14ac:dyDescent="0.2">
      <c r="A195" t="s">
        <v>1713</v>
      </c>
      <c r="B195" s="19" t="s">
        <v>2505</v>
      </c>
      <c r="C195" s="7" t="b">
        <v>1</v>
      </c>
      <c r="D195" t="b">
        <v>0</v>
      </c>
      <c r="E195">
        <v>1933</v>
      </c>
      <c r="F195" s="7" t="s">
        <v>2057</v>
      </c>
      <c r="G195" s="19">
        <v>34</v>
      </c>
    </row>
    <row r="196" spans="1:7" x14ac:dyDescent="0.2">
      <c r="A196" t="s">
        <v>1714</v>
      </c>
      <c r="B196" s="19" t="s">
        <v>2506</v>
      </c>
      <c r="C196" s="7" t="b">
        <v>0</v>
      </c>
      <c r="D196" s="7" t="b">
        <v>0</v>
      </c>
      <c r="E196">
        <v>1997</v>
      </c>
      <c r="G196" s="19">
        <v>1</v>
      </c>
    </row>
    <row r="197" spans="1:7" ht="17" x14ac:dyDescent="0.2">
      <c r="A197" t="s">
        <v>1715</v>
      </c>
      <c r="B197" s="19" t="s">
        <v>2507</v>
      </c>
      <c r="C197" s="7" t="b">
        <v>0</v>
      </c>
      <c r="D197" s="7" t="b">
        <v>0</v>
      </c>
      <c r="E197">
        <v>2012</v>
      </c>
      <c r="F197" s="7" t="s">
        <v>2152</v>
      </c>
      <c r="G197" s="19">
        <v>3</v>
      </c>
    </row>
    <row r="198" spans="1:7" ht="17" x14ac:dyDescent="0.2">
      <c r="A198" t="s">
        <v>1716</v>
      </c>
      <c r="B198" s="19" t="s">
        <v>2508</v>
      </c>
      <c r="C198" s="7" t="b">
        <v>1</v>
      </c>
      <c r="D198" t="b">
        <v>0</v>
      </c>
      <c r="E198">
        <v>2018</v>
      </c>
      <c r="F198" s="7" t="s">
        <v>2062</v>
      </c>
      <c r="G198" s="19">
        <v>26</v>
      </c>
    </row>
    <row r="199" spans="1:7" ht="17" x14ac:dyDescent="0.2">
      <c r="A199" t="s">
        <v>1717</v>
      </c>
      <c r="B199" s="19" t="s">
        <v>2509</v>
      </c>
      <c r="C199" s="7" t="b">
        <v>0</v>
      </c>
      <c r="D199" t="b">
        <v>0</v>
      </c>
      <c r="E199">
        <v>1927</v>
      </c>
      <c r="F199" s="7" t="s">
        <v>2153</v>
      </c>
      <c r="G199" s="19">
        <v>24</v>
      </c>
    </row>
    <row r="200" spans="1:7" ht="17" x14ac:dyDescent="0.2">
      <c r="A200" t="s">
        <v>1718</v>
      </c>
      <c r="B200" s="3" t="s">
        <v>1226</v>
      </c>
      <c r="C200" t="b">
        <v>1</v>
      </c>
      <c r="D200" t="b">
        <v>0</v>
      </c>
      <c r="E200">
        <v>1991</v>
      </c>
      <c r="F200" s="7" t="s">
        <v>2154</v>
      </c>
      <c r="G200" s="19">
        <v>60</v>
      </c>
    </row>
    <row r="201" spans="1:7" ht="17" x14ac:dyDescent="0.2">
      <c r="A201" t="s">
        <v>1719</v>
      </c>
      <c r="B201" s="19" t="s">
        <v>2510</v>
      </c>
      <c r="C201" s="7" t="b">
        <v>0</v>
      </c>
      <c r="D201" t="b">
        <v>0</v>
      </c>
      <c r="E201">
        <v>1904</v>
      </c>
      <c r="F201" s="7" t="s">
        <v>2076</v>
      </c>
      <c r="G201" s="19">
        <v>10</v>
      </c>
    </row>
    <row r="202" spans="1:7" ht="17" x14ac:dyDescent="0.2">
      <c r="A202" t="s">
        <v>1720</v>
      </c>
      <c r="B202" s="19" t="s">
        <v>2511</v>
      </c>
      <c r="C202" s="7" t="b">
        <v>1</v>
      </c>
      <c r="D202" t="b">
        <v>1</v>
      </c>
      <c r="E202">
        <v>2016</v>
      </c>
      <c r="F202" s="7" t="s">
        <v>2155</v>
      </c>
      <c r="G202" s="19">
        <v>11</v>
      </c>
    </row>
    <row r="203" spans="1:7" ht="17" x14ac:dyDescent="0.2">
      <c r="A203" t="s">
        <v>487</v>
      </c>
      <c r="B203" s="19" t="s">
        <v>2512</v>
      </c>
      <c r="C203" s="7" t="b">
        <v>0</v>
      </c>
      <c r="D203" t="b">
        <v>0</v>
      </c>
      <c r="E203">
        <v>1969</v>
      </c>
      <c r="F203" s="7" t="s">
        <v>2156</v>
      </c>
      <c r="G203" s="19">
        <v>20</v>
      </c>
    </row>
    <row r="204" spans="1:7" ht="17" x14ac:dyDescent="0.2">
      <c r="A204" t="s">
        <v>1721</v>
      </c>
      <c r="B204" s="19" t="s">
        <v>2513</v>
      </c>
      <c r="C204" s="7" t="b">
        <v>1</v>
      </c>
      <c r="D204" t="b">
        <v>0</v>
      </c>
      <c r="E204">
        <v>1904</v>
      </c>
      <c r="F204" s="7" t="s">
        <v>2089</v>
      </c>
      <c r="G204" s="19">
        <v>2</v>
      </c>
    </row>
    <row r="205" spans="1:7" ht="17" x14ac:dyDescent="0.2">
      <c r="A205" t="s">
        <v>1722</v>
      </c>
      <c r="B205" s="3" t="s">
        <v>1227</v>
      </c>
      <c r="C205" t="b">
        <v>0</v>
      </c>
      <c r="D205" t="b">
        <v>0</v>
      </c>
      <c r="E205">
        <v>2001</v>
      </c>
      <c r="F205" s="7" t="s">
        <v>2072</v>
      </c>
      <c r="G205" s="19">
        <v>19</v>
      </c>
    </row>
    <row r="206" spans="1:7" ht="17" x14ac:dyDescent="0.2">
      <c r="A206" t="s">
        <v>1723</v>
      </c>
      <c r="B206" s="19" t="s">
        <v>2514</v>
      </c>
      <c r="C206" s="7" t="b">
        <v>1</v>
      </c>
      <c r="D206" t="b">
        <v>0</v>
      </c>
      <c r="E206">
        <v>2015</v>
      </c>
      <c r="F206" s="7" t="s">
        <v>2157</v>
      </c>
      <c r="G206" s="19">
        <v>21</v>
      </c>
    </row>
    <row r="207" spans="1:7" ht="17" x14ac:dyDescent="0.2">
      <c r="A207" t="s">
        <v>1724</v>
      </c>
      <c r="B207" s="19" t="s">
        <v>2515</v>
      </c>
      <c r="C207" s="7" t="b">
        <v>0</v>
      </c>
      <c r="D207" t="b">
        <v>0</v>
      </c>
      <c r="E207">
        <v>1901</v>
      </c>
      <c r="F207" s="7" t="s">
        <v>2158</v>
      </c>
      <c r="G207" s="19">
        <v>27</v>
      </c>
    </row>
    <row r="208" spans="1:7" ht="17" x14ac:dyDescent="0.2">
      <c r="A208" t="s">
        <v>1725</v>
      </c>
      <c r="B208" s="19" t="s">
        <v>2516</v>
      </c>
      <c r="C208" s="7" t="b">
        <v>0</v>
      </c>
      <c r="D208" t="b">
        <v>0</v>
      </c>
      <c r="E208">
        <v>2006</v>
      </c>
      <c r="F208" s="7" t="s">
        <v>2076</v>
      </c>
      <c r="G208" s="19">
        <v>36</v>
      </c>
    </row>
    <row r="209" spans="1:7" ht="17" x14ac:dyDescent="0.2">
      <c r="A209" t="s">
        <v>1726</v>
      </c>
      <c r="B209" s="3" t="s">
        <v>1231</v>
      </c>
      <c r="C209" t="b">
        <v>1</v>
      </c>
      <c r="D209" t="b">
        <v>0</v>
      </c>
      <c r="E209">
        <v>2010</v>
      </c>
      <c r="F209" s="7" t="s">
        <v>2159</v>
      </c>
      <c r="G209" s="19">
        <v>31</v>
      </c>
    </row>
    <row r="210" spans="1:7" ht="17" x14ac:dyDescent="0.2">
      <c r="A210" t="s">
        <v>1727</v>
      </c>
      <c r="B210" s="3" t="s">
        <v>1232</v>
      </c>
      <c r="C210" t="b">
        <v>1</v>
      </c>
      <c r="D210" t="b">
        <v>1</v>
      </c>
      <c r="E210">
        <v>2019</v>
      </c>
      <c r="F210" s="7" t="s">
        <v>2160</v>
      </c>
      <c r="G210" s="19">
        <v>28</v>
      </c>
    </row>
    <row r="211" spans="1:7" x14ac:dyDescent="0.2">
      <c r="A211" t="s">
        <v>1728</v>
      </c>
      <c r="B211" s="19" t="s">
        <v>2517</v>
      </c>
      <c r="C211" t="b">
        <v>1</v>
      </c>
      <c r="D211" t="b">
        <v>0</v>
      </c>
      <c r="E211">
        <v>2002</v>
      </c>
      <c r="G211" s="19">
        <v>9</v>
      </c>
    </row>
    <row r="212" spans="1:7" ht="17" x14ac:dyDescent="0.2">
      <c r="A212" t="s">
        <v>1729</v>
      </c>
      <c r="B212" s="19" t="s">
        <v>2518</v>
      </c>
      <c r="C212" s="7" t="b">
        <v>0</v>
      </c>
      <c r="D212" t="b">
        <v>0</v>
      </c>
      <c r="E212">
        <v>1968</v>
      </c>
      <c r="F212" s="7" t="s">
        <v>2076</v>
      </c>
      <c r="G212" s="19">
        <v>3</v>
      </c>
    </row>
    <row r="213" spans="1:7" ht="17" x14ac:dyDescent="0.2">
      <c r="A213" t="s">
        <v>1730</v>
      </c>
      <c r="B213" s="19" t="s">
        <v>2519</v>
      </c>
      <c r="C213" s="7" t="b">
        <v>0</v>
      </c>
      <c r="D213" t="b">
        <v>0</v>
      </c>
      <c r="E213">
        <v>2019</v>
      </c>
      <c r="F213" s="7" t="s">
        <v>2116</v>
      </c>
      <c r="G213" s="19">
        <v>4</v>
      </c>
    </row>
    <row r="214" spans="1:7" ht="17" x14ac:dyDescent="0.2">
      <c r="A214" t="s">
        <v>1731</v>
      </c>
      <c r="B214" s="19" t="s">
        <v>2520</v>
      </c>
      <c r="C214" s="7" t="b">
        <v>0</v>
      </c>
      <c r="D214" t="b">
        <v>0</v>
      </c>
      <c r="E214">
        <v>2001</v>
      </c>
      <c r="F214" s="7" t="s">
        <v>2112</v>
      </c>
      <c r="G214" s="19">
        <v>4</v>
      </c>
    </row>
    <row r="215" spans="1:7" ht="17" x14ac:dyDescent="0.2">
      <c r="A215" t="s">
        <v>1732</v>
      </c>
      <c r="B215" s="1" t="s">
        <v>93</v>
      </c>
      <c r="C215" t="b">
        <v>1</v>
      </c>
      <c r="D215" t="b">
        <v>1</v>
      </c>
      <c r="E215">
        <v>2015</v>
      </c>
      <c r="F215" s="7" t="s">
        <v>2161</v>
      </c>
      <c r="G215" s="19">
        <v>3</v>
      </c>
    </row>
    <row r="216" spans="1:7" ht="17" x14ac:dyDescent="0.2">
      <c r="A216" t="s">
        <v>1733</v>
      </c>
      <c r="B216" s="3" t="s">
        <v>1240</v>
      </c>
      <c r="C216" t="b">
        <v>1</v>
      </c>
      <c r="D216" t="b">
        <v>0</v>
      </c>
      <c r="E216">
        <v>2008</v>
      </c>
      <c r="F216" s="7" t="s">
        <v>2162</v>
      </c>
      <c r="G216" s="19">
        <v>28</v>
      </c>
    </row>
    <row r="217" spans="1:7" x14ac:dyDescent="0.2">
      <c r="A217" t="s">
        <v>1734</v>
      </c>
      <c r="B217" s="25" t="s">
        <v>2521</v>
      </c>
      <c r="C217" s="7" t="b">
        <v>0</v>
      </c>
      <c r="D217" t="b">
        <v>0</v>
      </c>
      <c r="E217">
        <v>2005</v>
      </c>
      <c r="F217" t="s">
        <v>2055</v>
      </c>
      <c r="G217" s="19">
        <v>11</v>
      </c>
    </row>
    <row r="218" spans="1:7" ht="17" x14ac:dyDescent="0.2">
      <c r="A218" t="s">
        <v>1735</v>
      </c>
      <c r="B218" s="25" t="s">
        <v>2522</v>
      </c>
      <c r="C218" s="7" t="b">
        <v>0</v>
      </c>
      <c r="D218" t="b">
        <v>1</v>
      </c>
      <c r="E218">
        <v>2012</v>
      </c>
      <c r="F218" s="7" t="s">
        <v>2092</v>
      </c>
      <c r="G218" s="19">
        <v>12</v>
      </c>
    </row>
    <row r="219" spans="1:7" ht="17" x14ac:dyDescent="0.2">
      <c r="A219" t="s">
        <v>1736</v>
      </c>
      <c r="B219" s="3" t="s">
        <v>1242</v>
      </c>
      <c r="C219" t="b">
        <v>0</v>
      </c>
      <c r="D219" t="b">
        <v>0</v>
      </c>
      <c r="E219">
        <v>1921</v>
      </c>
      <c r="F219" s="7" t="s">
        <v>2102</v>
      </c>
      <c r="G219" s="19">
        <v>21</v>
      </c>
    </row>
    <row r="220" spans="1:7" x14ac:dyDescent="0.2">
      <c r="A220" t="s">
        <v>1737</v>
      </c>
      <c r="B220" t="s">
        <v>1244</v>
      </c>
      <c r="C220" t="b">
        <v>0</v>
      </c>
      <c r="D220" t="b">
        <v>0</v>
      </c>
      <c r="E220">
        <v>1828</v>
      </c>
      <c r="F220" t="s">
        <v>2055</v>
      </c>
      <c r="G220" s="19">
        <v>1</v>
      </c>
    </row>
    <row r="221" spans="1:7" ht="17" x14ac:dyDescent="0.2">
      <c r="A221" t="s">
        <v>500</v>
      </c>
      <c r="B221" s="19" t="s">
        <v>2523</v>
      </c>
      <c r="C221" s="7" t="b">
        <v>1</v>
      </c>
      <c r="D221" t="b">
        <v>1</v>
      </c>
      <c r="E221">
        <v>2016</v>
      </c>
      <c r="F221" s="7" t="s">
        <v>2163</v>
      </c>
      <c r="G221" s="19">
        <v>10</v>
      </c>
    </row>
    <row r="222" spans="1:7" ht="17" x14ac:dyDescent="0.2">
      <c r="A222" t="s">
        <v>1738</v>
      </c>
      <c r="B222" s="19" t="s">
        <v>2524</v>
      </c>
      <c r="C222" s="7" t="b">
        <v>1</v>
      </c>
      <c r="D222" t="b">
        <v>0</v>
      </c>
      <c r="E222">
        <v>2020</v>
      </c>
      <c r="F222" s="7" t="s">
        <v>2525</v>
      </c>
      <c r="G222" s="19">
        <v>1</v>
      </c>
    </row>
    <row r="223" spans="1:7" ht="17" x14ac:dyDescent="0.2">
      <c r="A223" t="s">
        <v>1739</v>
      </c>
      <c r="B223" s="19" t="s">
        <v>2526</v>
      </c>
      <c r="C223" s="7" t="b">
        <v>1</v>
      </c>
      <c r="D223" t="b">
        <v>1</v>
      </c>
      <c r="E223">
        <v>2015</v>
      </c>
      <c r="F223" s="7" t="s">
        <v>2139</v>
      </c>
      <c r="G223" s="19">
        <v>6</v>
      </c>
    </row>
    <row r="224" spans="1:7" ht="17" x14ac:dyDescent="0.2">
      <c r="A224" t="s">
        <v>1740</v>
      </c>
      <c r="B224" s="19" t="s">
        <v>2526</v>
      </c>
      <c r="C224" s="7" t="b">
        <v>1</v>
      </c>
      <c r="D224" t="b">
        <v>1</v>
      </c>
      <c r="E224">
        <v>2016</v>
      </c>
      <c r="F224" s="7" t="s">
        <v>2062</v>
      </c>
      <c r="G224" s="19">
        <v>17</v>
      </c>
    </row>
    <row r="225" spans="1:7" ht="17" x14ac:dyDescent="0.2">
      <c r="A225" t="s">
        <v>1741</v>
      </c>
      <c r="B225" s="19" t="s">
        <v>2527</v>
      </c>
      <c r="C225" s="7" t="b">
        <v>1</v>
      </c>
      <c r="D225" t="b">
        <v>0</v>
      </c>
      <c r="E225">
        <v>2017</v>
      </c>
      <c r="F225" s="7" t="s">
        <v>2164</v>
      </c>
      <c r="G225" s="19">
        <v>7</v>
      </c>
    </row>
    <row r="226" spans="1:7" ht="17" x14ac:dyDescent="0.2">
      <c r="A226" t="s">
        <v>1742</v>
      </c>
      <c r="B226" s="19" t="s">
        <v>2528</v>
      </c>
      <c r="C226" s="7" t="b">
        <v>0</v>
      </c>
      <c r="D226" t="b">
        <v>0</v>
      </c>
      <c r="E226">
        <v>1946</v>
      </c>
      <c r="F226" s="7" t="s">
        <v>2105</v>
      </c>
      <c r="G226" s="19">
        <v>35</v>
      </c>
    </row>
    <row r="227" spans="1:7" ht="17" x14ac:dyDescent="0.2">
      <c r="A227" t="s">
        <v>1743</v>
      </c>
      <c r="B227" s="19" t="s">
        <v>2529</v>
      </c>
      <c r="C227" s="7" t="b">
        <v>0</v>
      </c>
      <c r="D227" t="b">
        <v>0</v>
      </c>
      <c r="E227">
        <v>2013</v>
      </c>
      <c r="F227" s="7" t="s">
        <v>2090</v>
      </c>
      <c r="G227" s="19">
        <v>25</v>
      </c>
    </row>
    <row r="228" spans="1:7" ht="17" x14ac:dyDescent="0.2">
      <c r="A228" t="s">
        <v>1744</v>
      </c>
      <c r="B228" s="19" t="s">
        <v>2530</v>
      </c>
      <c r="C228" s="7" t="b">
        <v>0</v>
      </c>
      <c r="D228" t="b">
        <v>0</v>
      </c>
      <c r="E228">
        <v>1998</v>
      </c>
      <c r="F228" s="7" t="s">
        <v>2165</v>
      </c>
      <c r="G228" s="19">
        <v>115</v>
      </c>
    </row>
    <row r="229" spans="1:7" ht="17" x14ac:dyDescent="0.2">
      <c r="A229" t="s">
        <v>1745</v>
      </c>
      <c r="B229" s="19" t="s">
        <v>2531</v>
      </c>
      <c r="C229" s="7" t="b">
        <v>0</v>
      </c>
      <c r="D229" t="b">
        <v>0</v>
      </c>
      <c r="E229">
        <v>1969</v>
      </c>
      <c r="F229" s="7" t="s">
        <v>2057</v>
      </c>
      <c r="G229" s="19">
        <v>13</v>
      </c>
    </row>
    <row r="230" spans="1:7" ht="17" x14ac:dyDescent="0.2">
      <c r="A230" t="s">
        <v>1746</v>
      </c>
      <c r="B230" s="19" t="s">
        <v>2532</v>
      </c>
      <c r="C230" s="7" t="b">
        <v>1</v>
      </c>
      <c r="D230" t="b">
        <v>1</v>
      </c>
      <c r="E230">
        <v>2012</v>
      </c>
      <c r="F230" s="7" t="s">
        <v>2057</v>
      </c>
      <c r="G230" s="19">
        <v>9</v>
      </c>
    </row>
    <row r="231" spans="1:7" ht="17" x14ac:dyDescent="0.2">
      <c r="A231" t="s">
        <v>1747</v>
      </c>
      <c r="B231" s="19" t="s">
        <v>2533</v>
      </c>
      <c r="C231" s="7" t="b">
        <v>1</v>
      </c>
      <c r="D231" t="b">
        <v>1</v>
      </c>
      <c r="E231">
        <v>2011</v>
      </c>
      <c r="F231" s="7" t="s">
        <v>2130</v>
      </c>
      <c r="G231" s="19">
        <v>16</v>
      </c>
    </row>
    <row r="232" spans="1:7" ht="17" x14ac:dyDescent="0.2">
      <c r="A232" t="s">
        <v>1748</v>
      </c>
      <c r="B232" s="19" t="s">
        <v>2534</v>
      </c>
      <c r="C232" s="7" t="b">
        <v>0</v>
      </c>
      <c r="D232" t="b">
        <v>1</v>
      </c>
      <c r="E232">
        <v>2010</v>
      </c>
      <c r="F232" s="7" t="s">
        <v>2096</v>
      </c>
      <c r="G232" s="19">
        <v>29</v>
      </c>
    </row>
    <row r="233" spans="1:7" ht="17" x14ac:dyDescent="0.2">
      <c r="A233" t="s">
        <v>1749</v>
      </c>
      <c r="B233" s="19" t="s">
        <v>2535</v>
      </c>
      <c r="C233" s="7" t="b">
        <v>1</v>
      </c>
      <c r="D233" t="b">
        <v>1</v>
      </c>
      <c r="E233">
        <v>2001</v>
      </c>
      <c r="F233" s="7" t="s">
        <v>2166</v>
      </c>
      <c r="G233" s="19">
        <v>19</v>
      </c>
    </row>
    <row r="234" spans="1:7" ht="17" x14ac:dyDescent="0.2">
      <c r="A234" t="s">
        <v>1750</v>
      </c>
      <c r="B234" s="19" t="s">
        <v>2536</v>
      </c>
      <c r="C234" s="7" t="b">
        <v>1</v>
      </c>
      <c r="D234" t="b">
        <v>0</v>
      </c>
      <c r="E234">
        <v>2020</v>
      </c>
      <c r="F234" s="7" t="s">
        <v>2167</v>
      </c>
      <c r="G234" s="19">
        <v>19</v>
      </c>
    </row>
    <row r="235" spans="1:7" x14ac:dyDescent="0.2">
      <c r="A235" t="s">
        <v>1751</v>
      </c>
      <c r="B235" s="19" t="s">
        <v>2537</v>
      </c>
      <c r="C235" s="7" t="b">
        <v>0</v>
      </c>
      <c r="D235" t="b">
        <v>0</v>
      </c>
      <c r="E235">
        <v>2016</v>
      </c>
      <c r="F235" t="s">
        <v>2055</v>
      </c>
      <c r="G235" s="19">
        <v>7</v>
      </c>
    </row>
    <row r="236" spans="1:7" ht="17" x14ac:dyDescent="0.2">
      <c r="A236" t="s">
        <v>1752</v>
      </c>
      <c r="B236" s="19" t="s">
        <v>2538</v>
      </c>
      <c r="C236" s="7" t="b">
        <v>1</v>
      </c>
      <c r="D236" t="b">
        <v>1</v>
      </c>
      <c r="E236">
        <v>2011</v>
      </c>
      <c r="F236" s="7" t="s">
        <v>2168</v>
      </c>
      <c r="G236" s="19">
        <v>50</v>
      </c>
    </row>
    <row r="237" spans="1:7" ht="17" x14ac:dyDescent="0.2">
      <c r="A237" t="s">
        <v>1753</v>
      </c>
      <c r="B237" t="s">
        <v>1249</v>
      </c>
      <c r="C237" t="b">
        <v>1</v>
      </c>
      <c r="D237" t="b">
        <v>0</v>
      </c>
      <c r="E237">
        <v>2004</v>
      </c>
      <c r="F237" s="7" t="s">
        <v>2539</v>
      </c>
      <c r="G237" s="19">
        <v>81</v>
      </c>
    </row>
    <row r="238" spans="1:7" x14ac:dyDescent="0.2">
      <c r="A238" t="s">
        <v>1754</v>
      </c>
      <c r="B238" s="19" t="s">
        <v>2540</v>
      </c>
      <c r="C238" s="7" t="b">
        <v>1</v>
      </c>
      <c r="D238" t="b">
        <v>1</v>
      </c>
      <c r="E238">
        <v>2021</v>
      </c>
      <c r="G238" s="19">
        <v>7</v>
      </c>
    </row>
    <row r="239" spans="1:7" x14ac:dyDescent="0.2">
      <c r="A239" t="s">
        <v>1755</v>
      </c>
      <c r="B239" t="s">
        <v>1755</v>
      </c>
      <c r="C239" s="7" t="b">
        <v>0</v>
      </c>
      <c r="D239" t="b">
        <v>0</v>
      </c>
      <c r="E239">
        <v>1924</v>
      </c>
      <c r="F239" t="s">
        <v>2055</v>
      </c>
      <c r="G239" s="19">
        <v>6</v>
      </c>
    </row>
    <row r="240" spans="1:7" ht="17" x14ac:dyDescent="0.2">
      <c r="A240" t="s">
        <v>1756</v>
      </c>
      <c r="B240" s="19" t="s">
        <v>2541</v>
      </c>
      <c r="C240" s="7" t="b">
        <v>0</v>
      </c>
      <c r="D240" t="b">
        <v>0</v>
      </c>
      <c r="E240">
        <v>2012</v>
      </c>
      <c r="F240" s="7" t="s">
        <v>2075</v>
      </c>
      <c r="G240" s="19">
        <v>5</v>
      </c>
    </row>
    <row r="241" spans="1:7" ht="17" x14ac:dyDescent="0.2">
      <c r="A241" t="s">
        <v>1757</v>
      </c>
      <c r="B241" s="19" t="s">
        <v>2542</v>
      </c>
      <c r="C241" s="7" t="b">
        <v>1</v>
      </c>
      <c r="D241" t="b">
        <v>0</v>
      </c>
      <c r="E241">
        <v>2014</v>
      </c>
      <c r="F241" s="7" t="s">
        <v>2115</v>
      </c>
      <c r="G241" s="19">
        <v>9</v>
      </c>
    </row>
    <row r="242" spans="1:7" ht="17" x14ac:dyDescent="0.2">
      <c r="A242" t="s">
        <v>523</v>
      </c>
      <c r="B242" s="19" t="s">
        <v>2543</v>
      </c>
      <c r="C242" s="7" t="b">
        <v>0</v>
      </c>
      <c r="D242" t="b">
        <v>1</v>
      </c>
      <c r="E242">
        <v>2019</v>
      </c>
      <c r="F242" s="7" t="s">
        <v>2169</v>
      </c>
      <c r="G242" s="19">
        <v>20</v>
      </c>
    </row>
    <row r="243" spans="1:7" ht="17" x14ac:dyDescent="0.2">
      <c r="A243" t="s">
        <v>1758</v>
      </c>
      <c r="B243" s="19" t="s">
        <v>2544</v>
      </c>
      <c r="C243" s="7" t="b">
        <v>0</v>
      </c>
      <c r="D243" t="b">
        <v>0</v>
      </c>
      <c r="E243">
        <v>2015</v>
      </c>
      <c r="F243" s="7" t="s">
        <v>2170</v>
      </c>
      <c r="G243" s="19">
        <v>64</v>
      </c>
    </row>
    <row r="244" spans="1:7" ht="17" x14ac:dyDescent="0.2">
      <c r="A244" t="s">
        <v>1759</v>
      </c>
      <c r="B244" t="s">
        <v>1254</v>
      </c>
      <c r="C244" t="b">
        <v>1</v>
      </c>
      <c r="D244" t="b">
        <v>1</v>
      </c>
      <c r="E244">
        <v>2015</v>
      </c>
      <c r="F244" s="7" t="s">
        <v>2142</v>
      </c>
      <c r="G244" s="19">
        <v>12</v>
      </c>
    </row>
    <row r="245" spans="1:7" ht="17" x14ac:dyDescent="0.2">
      <c r="A245" t="s">
        <v>1760</v>
      </c>
      <c r="B245" s="19" t="s">
        <v>2545</v>
      </c>
      <c r="C245" s="7" t="b">
        <v>1</v>
      </c>
      <c r="D245" t="b">
        <v>0</v>
      </c>
      <c r="E245">
        <v>2022</v>
      </c>
      <c r="F245" s="7" t="s">
        <v>2171</v>
      </c>
      <c r="G245" s="19">
        <v>14</v>
      </c>
    </row>
    <row r="246" spans="1:7" ht="17" x14ac:dyDescent="0.2">
      <c r="A246" t="s">
        <v>1761</v>
      </c>
      <c r="B246" t="s">
        <v>1255</v>
      </c>
      <c r="C246" t="b">
        <v>0</v>
      </c>
      <c r="D246" t="b">
        <v>0</v>
      </c>
      <c r="E246">
        <v>2016</v>
      </c>
      <c r="F246" s="7" t="s">
        <v>2488</v>
      </c>
      <c r="G246" s="19">
        <v>38</v>
      </c>
    </row>
    <row r="247" spans="1:7" x14ac:dyDescent="0.2">
      <c r="A247" t="s">
        <v>1762</v>
      </c>
      <c r="B247" s="19" t="s">
        <v>2546</v>
      </c>
      <c r="C247" s="7" t="b">
        <v>1</v>
      </c>
      <c r="D247" t="b">
        <v>0</v>
      </c>
      <c r="E247">
        <v>1994</v>
      </c>
      <c r="F247" t="s">
        <v>2055</v>
      </c>
      <c r="G247" s="19">
        <v>3</v>
      </c>
    </row>
    <row r="248" spans="1:7" x14ac:dyDescent="0.2">
      <c r="A248" t="s">
        <v>1763</v>
      </c>
      <c r="B248" s="19" t="s">
        <v>2547</v>
      </c>
      <c r="C248" t="b">
        <v>0</v>
      </c>
      <c r="D248" t="b">
        <v>1</v>
      </c>
      <c r="E248">
        <v>2014</v>
      </c>
      <c r="F248" t="s">
        <v>2055</v>
      </c>
      <c r="G248" s="19">
        <v>2</v>
      </c>
    </row>
    <row r="249" spans="1:7" ht="17" x14ac:dyDescent="0.2">
      <c r="A249" t="s">
        <v>1764</v>
      </c>
      <c r="B249" s="19" t="s">
        <v>2548</v>
      </c>
      <c r="C249" s="7" t="b">
        <v>0</v>
      </c>
      <c r="D249" t="b">
        <v>0</v>
      </c>
      <c r="E249">
        <v>2013</v>
      </c>
      <c r="F249" s="7" t="s">
        <v>2130</v>
      </c>
      <c r="G249" s="19">
        <v>25</v>
      </c>
    </row>
    <row r="250" spans="1:7" ht="17" x14ac:dyDescent="0.2">
      <c r="A250" t="s">
        <v>1765</v>
      </c>
      <c r="B250" t="s">
        <v>1258</v>
      </c>
      <c r="C250" t="b">
        <v>1</v>
      </c>
      <c r="D250" t="b">
        <v>0</v>
      </c>
      <c r="E250">
        <v>2013</v>
      </c>
      <c r="F250" s="7" t="s">
        <v>2062</v>
      </c>
      <c r="G250" s="19">
        <v>18</v>
      </c>
    </row>
    <row r="251" spans="1:7" ht="17" x14ac:dyDescent="0.2">
      <c r="A251" t="s">
        <v>1766</v>
      </c>
      <c r="B251" s="19" t="s">
        <v>2549</v>
      </c>
      <c r="C251" s="7" t="b">
        <v>1</v>
      </c>
      <c r="D251" t="b">
        <v>0</v>
      </c>
      <c r="E251">
        <v>2005</v>
      </c>
      <c r="F251" s="7" t="s">
        <v>2092</v>
      </c>
      <c r="G251" s="19">
        <v>24</v>
      </c>
    </row>
    <row r="252" spans="1:7" ht="17" x14ac:dyDescent="0.2">
      <c r="A252" t="s">
        <v>1767</v>
      </c>
      <c r="B252" s="19" t="s">
        <v>2550</v>
      </c>
      <c r="C252" s="7" t="b">
        <v>1</v>
      </c>
      <c r="D252" t="b">
        <v>0</v>
      </c>
      <c r="E252">
        <v>2018</v>
      </c>
      <c r="F252" s="7" t="s">
        <v>2072</v>
      </c>
      <c r="G252" s="19">
        <v>8</v>
      </c>
    </row>
    <row r="253" spans="1:7" ht="17" x14ac:dyDescent="0.2">
      <c r="A253" t="s">
        <v>1768</v>
      </c>
      <c r="B253" s="19" t="s">
        <v>2551</v>
      </c>
      <c r="C253" s="7" t="b">
        <v>1</v>
      </c>
      <c r="D253" t="b">
        <v>0</v>
      </c>
      <c r="E253">
        <v>2008</v>
      </c>
      <c r="F253" s="7" t="s">
        <v>2089</v>
      </c>
      <c r="G253" s="19">
        <v>7</v>
      </c>
    </row>
    <row r="254" spans="1:7" ht="17" x14ac:dyDescent="0.2">
      <c r="A254" t="s">
        <v>1769</v>
      </c>
      <c r="B254" t="s">
        <v>1262</v>
      </c>
      <c r="C254" t="b">
        <v>1</v>
      </c>
      <c r="D254" t="b">
        <v>0</v>
      </c>
      <c r="E254">
        <v>2012</v>
      </c>
      <c r="F254" s="7" t="s">
        <v>2076</v>
      </c>
      <c r="G254" s="19">
        <v>65</v>
      </c>
    </row>
    <row r="255" spans="1:7" ht="17" x14ac:dyDescent="0.2">
      <c r="A255" t="s">
        <v>1770</v>
      </c>
      <c r="B255" t="s">
        <v>2552</v>
      </c>
      <c r="C255" t="b">
        <v>1</v>
      </c>
      <c r="D255" t="b">
        <v>0</v>
      </c>
      <c r="E255">
        <v>2014</v>
      </c>
      <c r="F255" s="7" t="s">
        <v>2553</v>
      </c>
      <c r="G255" s="19">
        <v>49</v>
      </c>
    </row>
    <row r="256" spans="1:7" ht="17" x14ac:dyDescent="0.2">
      <c r="A256" t="s">
        <v>1771</v>
      </c>
      <c r="B256" t="s">
        <v>1264</v>
      </c>
      <c r="C256" t="b">
        <v>1</v>
      </c>
      <c r="D256" t="b">
        <v>0</v>
      </c>
      <c r="E256">
        <v>2008</v>
      </c>
      <c r="F256" s="7" t="s">
        <v>2478</v>
      </c>
      <c r="G256" s="19">
        <v>68</v>
      </c>
    </row>
    <row r="257" spans="1:7" ht="17" x14ac:dyDescent="0.2">
      <c r="A257" t="s">
        <v>1772</v>
      </c>
      <c r="B257" s="19" t="s">
        <v>2554</v>
      </c>
      <c r="C257" t="b">
        <v>1</v>
      </c>
      <c r="D257" t="b">
        <v>0</v>
      </c>
      <c r="E257">
        <v>2006</v>
      </c>
      <c r="F257" s="7" t="s">
        <v>2092</v>
      </c>
      <c r="G257" s="19">
        <v>52</v>
      </c>
    </row>
    <row r="258" spans="1:7" ht="17" x14ac:dyDescent="0.2">
      <c r="A258" t="s">
        <v>539</v>
      </c>
      <c r="B258" s="19" t="s">
        <v>2555</v>
      </c>
      <c r="C258" s="7" t="b">
        <v>0</v>
      </c>
      <c r="D258" t="b">
        <v>1</v>
      </c>
      <c r="E258">
        <v>2013</v>
      </c>
      <c r="F258" s="7" t="s">
        <v>2172</v>
      </c>
      <c r="G258" s="19">
        <v>90</v>
      </c>
    </row>
    <row r="259" spans="1:7" ht="17" x14ac:dyDescent="0.2">
      <c r="A259" t="s">
        <v>1773</v>
      </c>
      <c r="B259" s="19" t="s">
        <v>2556</v>
      </c>
      <c r="C259" s="7" t="b">
        <v>0</v>
      </c>
      <c r="D259" t="b">
        <v>0</v>
      </c>
      <c r="E259">
        <v>1868</v>
      </c>
      <c r="F259" s="7" t="s">
        <v>2173</v>
      </c>
      <c r="G259" s="19">
        <v>11</v>
      </c>
    </row>
    <row r="260" spans="1:7" ht="17" x14ac:dyDescent="0.2">
      <c r="A260" t="s">
        <v>1774</v>
      </c>
      <c r="B260" t="s">
        <v>1266</v>
      </c>
      <c r="C260" t="b">
        <v>1</v>
      </c>
      <c r="D260" t="b">
        <v>0</v>
      </c>
      <c r="E260">
        <v>2000</v>
      </c>
      <c r="F260" s="7" t="s">
        <v>2174</v>
      </c>
      <c r="G260" s="19">
        <v>42</v>
      </c>
    </row>
    <row r="261" spans="1:7" ht="17" x14ac:dyDescent="0.2">
      <c r="A261" t="s">
        <v>1775</v>
      </c>
      <c r="B261" s="19" t="s">
        <v>2557</v>
      </c>
      <c r="C261" t="b">
        <v>1</v>
      </c>
      <c r="D261" t="b">
        <v>0</v>
      </c>
      <c r="E261">
        <v>2014</v>
      </c>
      <c r="F261" s="7" t="s">
        <v>2115</v>
      </c>
      <c r="G261" s="19">
        <v>20</v>
      </c>
    </row>
    <row r="262" spans="1:7" ht="17" x14ac:dyDescent="0.2">
      <c r="A262" t="s">
        <v>1776</v>
      </c>
      <c r="B262" t="s">
        <v>1776</v>
      </c>
      <c r="C262" s="7" t="b">
        <v>0</v>
      </c>
      <c r="D262" t="b">
        <v>0</v>
      </c>
      <c r="E262">
        <v>1982</v>
      </c>
      <c r="F262" s="7" t="s">
        <v>2116</v>
      </c>
      <c r="G262" s="19">
        <v>3</v>
      </c>
    </row>
    <row r="263" spans="1:7" x14ac:dyDescent="0.2">
      <c r="A263" t="s">
        <v>1777</v>
      </c>
      <c r="B263" s="19" t="s">
        <v>2558</v>
      </c>
      <c r="C263" s="7" t="b">
        <v>0</v>
      </c>
      <c r="D263" t="b">
        <v>0</v>
      </c>
      <c r="E263">
        <v>1882</v>
      </c>
      <c r="F263" t="s">
        <v>2055</v>
      </c>
      <c r="G263" s="19">
        <v>1</v>
      </c>
    </row>
    <row r="264" spans="1:7" ht="17" x14ac:dyDescent="0.2">
      <c r="A264" t="s">
        <v>1778</v>
      </c>
      <c r="B264" s="3" t="s">
        <v>1270</v>
      </c>
      <c r="C264" s="3" t="b">
        <v>1</v>
      </c>
      <c r="D264" s="3" t="b">
        <v>0</v>
      </c>
      <c r="E264" s="3">
        <v>1996</v>
      </c>
      <c r="F264" s="7" t="s">
        <v>2102</v>
      </c>
      <c r="G264" s="19">
        <v>12</v>
      </c>
    </row>
    <row r="265" spans="1:7" ht="17" x14ac:dyDescent="0.2">
      <c r="A265" t="s">
        <v>1779</v>
      </c>
      <c r="B265" t="s">
        <v>1779</v>
      </c>
      <c r="C265" s="3" t="b">
        <v>0</v>
      </c>
      <c r="D265" s="3" t="b">
        <v>0</v>
      </c>
      <c r="E265" s="3">
        <v>1999</v>
      </c>
      <c r="F265" s="7" t="s">
        <v>2116</v>
      </c>
      <c r="G265" s="19">
        <v>5</v>
      </c>
    </row>
    <row r="266" spans="1:7" ht="17" x14ac:dyDescent="0.2">
      <c r="A266" t="s">
        <v>1780</v>
      </c>
      <c r="B266" s="3" t="s">
        <v>2559</v>
      </c>
      <c r="C266" s="3" t="b">
        <v>0</v>
      </c>
      <c r="D266" s="3" t="b">
        <v>1</v>
      </c>
      <c r="E266" s="3">
        <v>1975</v>
      </c>
      <c r="F266" s="7" t="s">
        <v>2175</v>
      </c>
      <c r="G266" s="19">
        <v>79</v>
      </c>
    </row>
    <row r="267" spans="1:7" ht="17" x14ac:dyDescent="0.2">
      <c r="A267" t="s">
        <v>1781</v>
      </c>
      <c r="B267" s="3" t="s">
        <v>2560</v>
      </c>
      <c r="C267" s="3" t="b">
        <v>0</v>
      </c>
      <c r="D267" s="3" t="b">
        <v>0</v>
      </c>
      <c r="E267" s="3">
        <v>2008</v>
      </c>
      <c r="F267" s="7" t="s">
        <v>2176</v>
      </c>
      <c r="G267" s="19">
        <v>12</v>
      </c>
    </row>
    <row r="268" spans="1:7" ht="17" x14ac:dyDescent="0.2">
      <c r="A268" t="s">
        <v>1782</v>
      </c>
      <c r="B268" s="3" t="s">
        <v>2561</v>
      </c>
      <c r="C268" s="3" t="b">
        <v>1</v>
      </c>
      <c r="D268" s="3" t="b">
        <v>0</v>
      </c>
      <c r="E268" s="3">
        <v>2000</v>
      </c>
      <c r="F268" s="7" t="s">
        <v>2482</v>
      </c>
      <c r="G268" s="19">
        <v>48</v>
      </c>
    </row>
    <row r="269" spans="1:7" ht="17" x14ac:dyDescent="0.2">
      <c r="A269" t="s">
        <v>1783</v>
      </c>
      <c r="B269" s="3" t="s">
        <v>119</v>
      </c>
      <c r="C269" s="3" t="b">
        <v>1</v>
      </c>
      <c r="D269" s="3" t="b">
        <v>0</v>
      </c>
      <c r="E269" s="3">
        <v>2007</v>
      </c>
      <c r="F269" s="7" t="s">
        <v>2064</v>
      </c>
      <c r="G269" s="19">
        <v>17</v>
      </c>
    </row>
    <row r="270" spans="1:7" ht="17" x14ac:dyDescent="0.2">
      <c r="A270" t="s">
        <v>1784</v>
      </c>
      <c r="B270" s="3" t="s">
        <v>2562</v>
      </c>
      <c r="C270" s="3" t="b">
        <v>1</v>
      </c>
      <c r="D270" s="3" t="b">
        <v>1</v>
      </c>
      <c r="E270" s="3">
        <v>2016</v>
      </c>
      <c r="F270" s="7" t="s">
        <v>2065</v>
      </c>
      <c r="G270" s="19">
        <v>58</v>
      </c>
    </row>
    <row r="271" spans="1:7" ht="34" x14ac:dyDescent="0.2">
      <c r="A271" t="s">
        <v>126</v>
      </c>
      <c r="B271" s="3" t="s">
        <v>1275</v>
      </c>
      <c r="C271" s="3" t="b">
        <v>1</v>
      </c>
      <c r="D271" s="3" t="b">
        <v>0</v>
      </c>
      <c r="E271" s="3">
        <v>1997</v>
      </c>
      <c r="F271" s="7" t="s">
        <v>2563</v>
      </c>
      <c r="G271" s="19">
        <v>36</v>
      </c>
    </row>
    <row r="272" spans="1:7" ht="51" x14ac:dyDescent="0.2">
      <c r="A272" t="s">
        <v>1785</v>
      </c>
      <c r="B272" s="7" t="s">
        <v>2564</v>
      </c>
      <c r="C272" s="3" t="b">
        <v>1</v>
      </c>
      <c r="D272" s="3" t="b">
        <v>0</v>
      </c>
      <c r="E272" s="3">
        <v>1993</v>
      </c>
      <c r="F272" s="7" t="s">
        <v>2064</v>
      </c>
      <c r="G272" s="19">
        <v>4</v>
      </c>
    </row>
    <row r="273" spans="1:7" x14ac:dyDescent="0.2">
      <c r="A273" t="s">
        <v>1786</v>
      </c>
      <c r="B273" s="23" t="s">
        <v>2565</v>
      </c>
      <c r="C273" s="3" t="b">
        <v>0</v>
      </c>
      <c r="D273" s="3" t="b">
        <v>0</v>
      </c>
      <c r="E273" s="3">
        <v>1982</v>
      </c>
      <c r="F273" t="s">
        <v>2055</v>
      </c>
      <c r="G273" s="19">
        <v>1</v>
      </c>
    </row>
    <row r="274" spans="1:7" ht="17" x14ac:dyDescent="0.2">
      <c r="A274" t="s">
        <v>1787</v>
      </c>
      <c r="B274" s="23" t="s">
        <v>2566</v>
      </c>
      <c r="C274" s="3" t="b">
        <v>0</v>
      </c>
      <c r="D274" s="3" t="b">
        <v>0</v>
      </c>
      <c r="E274" s="3">
        <v>1920</v>
      </c>
      <c r="F274" s="7" t="s">
        <v>2488</v>
      </c>
      <c r="G274" s="19">
        <v>100</v>
      </c>
    </row>
    <row r="275" spans="1:7" ht="17" x14ac:dyDescent="0.2">
      <c r="A275" t="s">
        <v>1788</v>
      </c>
      <c r="B275" s="19" t="s">
        <v>2567</v>
      </c>
      <c r="C275" s="3" t="b">
        <v>0</v>
      </c>
      <c r="D275" s="3" t="b">
        <v>0</v>
      </c>
      <c r="E275" s="3">
        <v>2018</v>
      </c>
      <c r="F275" s="7" t="s">
        <v>2177</v>
      </c>
      <c r="G275" s="19">
        <v>7</v>
      </c>
    </row>
    <row r="276" spans="1:7" ht="17" x14ac:dyDescent="0.2">
      <c r="A276" t="s">
        <v>1789</v>
      </c>
      <c r="B276" s="23" t="s">
        <v>2568</v>
      </c>
      <c r="C276" s="3" t="b">
        <v>0</v>
      </c>
      <c r="D276" s="3" t="b">
        <v>0</v>
      </c>
      <c r="E276" s="3">
        <v>2014</v>
      </c>
      <c r="F276" s="7" t="s">
        <v>2092</v>
      </c>
      <c r="G276" s="19">
        <v>27</v>
      </c>
    </row>
    <row r="277" spans="1:7" x14ac:dyDescent="0.2">
      <c r="A277" t="s">
        <v>1790</v>
      </c>
      <c r="B277" s="23" t="s">
        <v>2569</v>
      </c>
      <c r="C277" s="3" t="b">
        <v>0</v>
      </c>
      <c r="D277" s="3" t="b">
        <v>0</v>
      </c>
      <c r="E277" s="3">
        <v>1981</v>
      </c>
      <c r="F277" t="s">
        <v>2055</v>
      </c>
      <c r="G277" s="19">
        <v>3</v>
      </c>
    </row>
    <row r="278" spans="1:7" ht="17" x14ac:dyDescent="0.2">
      <c r="A278" t="s">
        <v>1791</v>
      </c>
      <c r="B278" s="23" t="s">
        <v>2570</v>
      </c>
      <c r="C278" s="7" t="b">
        <v>1</v>
      </c>
      <c r="D278" s="3" t="b">
        <v>1</v>
      </c>
      <c r="E278" s="3">
        <v>2021</v>
      </c>
      <c r="F278" s="7" t="s">
        <v>2178</v>
      </c>
      <c r="G278" s="19">
        <v>27</v>
      </c>
    </row>
    <row r="279" spans="1:7" ht="17" x14ac:dyDescent="0.2">
      <c r="A279" t="s">
        <v>1792</v>
      </c>
      <c r="B279" t="s">
        <v>1283</v>
      </c>
      <c r="C279" t="b">
        <v>0</v>
      </c>
      <c r="D279" t="b">
        <v>0</v>
      </c>
      <c r="E279">
        <v>1851</v>
      </c>
      <c r="F279" s="7" t="s">
        <v>2571</v>
      </c>
      <c r="G279" s="19">
        <v>98</v>
      </c>
    </row>
    <row r="280" spans="1:7" ht="17" x14ac:dyDescent="0.2">
      <c r="A280" t="s">
        <v>1793</v>
      </c>
      <c r="B280" s="23" t="s">
        <v>2572</v>
      </c>
      <c r="C280" t="b">
        <v>0</v>
      </c>
      <c r="D280" t="b">
        <v>0</v>
      </c>
      <c r="E280" s="3">
        <v>1997</v>
      </c>
      <c r="F280" s="7" t="s">
        <v>2115</v>
      </c>
      <c r="G280" s="19">
        <v>61</v>
      </c>
    </row>
    <row r="281" spans="1:7" ht="17" x14ac:dyDescent="0.2">
      <c r="A281" t="s">
        <v>1794</v>
      </c>
      <c r="B281" s="23" t="s">
        <v>2573</v>
      </c>
      <c r="C281" s="7" t="b">
        <v>1</v>
      </c>
      <c r="D281" s="3" t="b">
        <v>0</v>
      </c>
      <c r="E281" s="3">
        <v>2019</v>
      </c>
      <c r="F281" s="7" t="s">
        <v>2179</v>
      </c>
      <c r="G281" s="19">
        <v>16</v>
      </c>
    </row>
    <row r="282" spans="1:7" ht="17" x14ac:dyDescent="0.2">
      <c r="A282" t="s">
        <v>1795</v>
      </c>
      <c r="B282" s="23" t="s">
        <v>1285</v>
      </c>
      <c r="C282" s="7" t="b">
        <v>1</v>
      </c>
      <c r="D282" s="3" t="b">
        <v>0</v>
      </c>
      <c r="E282" s="3">
        <v>2010</v>
      </c>
      <c r="F282" s="7" t="s">
        <v>2180</v>
      </c>
      <c r="G282" s="19">
        <v>135</v>
      </c>
    </row>
    <row r="283" spans="1:7" ht="17" x14ac:dyDescent="0.2">
      <c r="A283" t="s">
        <v>1796</v>
      </c>
      <c r="B283" s="23" t="s">
        <v>2574</v>
      </c>
      <c r="C283" s="7" t="b">
        <v>1</v>
      </c>
      <c r="D283" s="3" t="b">
        <v>1</v>
      </c>
      <c r="E283" s="3">
        <v>2009</v>
      </c>
      <c r="F283" s="7" t="s">
        <v>2181</v>
      </c>
      <c r="G283" s="19">
        <v>6</v>
      </c>
    </row>
    <row r="284" spans="1:7" ht="17" x14ac:dyDescent="0.2">
      <c r="A284" t="s">
        <v>1797</v>
      </c>
      <c r="B284" s="23" t="s">
        <v>1485</v>
      </c>
      <c r="C284" s="7" t="b">
        <v>0</v>
      </c>
      <c r="D284" s="3" t="b">
        <v>0</v>
      </c>
      <c r="E284" s="3">
        <v>1966</v>
      </c>
      <c r="F284" s="7" t="s">
        <v>2092</v>
      </c>
      <c r="G284" s="19">
        <v>30</v>
      </c>
    </row>
    <row r="285" spans="1:7" ht="17" x14ac:dyDescent="0.2">
      <c r="A285" t="s">
        <v>1798</v>
      </c>
      <c r="B285" s="23" t="s">
        <v>2575</v>
      </c>
      <c r="C285" s="7" t="b">
        <v>0</v>
      </c>
      <c r="D285" s="3" t="b">
        <v>0</v>
      </c>
      <c r="E285" s="3">
        <v>1891</v>
      </c>
      <c r="F285" s="7" t="s">
        <v>2182</v>
      </c>
      <c r="G285" s="19">
        <v>40</v>
      </c>
    </row>
    <row r="286" spans="1:7" ht="17" x14ac:dyDescent="0.2">
      <c r="A286" t="s">
        <v>1799</v>
      </c>
      <c r="B286" s="23" t="s">
        <v>1288</v>
      </c>
      <c r="C286" s="7" t="b">
        <v>1</v>
      </c>
      <c r="D286" s="3" t="b">
        <v>0</v>
      </c>
      <c r="E286" s="3">
        <v>2015</v>
      </c>
      <c r="F286" s="7" t="s">
        <v>2183</v>
      </c>
      <c r="G286" s="19">
        <v>42</v>
      </c>
    </row>
    <row r="287" spans="1:7" ht="17" x14ac:dyDescent="0.2">
      <c r="A287" t="s">
        <v>1800</v>
      </c>
      <c r="B287" s="23" t="s">
        <v>2576</v>
      </c>
      <c r="C287" s="7" t="b">
        <v>1</v>
      </c>
      <c r="D287" s="3" t="b">
        <v>1</v>
      </c>
      <c r="E287" s="3">
        <v>2010</v>
      </c>
      <c r="F287" s="7" t="s">
        <v>2184</v>
      </c>
      <c r="G287" s="19">
        <v>27</v>
      </c>
    </row>
    <row r="288" spans="1:7" ht="17" x14ac:dyDescent="0.2">
      <c r="A288" t="s">
        <v>1801</v>
      </c>
      <c r="B288" s="23" t="s">
        <v>1104</v>
      </c>
      <c r="C288" s="7" t="b">
        <v>1</v>
      </c>
      <c r="D288" s="3" t="b">
        <v>0</v>
      </c>
      <c r="E288" s="3">
        <v>2008</v>
      </c>
      <c r="F288" s="7" t="s">
        <v>2072</v>
      </c>
      <c r="G288" s="19">
        <v>53</v>
      </c>
    </row>
    <row r="289" spans="1:7" ht="17" x14ac:dyDescent="0.2">
      <c r="A289" t="s">
        <v>1802</v>
      </c>
      <c r="B289" t="s">
        <v>1295</v>
      </c>
      <c r="C289" t="b">
        <v>1</v>
      </c>
      <c r="D289" t="b">
        <v>0</v>
      </c>
      <c r="E289">
        <v>2008</v>
      </c>
      <c r="F289" s="7" t="s">
        <v>2577</v>
      </c>
      <c r="G289" s="19">
        <v>37</v>
      </c>
    </row>
    <row r="290" spans="1:7" ht="17" x14ac:dyDescent="0.2">
      <c r="A290" t="s">
        <v>1803</v>
      </c>
      <c r="B290" s="23" t="s">
        <v>2578</v>
      </c>
      <c r="C290" t="b">
        <v>1</v>
      </c>
      <c r="D290" t="b">
        <v>0</v>
      </c>
      <c r="E290" s="3">
        <v>2014</v>
      </c>
      <c r="F290" s="7" t="s">
        <v>2185</v>
      </c>
      <c r="G290" s="19">
        <v>22</v>
      </c>
    </row>
    <row r="291" spans="1:7" ht="17" x14ac:dyDescent="0.2">
      <c r="A291" t="s">
        <v>1804</v>
      </c>
      <c r="B291" s="23" t="s">
        <v>2578</v>
      </c>
      <c r="C291" t="b">
        <v>1</v>
      </c>
      <c r="D291" t="b">
        <v>0</v>
      </c>
      <c r="E291" s="3">
        <v>2019</v>
      </c>
      <c r="F291" s="7" t="s">
        <v>2186</v>
      </c>
      <c r="G291" s="19">
        <v>23</v>
      </c>
    </row>
    <row r="292" spans="1:7" ht="17" x14ac:dyDescent="0.2">
      <c r="A292" t="s">
        <v>572</v>
      </c>
      <c r="B292" s="23" t="s">
        <v>2579</v>
      </c>
      <c r="C292" t="b">
        <v>1</v>
      </c>
      <c r="D292" t="b">
        <v>0</v>
      </c>
      <c r="E292" s="3">
        <v>2017</v>
      </c>
      <c r="F292" s="7" t="s">
        <v>2072</v>
      </c>
      <c r="G292" s="19">
        <v>24</v>
      </c>
    </row>
    <row r="293" spans="1:7" ht="17" x14ac:dyDescent="0.2">
      <c r="A293" t="s">
        <v>1805</v>
      </c>
      <c r="B293" s="23" t="s">
        <v>2580</v>
      </c>
      <c r="C293" s="7" t="b">
        <v>0</v>
      </c>
      <c r="D293" t="b">
        <v>0</v>
      </c>
      <c r="E293" s="3">
        <v>2002</v>
      </c>
      <c r="F293" s="7" t="s">
        <v>2187</v>
      </c>
      <c r="G293" s="19">
        <v>41</v>
      </c>
    </row>
    <row r="294" spans="1:7" ht="17" x14ac:dyDescent="0.2">
      <c r="A294" t="s">
        <v>1806</v>
      </c>
      <c r="B294" t="s">
        <v>1296</v>
      </c>
      <c r="C294" t="b">
        <v>0</v>
      </c>
      <c r="D294" t="b">
        <v>0</v>
      </c>
      <c r="E294">
        <v>1976</v>
      </c>
      <c r="F294" s="7" t="s">
        <v>2188</v>
      </c>
      <c r="G294" s="19">
        <v>25</v>
      </c>
    </row>
    <row r="295" spans="1:7" ht="17" x14ac:dyDescent="0.2">
      <c r="A295" t="s">
        <v>1807</v>
      </c>
      <c r="B295" s="23" t="s">
        <v>1297</v>
      </c>
      <c r="C295" t="b">
        <v>0</v>
      </c>
      <c r="D295" t="b">
        <v>0</v>
      </c>
      <c r="E295" s="3">
        <v>1909</v>
      </c>
      <c r="F295" s="7" t="s">
        <v>2581</v>
      </c>
      <c r="G295" s="19">
        <v>166</v>
      </c>
    </row>
    <row r="296" spans="1:7" x14ac:dyDescent="0.2">
      <c r="A296" t="s">
        <v>1808</v>
      </c>
      <c r="B296" s="23" t="s">
        <v>1297</v>
      </c>
      <c r="C296" t="b">
        <v>0</v>
      </c>
      <c r="D296" t="b">
        <v>0</v>
      </c>
      <c r="E296" s="3">
        <v>1910</v>
      </c>
      <c r="F296" t="s">
        <v>2055</v>
      </c>
      <c r="G296" s="19">
        <v>1</v>
      </c>
    </row>
    <row r="297" spans="1:7" ht="17" x14ac:dyDescent="0.2">
      <c r="A297" t="s">
        <v>1809</v>
      </c>
      <c r="B297" s="23" t="s">
        <v>2582</v>
      </c>
      <c r="C297" s="7" t="b">
        <v>1</v>
      </c>
      <c r="D297" t="b">
        <v>1</v>
      </c>
      <c r="E297" s="3">
        <v>1985</v>
      </c>
      <c r="F297" s="7" t="s">
        <v>2170</v>
      </c>
      <c r="G297" s="19">
        <v>67</v>
      </c>
    </row>
    <row r="298" spans="1:7" ht="17" x14ac:dyDescent="0.2">
      <c r="A298" t="s">
        <v>1810</v>
      </c>
      <c r="B298" s="23" t="s">
        <v>2583</v>
      </c>
      <c r="C298" s="7" t="b">
        <v>1</v>
      </c>
      <c r="D298" t="b">
        <v>0</v>
      </c>
      <c r="E298" s="3">
        <v>1994</v>
      </c>
      <c r="F298" s="7" t="s">
        <v>2189</v>
      </c>
      <c r="G298" s="19">
        <v>46</v>
      </c>
    </row>
    <row r="299" spans="1:7" ht="17" x14ac:dyDescent="0.2">
      <c r="A299" t="s">
        <v>1811</v>
      </c>
      <c r="B299" s="23" t="s">
        <v>2584</v>
      </c>
      <c r="C299" s="7" t="b">
        <v>1</v>
      </c>
      <c r="D299" t="b">
        <v>0</v>
      </c>
      <c r="E299" s="3">
        <v>2015</v>
      </c>
      <c r="F299" s="7" t="s">
        <v>2064</v>
      </c>
      <c r="G299" s="19">
        <v>8</v>
      </c>
    </row>
    <row r="300" spans="1:7" ht="17" x14ac:dyDescent="0.2">
      <c r="A300" t="s">
        <v>1812</v>
      </c>
      <c r="B300" t="s">
        <v>1299</v>
      </c>
      <c r="C300" t="b">
        <v>0</v>
      </c>
      <c r="D300" t="b">
        <v>0</v>
      </c>
      <c r="E300">
        <v>1935</v>
      </c>
      <c r="F300" s="7" t="s">
        <v>2585</v>
      </c>
      <c r="G300" s="19">
        <v>131</v>
      </c>
    </row>
    <row r="301" spans="1:7" ht="17" x14ac:dyDescent="0.2">
      <c r="A301" t="s">
        <v>1813</v>
      </c>
      <c r="B301" s="23" t="s">
        <v>2586</v>
      </c>
      <c r="C301" s="7" t="b">
        <v>1</v>
      </c>
      <c r="D301" t="b">
        <v>0</v>
      </c>
      <c r="E301" s="3">
        <v>2018</v>
      </c>
      <c r="F301" s="7" t="s">
        <v>2190</v>
      </c>
      <c r="G301" s="19">
        <v>33</v>
      </c>
    </row>
    <row r="302" spans="1:7" ht="17" x14ac:dyDescent="0.2">
      <c r="A302" t="s">
        <v>1814</v>
      </c>
      <c r="B302" t="s">
        <v>1302</v>
      </c>
      <c r="C302" t="b">
        <v>1</v>
      </c>
      <c r="D302" t="b">
        <v>1</v>
      </c>
      <c r="E302">
        <v>2007</v>
      </c>
      <c r="F302" s="7" t="s">
        <v>2115</v>
      </c>
      <c r="G302" s="19">
        <v>5</v>
      </c>
    </row>
    <row r="303" spans="1:7" ht="17" x14ac:dyDescent="0.2">
      <c r="A303" t="s">
        <v>1815</v>
      </c>
      <c r="B303" t="s">
        <v>142</v>
      </c>
      <c r="C303" t="b">
        <v>1</v>
      </c>
      <c r="D303" t="b">
        <v>0</v>
      </c>
      <c r="E303">
        <v>1996</v>
      </c>
      <c r="F303" s="7" t="s">
        <v>2587</v>
      </c>
      <c r="G303" s="19">
        <v>31</v>
      </c>
    </row>
    <row r="304" spans="1:7" x14ac:dyDescent="0.2">
      <c r="A304" t="s">
        <v>1816</v>
      </c>
      <c r="B304" t="s">
        <v>2588</v>
      </c>
      <c r="C304" t="b">
        <v>1</v>
      </c>
      <c r="D304" t="b">
        <v>0</v>
      </c>
      <c r="E304">
        <v>2006</v>
      </c>
      <c r="F304" t="s">
        <v>2055</v>
      </c>
      <c r="G304" s="19">
        <v>3</v>
      </c>
    </row>
    <row r="305" spans="1:7" ht="17" x14ac:dyDescent="0.2">
      <c r="A305" t="s">
        <v>1817</v>
      </c>
      <c r="B305" t="s">
        <v>2589</v>
      </c>
      <c r="C305" t="b">
        <v>1</v>
      </c>
      <c r="D305" t="b">
        <v>1</v>
      </c>
      <c r="E305">
        <v>2015</v>
      </c>
      <c r="F305" s="7" t="s">
        <v>2191</v>
      </c>
      <c r="G305" s="19">
        <v>25</v>
      </c>
    </row>
    <row r="306" spans="1:7" x14ac:dyDescent="0.2">
      <c r="A306" t="s">
        <v>584</v>
      </c>
      <c r="B306" t="s">
        <v>2422</v>
      </c>
      <c r="C306" t="b">
        <v>0</v>
      </c>
      <c r="D306" t="b">
        <v>0</v>
      </c>
      <c r="E306">
        <v>1959</v>
      </c>
      <c r="F306" t="s">
        <v>2055</v>
      </c>
      <c r="G306" s="19">
        <v>3</v>
      </c>
    </row>
    <row r="307" spans="1:7" ht="17" x14ac:dyDescent="0.2">
      <c r="A307" t="s">
        <v>1819</v>
      </c>
      <c r="B307" t="s">
        <v>1307</v>
      </c>
      <c r="C307" t="b">
        <v>1</v>
      </c>
      <c r="D307" t="b">
        <v>1</v>
      </c>
      <c r="E307">
        <v>2013</v>
      </c>
      <c r="F307" s="7" t="s">
        <v>2192</v>
      </c>
      <c r="G307" s="19">
        <v>22</v>
      </c>
    </row>
    <row r="308" spans="1:7" ht="17" x14ac:dyDescent="0.2">
      <c r="A308" t="s">
        <v>1820</v>
      </c>
      <c r="B308" t="s">
        <v>2590</v>
      </c>
      <c r="C308" t="b">
        <v>1</v>
      </c>
      <c r="D308" t="b">
        <v>0</v>
      </c>
      <c r="E308">
        <v>2008</v>
      </c>
      <c r="F308" s="7" t="s">
        <v>2193</v>
      </c>
      <c r="G308" s="19">
        <v>38</v>
      </c>
    </row>
    <row r="309" spans="1:7" ht="17" x14ac:dyDescent="0.2">
      <c r="A309" t="s">
        <v>1821</v>
      </c>
      <c r="B309" t="s">
        <v>2591</v>
      </c>
      <c r="C309" t="b">
        <v>1</v>
      </c>
      <c r="D309" t="b">
        <v>0</v>
      </c>
      <c r="E309">
        <v>1973</v>
      </c>
      <c r="F309" s="7" t="s">
        <v>2118</v>
      </c>
      <c r="G309" s="19">
        <v>3</v>
      </c>
    </row>
    <row r="310" spans="1:7" ht="17" x14ac:dyDescent="0.2">
      <c r="A310" t="s">
        <v>1822</v>
      </c>
      <c r="B310" t="s">
        <v>2592</v>
      </c>
      <c r="C310" t="b">
        <v>1</v>
      </c>
      <c r="D310" t="b">
        <v>1</v>
      </c>
      <c r="E310">
        <v>2017</v>
      </c>
      <c r="F310" s="7" t="s">
        <v>2135</v>
      </c>
      <c r="G310" s="19">
        <v>7</v>
      </c>
    </row>
    <row r="311" spans="1:7" ht="17" x14ac:dyDescent="0.2">
      <c r="A311" t="s">
        <v>1823</v>
      </c>
      <c r="B311" t="s">
        <v>1308</v>
      </c>
      <c r="C311" t="b">
        <v>0</v>
      </c>
      <c r="D311" t="b">
        <v>0</v>
      </c>
      <c r="E311">
        <v>2005</v>
      </c>
      <c r="F311" s="7" t="s">
        <v>2488</v>
      </c>
      <c r="G311" s="19">
        <v>69</v>
      </c>
    </row>
    <row r="312" spans="1:7" ht="17" x14ac:dyDescent="0.2">
      <c r="A312" t="s">
        <v>1824</v>
      </c>
      <c r="B312" t="s">
        <v>2593</v>
      </c>
      <c r="C312" t="b">
        <v>1</v>
      </c>
      <c r="D312" t="b">
        <v>0</v>
      </c>
      <c r="E312">
        <v>2015</v>
      </c>
      <c r="F312" s="7" t="s">
        <v>2194</v>
      </c>
      <c r="G312" s="19">
        <v>9</v>
      </c>
    </row>
    <row r="313" spans="1:7" ht="17" x14ac:dyDescent="0.2">
      <c r="A313" t="s">
        <v>1825</v>
      </c>
      <c r="B313" s="19" t="s">
        <v>2594</v>
      </c>
      <c r="C313" t="b">
        <v>1</v>
      </c>
      <c r="D313" t="b">
        <v>0</v>
      </c>
      <c r="E313">
        <v>2014</v>
      </c>
      <c r="F313" s="7" t="s">
        <v>2195</v>
      </c>
      <c r="G313" s="19">
        <v>16</v>
      </c>
    </row>
    <row r="314" spans="1:7" ht="17" x14ac:dyDescent="0.2">
      <c r="A314" t="s">
        <v>1826</v>
      </c>
      <c r="B314" s="19" t="s">
        <v>2595</v>
      </c>
      <c r="C314" s="7" t="b">
        <v>0</v>
      </c>
      <c r="D314" t="b">
        <v>0</v>
      </c>
      <c r="E314">
        <v>2001</v>
      </c>
      <c r="F314" s="7" t="s">
        <v>2062</v>
      </c>
      <c r="G314" s="19">
        <v>11</v>
      </c>
    </row>
    <row r="315" spans="1:7" ht="17" x14ac:dyDescent="0.2">
      <c r="A315" t="s">
        <v>1827</v>
      </c>
      <c r="B315" s="19" t="s">
        <v>2596</v>
      </c>
      <c r="C315" t="b">
        <v>1</v>
      </c>
      <c r="D315" t="b">
        <v>0</v>
      </c>
      <c r="E315">
        <v>1995</v>
      </c>
      <c r="F315" s="7" t="s">
        <v>2597</v>
      </c>
      <c r="G315" s="19">
        <v>33</v>
      </c>
    </row>
    <row r="316" spans="1:7" ht="17" x14ac:dyDescent="0.2">
      <c r="A316" t="s">
        <v>1828</v>
      </c>
      <c r="B316" s="19" t="s">
        <v>1164</v>
      </c>
      <c r="C316" t="b">
        <v>1</v>
      </c>
      <c r="D316" t="b">
        <v>0</v>
      </c>
      <c r="E316">
        <v>2014</v>
      </c>
      <c r="F316" s="7" t="s">
        <v>2079</v>
      </c>
      <c r="G316" s="19">
        <v>18</v>
      </c>
    </row>
    <row r="317" spans="1:7" ht="17" x14ac:dyDescent="0.2">
      <c r="A317" t="s">
        <v>1829</v>
      </c>
      <c r="B317" s="19" t="s">
        <v>2598</v>
      </c>
      <c r="C317" t="b">
        <v>1</v>
      </c>
      <c r="D317" t="b">
        <v>0</v>
      </c>
      <c r="E317">
        <v>2019</v>
      </c>
      <c r="F317" s="7" t="s">
        <v>2164</v>
      </c>
      <c r="G317" s="19">
        <v>22</v>
      </c>
    </row>
    <row r="318" spans="1:7" ht="17" x14ac:dyDescent="0.2">
      <c r="A318" t="s">
        <v>1830</v>
      </c>
      <c r="B318" s="19" t="s">
        <v>2599</v>
      </c>
      <c r="C318" t="b">
        <v>1</v>
      </c>
      <c r="D318" t="b">
        <v>0</v>
      </c>
      <c r="E318">
        <v>2011</v>
      </c>
      <c r="F318" s="7" t="s">
        <v>2057</v>
      </c>
      <c r="G318" s="19">
        <v>9</v>
      </c>
    </row>
    <row r="319" spans="1:7" x14ac:dyDescent="0.2">
      <c r="A319" t="s">
        <v>1831</v>
      </c>
      <c r="B319" s="19" t="s">
        <v>2600</v>
      </c>
      <c r="C319" s="7" t="b">
        <v>1</v>
      </c>
      <c r="D319" t="b">
        <v>1</v>
      </c>
      <c r="E319">
        <v>2001</v>
      </c>
      <c r="F319" s="7"/>
      <c r="G319" s="19">
        <v>5</v>
      </c>
    </row>
    <row r="320" spans="1:7" ht="17" x14ac:dyDescent="0.2">
      <c r="A320" t="s">
        <v>597</v>
      </c>
      <c r="B320" s="19" t="s">
        <v>2601</v>
      </c>
      <c r="C320" t="b">
        <v>0</v>
      </c>
      <c r="D320" t="b">
        <v>0</v>
      </c>
      <c r="E320">
        <v>2020</v>
      </c>
      <c r="F320" s="7" t="s">
        <v>2196</v>
      </c>
      <c r="G320" s="19">
        <v>2</v>
      </c>
    </row>
    <row r="321" spans="1:7" ht="17" x14ac:dyDescent="0.2">
      <c r="A321" t="s">
        <v>1832</v>
      </c>
      <c r="B321" s="19" t="s">
        <v>2602</v>
      </c>
      <c r="C321" t="b">
        <v>0</v>
      </c>
      <c r="D321" t="b">
        <v>0</v>
      </c>
      <c r="E321">
        <v>1984</v>
      </c>
      <c r="F321" s="7" t="s">
        <v>2603</v>
      </c>
      <c r="G321" s="19">
        <v>115</v>
      </c>
    </row>
    <row r="322" spans="1:7" ht="17" x14ac:dyDescent="0.2">
      <c r="A322" t="s">
        <v>1833</v>
      </c>
      <c r="B322" s="19" t="s">
        <v>2604</v>
      </c>
      <c r="C322" s="7" t="b">
        <v>1</v>
      </c>
      <c r="D322" t="b">
        <v>0</v>
      </c>
      <c r="E322">
        <v>2016</v>
      </c>
      <c r="F322" s="7" t="s">
        <v>2085</v>
      </c>
      <c r="G322" s="19">
        <v>21</v>
      </c>
    </row>
    <row r="323" spans="1:7" ht="17" x14ac:dyDescent="0.2">
      <c r="A323" t="s">
        <v>1834</v>
      </c>
      <c r="B323" s="19" t="s">
        <v>2605</v>
      </c>
      <c r="C323" s="7" t="b">
        <v>1</v>
      </c>
      <c r="D323" t="b">
        <v>0</v>
      </c>
      <c r="E323">
        <v>2013</v>
      </c>
      <c r="F323" s="7" t="s">
        <v>2197</v>
      </c>
      <c r="G323" s="19">
        <v>14</v>
      </c>
    </row>
    <row r="324" spans="1:7" x14ac:dyDescent="0.2">
      <c r="A324" t="s">
        <v>1835</v>
      </c>
      <c r="B324" s="19" t="s">
        <v>2606</v>
      </c>
      <c r="C324" s="7" t="b">
        <v>1</v>
      </c>
      <c r="D324" t="b">
        <v>1</v>
      </c>
      <c r="E324">
        <v>2016</v>
      </c>
      <c r="F324" t="s">
        <v>2055</v>
      </c>
      <c r="G324" s="19">
        <v>1</v>
      </c>
    </row>
    <row r="325" spans="1:7" ht="17" x14ac:dyDescent="0.2">
      <c r="A325" t="s">
        <v>1836</v>
      </c>
      <c r="B325" s="19" t="s">
        <v>2607</v>
      </c>
      <c r="C325" s="7" t="b">
        <v>0</v>
      </c>
      <c r="D325" t="b">
        <v>0</v>
      </c>
      <c r="E325">
        <v>2013</v>
      </c>
      <c r="F325" s="7" t="s">
        <v>2608</v>
      </c>
      <c r="G325" s="19">
        <v>166</v>
      </c>
    </row>
    <row r="326" spans="1:7" ht="17" x14ac:dyDescent="0.2">
      <c r="A326" t="s">
        <v>1837</v>
      </c>
      <c r="B326" s="19" t="s">
        <v>2609</v>
      </c>
      <c r="C326" s="7" t="b">
        <v>1</v>
      </c>
      <c r="D326" t="b">
        <v>0</v>
      </c>
      <c r="E326">
        <v>1977</v>
      </c>
      <c r="F326" s="7" t="s">
        <v>2198</v>
      </c>
      <c r="G326" s="19">
        <v>7</v>
      </c>
    </row>
    <row r="327" spans="1:7" ht="17" x14ac:dyDescent="0.2">
      <c r="A327" t="s">
        <v>1838</v>
      </c>
      <c r="B327" s="19" t="s">
        <v>2610</v>
      </c>
      <c r="C327" s="7" t="b">
        <v>1</v>
      </c>
      <c r="D327" s="7" t="b">
        <v>1</v>
      </c>
      <c r="E327">
        <v>2012</v>
      </c>
      <c r="F327" s="7" t="s">
        <v>2085</v>
      </c>
      <c r="G327" s="19">
        <v>10</v>
      </c>
    </row>
    <row r="328" spans="1:7" ht="17" x14ac:dyDescent="0.2">
      <c r="A328" t="s">
        <v>1839</v>
      </c>
      <c r="B328" s="19" t="s">
        <v>2611</v>
      </c>
      <c r="C328" s="7" t="b">
        <v>0</v>
      </c>
      <c r="D328" t="b">
        <v>0</v>
      </c>
      <c r="E328">
        <v>1996</v>
      </c>
      <c r="F328" s="7" t="s">
        <v>2199</v>
      </c>
      <c r="G328" s="19">
        <v>16</v>
      </c>
    </row>
    <row r="329" spans="1:7" ht="17" x14ac:dyDescent="0.2">
      <c r="A329" t="s">
        <v>1840</v>
      </c>
      <c r="B329" s="19" t="s">
        <v>2612</v>
      </c>
      <c r="C329" s="7" t="b">
        <v>0</v>
      </c>
      <c r="D329" t="b">
        <v>0</v>
      </c>
      <c r="E329">
        <v>1984</v>
      </c>
      <c r="F329" s="7" t="s">
        <v>2064</v>
      </c>
      <c r="G329" s="19">
        <v>18</v>
      </c>
    </row>
    <row r="330" spans="1:7" ht="17" x14ac:dyDescent="0.2">
      <c r="A330" t="s">
        <v>1841</v>
      </c>
      <c r="B330" t="s">
        <v>157</v>
      </c>
      <c r="C330" t="b">
        <v>0</v>
      </c>
      <c r="D330" t="b">
        <v>0</v>
      </c>
      <c r="E330">
        <v>1967</v>
      </c>
      <c r="F330" s="7" t="s">
        <v>2179</v>
      </c>
      <c r="G330" s="19">
        <v>95</v>
      </c>
    </row>
    <row r="331" spans="1:7" ht="17" x14ac:dyDescent="0.2">
      <c r="A331" t="s">
        <v>1842</v>
      </c>
      <c r="B331" t="s">
        <v>2285</v>
      </c>
      <c r="C331" t="b">
        <v>0</v>
      </c>
      <c r="D331" t="b">
        <v>0</v>
      </c>
      <c r="E331">
        <v>1980</v>
      </c>
      <c r="F331" s="7" t="s">
        <v>2613</v>
      </c>
      <c r="G331" s="19">
        <v>26</v>
      </c>
    </row>
    <row r="332" spans="1:7" ht="17" x14ac:dyDescent="0.2">
      <c r="A332" t="s">
        <v>1843</v>
      </c>
      <c r="B332" t="s">
        <v>2614</v>
      </c>
      <c r="C332" s="7" t="b">
        <v>1</v>
      </c>
      <c r="D332" t="b">
        <v>0</v>
      </c>
      <c r="E332">
        <v>1996</v>
      </c>
      <c r="F332" s="7" t="s">
        <v>2057</v>
      </c>
      <c r="G332" s="19">
        <v>5</v>
      </c>
    </row>
    <row r="333" spans="1:7" ht="17" x14ac:dyDescent="0.2">
      <c r="A333" t="s">
        <v>1844</v>
      </c>
      <c r="B333" t="s">
        <v>2615</v>
      </c>
      <c r="C333" s="7" t="b">
        <v>0</v>
      </c>
      <c r="D333" t="b">
        <v>0</v>
      </c>
      <c r="E333">
        <v>2016</v>
      </c>
      <c r="F333" s="7" t="s">
        <v>2199</v>
      </c>
      <c r="G333" s="19">
        <v>14</v>
      </c>
    </row>
    <row r="334" spans="1:7" ht="17" x14ac:dyDescent="0.2">
      <c r="A334" t="s">
        <v>1845</v>
      </c>
      <c r="B334" t="s">
        <v>2616</v>
      </c>
      <c r="C334" s="7" t="b">
        <v>0</v>
      </c>
      <c r="D334" t="b">
        <v>0</v>
      </c>
      <c r="E334">
        <v>1914</v>
      </c>
      <c r="F334" s="7" t="s">
        <v>2603</v>
      </c>
      <c r="G334" s="19">
        <v>121</v>
      </c>
    </row>
    <row r="335" spans="1:7" x14ac:dyDescent="0.2">
      <c r="A335" t="s">
        <v>1846</v>
      </c>
      <c r="B335" t="s">
        <v>2617</v>
      </c>
      <c r="C335" s="7" t="b">
        <v>0</v>
      </c>
      <c r="D335" t="b">
        <v>0</v>
      </c>
      <c r="E335">
        <v>2017</v>
      </c>
      <c r="F335" t="s">
        <v>2055</v>
      </c>
      <c r="G335" s="19">
        <v>3</v>
      </c>
    </row>
    <row r="336" spans="1:7" ht="17" x14ac:dyDescent="0.2">
      <c r="A336" t="s">
        <v>1847</v>
      </c>
      <c r="B336" t="s">
        <v>2618</v>
      </c>
      <c r="C336" s="7" t="b">
        <v>0</v>
      </c>
      <c r="D336" t="b">
        <v>0</v>
      </c>
      <c r="E336">
        <v>2004</v>
      </c>
      <c r="F336" s="7" t="s">
        <v>2179</v>
      </c>
      <c r="G336" s="19">
        <v>13</v>
      </c>
    </row>
    <row r="337" spans="1:7" ht="17" x14ac:dyDescent="0.2">
      <c r="A337" t="s">
        <v>1848</v>
      </c>
      <c r="B337" t="s">
        <v>2619</v>
      </c>
      <c r="C337" s="7" t="b">
        <v>1</v>
      </c>
      <c r="D337" t="b">
        <v>0</v>
      </c>
      <c r="E337">
        <v>2017</v>
      </c>
      <c r="F337" s="7" t="s">
        <v>2200</v>
      </c>
      <c r="G337" s="19">
        <v>30</v>
      </c>
    </row>
    <row r="338" spans="1:7" x14ac:dyDescent="0.2">
      <c r="A338" t="s">
        <v>1849</v>
      </c>
      <c r="B338" t="s">
        <v>2620</v>
      </c>
      <c r="C338" s="7" t="b">
        <v>0</v>
      </c>
      <c r="D338" t="b">
        <v>1</v>
      </c>
      <c r="E338">
        <v>2017</v>
      </c>
      <c r="F338" t="s">
        <v>2055</v>
      </c>
      <c r="G338" s="19">
        <v>1</v>
      </c>
    </row>
    <row r="339" spans="1:7" ht="17" x14ac:dyDescent="0.2">
      <c r="A339" t="s">
        <v>1850</v>
      </c>
      <c r="B339" t="s">
        <v>1318</v>
      </c>
      <c r="C339" t="b">
        <v>1</v>
      </c>
      <c r="D339" t="b">
        <v>1</v>
      </c>
      <c r="E339">
        <v>2015</v>
      </c>
      <c r="F339" s="7" t="s">
        <v>2092</v>
      </c>
      <c r="G339" s="19">
        <v>5</v>
      </c>
    </row>
    <row r="340" spans="1:7" ht="17" x14ac:dyDescent="0.2">
      <c r="A340" t="s">
        <v>1851</v>
      </c>
      <c r="B340" s="19" t="s">
        <v>2621</v>
      </c>
      <c r="C340" t="b">
        <v>1</v>
      </c>
      <c r="D340" t="b">
        <v>1</v>
      </c>
      <c r="E340">
        <v>2018</v>
      </c>
      <c r="F340" s="7" t="s">
        <v>2201</v>
      </c>
      <c r="G340" s="19">
        <v>6</v>
      </c>
    </row>
    <row r="341" spans="1:7" ht="17" x14ac:dyDescent="0.2">
      <c r="A341" t="s">
        <v>1852</v>
      </c>
      <c r="B341" s="19" t="s">
        <v>2622</v>
      </c>
      <c r="C341" s="7" t="b">
        <v>0</v>
      </c>
      <c r="D341" t="b">
        <v>0</v>
      </c>
      <c r="E341">
        <v>2012</v>
      </c>
      <c r="F341" s="7" t="s">
        <v>2202</v>
      </c>
      <c r="G341" s="19">
        <v>7</v>
      </c>
    </row>
    <row r="342" spans="1:7" ht="17" x14ac:dyDescent="0.2">
      <c r="A342" t="s">
        <v>1853</v>
      </c>
      <c r="B342" s="19" t="s">
        <v>2623</v>
      </c>
      <c r="C342" s="7" t="b">
        <v>1</v>
      </c>
      <c r="D342" t="b">
        <v>0</v>
      </c>
      <c r="E342">
        <v>2000</v>
      </c>
      <c r="F342" s="7" t="s">
        <v>2203</v>
      </c>
      <c r="G342" s="19">
        <v>17</v>
      </c>
    </row>
    <row r="343" spans="1:7" ht="17" x14ac:dyDescent="0.2">
      <c r="A343" t="s">
        <v>1854</v>
      </c>
      <c r="B343" t="s">
        <v>1854</v>
      </c>
      <c r="C343" s="7" t="b">
        <v>0</v>
      </c>
      <c r="D343" s="7" t="b">
        <v>0</v>
      </c>
      <c r="E343">
        <v>1981</v>
      </c>
      <c r="F343" s="7" t="s">
        <v>2064</v>
      </c>
      <c r="G343" s="19">
        <v>15</v>
      </c>
    </row>
    <row r="344" spans="1:7" ht="17" x14ac:dyDescent="0.2">
      <c r="A344" t="s">
        <v>1855</v>
      </c>
      <c r="B344" s="19" t="s">
        <v>2624</v>
      </c>
      <c r="C344" s="7" t="b">
        <v>0</v>
      </c>
      <c r="D344" s="7" t="b">
        <v>0</v>
      </c>
      <c r="E344">
        <v>2008</v>
      </c>
      <c r="F344" s="7" t="s">
        <v>2204</v>
      </c>
      <c r="G344" s="19">
        <v>20</v>
      </c>
    </row>
    <row r="345" spans="1:7" ht="17" x14ac:dyDescent="0.2">
      <c r="A345" t="s">
        <v>1856</v>
      </c>
      <c r="B345" s="19" t="s">
        <v>2625</v>
      </c>
      <c r="C345" s="7" t="b">
        <v>1</v>
      </c>
      <c r="D345" t="b">
        <v>1</v>
      </c>
      <c r="E345">
        <v>2020</v>
      </c>
      <c r="F345" s="7" t="s">
        <v>2105</v>
      </c>
      <c r="G345" s="19">
        <v>8</v>
      </c>
    </row>
    <row r="346" spans="1:7" ht="17" x14ac:dyDescent="0.2">
      <c r="A346" t="s">
        <v>1857</v>
      </c>
      <c r="B346" s="19" t="s">
        <v>2626</v>
      </c>
      <c r="C346" s="7" t="b">
        <v>1</v>
      </c>
      <c r="D346" t="b">
        <v>0</v>
      </c>
      <c r="E346">
        <v>2001</v>
      </c>
      <c r="F346" s="7" t="s">
        <v>2097</v>
      </c>
      <c r="G346" s="19">
        <v>85</v>
      </c>
    </row>
    <row r="347" spans="1:7" ht="17" x14ac:dyDescent="0.2">
      <c r="A347" t="s">
        <v>1858</v>
      </c>
      <c r="B347" s="19" t="s">
        <v>2627</v>
      </c>
      <c r="C347" s="7" t="b">
        <v>1</v>
      </c>
      <c r="D347" t="b">
        <v>1</v>
      </c>
      <c r="E347">
        <v>2014</v>
      </c>
      <c r="F347" s="7" t="s">
        <v>2205</v>
      </c>
      <c r="G347" s="19">
        <v>28</v>
      </c>
    </row>
    <row r="348" spans="1:7" ht="17" x14ac:dyDescent="0.2">
      <c r="A348" t="s">
        <v>1859</v>
      </c>
      <c r="B348" s="19" t="s">
        <v>2628</v>
      </c>
      <c r="C348" s="7" t="b">
        <v>1</v>
      </c>
      <c r="D348" t="b">
        <v>0</v>
      </c>
      <c r="E348">
        <v>2012</v>
      </c>
      <c r="F348" s="7" t="s">
        <v>2059</v>
      </c>
      <c r="G348" s="19">
        <v>55</v>
      </c>
    </row>
    <row r="349" spans="1:7" ht="17" x14ac:dyDescent="0.2">
      <c r="A349" t="s">
        <v>1860</v>
      </c>
      <c r="B349" s="19" t="s">
        <v>2629</v>
      </c>
      <c r="C349" s="7" t="b">
        <v>1</v>
      </c>
      <c r="D349" t="b">
        <v>1</v>
      </c>
      <c r="E349">
        <v>2004</v>
      </c>
      <c r="F349" s="7" t="s">
        <v>2199</v>
      </c>
      <c r="G349" s="19">
        <v>10</v>
      </c>
    </row>
    <row r="350" spans="1:7" ht="17" x14ac:dyDescent="0.2">
      <c r="A350" t="s">
        <v>1861</v>
      </c>
      <c r="B350" s="19" t="s">
        <v>2630</v>
      </c>
      <c r="C350" s="7" t="b">
        <v>1</v>
      </c>
      <c r="D350" t="b">
        <v>0</v>
      </c>
      <c r="E350">
        <v>2021</v>
      </c>
      <c r="F350" s="7" t="s">
        <v>2206</v>
      </c>
      <c r="G350" s="19">
        <v>10</v>
      </c>
    </row>
    <row r="351" spans="1:7" ht="17" x14ac:dyDescent="0.2">
      <c r="A351" t="s">
        <v>1862</v>
      </c>
      <c r="B351" s="19" t="s">
        <v>2631</v>
      </c>
      <c r="C351" s="7" t="b">
        <v>0</v>
      </c>
      <c r="D351" t="b">
        <v>0</v>
      </c>
      <c r="E351">
        <v>2018</v>
      </c>
      <c r="F351" s="7" t="s">
        <v>2167</v>
      </c>
      <c r="G351" s="19">
        <v>18</v>
      </c>
    </row>
    <row r="352" spans="1:7" ht="17" x14ac:dyDescent="0.2">
      <c r="A352" t="s">
        <v>1863</v>
      </c>
      <c r="B352" s="19" t="s">
        <v>2632</v>
      </c>
      <c r="C352" s="7" t="b">
        <v>1</v>
      </c>
      <c r="D352" s="7" t="b">
        <v>1</v>
      </c>
      <c r="E352">
        <v>2007</v>
      </c>
      <c r="F352" s="7" t="s">
        <v>2207</v>
      </c>
      <c r="G352" s="19">
        <v>4</v>
      </c>
    </row>
    <row r="353" spans="1:7" ht="17" x14ac:dyDescent="0.2">
      <c r="A353" t="s">
        <v>1864</v>
      </c>
      <c r="B353" s="19" t="s">
        <v>2633</v>
      </c>
      <c r="C353" s="7" t="b">
        <v>1</v>
      </c>
      <c r="D353" t="b">
        <v>0</v>
      </c>
      <c r="E353">
        <v>2008</v>
      </c>
      <c r="F353" s="7" t="s">
        <v>2634</v>
      </c>
      <c r="G353" s="19">
        <v>183</v>
      </c>
    </row>
    <row r="354" spans="1:7" ht="17" x14ac:dyDescent="0.2">
      <c r="A354" t="s">
        <v>1865</v>
      </c>
      <c r="B354" s="19" t="s">
        <v>2635</v>
      </c>
      <c r="C354" t="b">
        <v>0</v>
      </c>
      <c r="D354" t="b">
        <v>0</v>
      </c>
      <c r="E354">
        <v>1983</v>
      </c>
      <c r="F354" s="7" t="s">
        <v>2069</v>
      </c>
      <c r="G354" s="19">
        <v>5</v>
      </c>
    </row>
    <row r="355" spans="1:7" ht="17" x14ac:dyDescent="0.2">
      <c r="A355" t="s">
        <v>1866</v>
      </c>
      <c r="B355" t="s">
        <v>1331</v>
      </c>
      <c r="C355" t="b">
        <v>0</v>
      </c>
      <c r="D355" t="b">
        <v>0</v>
      </c>
      <c r="E355">
        <v>1973</v>
      </c>
      <c r="F355" s="7" t="s">
        <v>2108</v>
      </c>
      <c r="G355" s="19">
        <v>14</v>
      </c>
    </row>
    <row r="356" spans="1:7" ht="17" x14ac:dyDescent="0.2">
      <c r="A356" t="s">
        <v>1867</v>
      </c>
      <c r="B356" t="s">
        <v>1332</v>
      </c>
      <c r="C356" t="b">
        <v>0</v>
      </c>
      <c r="D356" t="b">
        <v>1</v>
      </c>
      <c r="E356">
        <v>1989</v>
      </c>
      <c r="F356" s="7" t="s">
        <v>2636</v>
      </c>
      <c r="G356" s="19">
        <v>58</v>
      </c>
    </row>
    <row r="357" spans="1:7" ht="17" x14ac:dyDescent="0.2">
      <c r="A357" t="s">
        <v>1868</v>
      </c>
      <c r="B357" s="19" t="s">
        <v>2637</v>
      </c>
      <c r="C357" s="7" t="b">
        <v>0</v>
      </c>
      <c r="D357" t="b">
        <v>0</v>
      </c>
      <c r="E357">
        <v>1954</v>
      </c>
      <c r="F357" s="7" t="s">
        <v>2159</v>
      </c>
      <c r="G357" s="19">
        <v>13</v>
      </c>
    </row>
    <row r="358" spans="1:7" x14ac:dyDescent="0.2">
      <c r="A358" t="s">
        <v>1869</v>
      </c>
      <c r="B358" s="19" t="s">
        <v>2638</v>
      </c>
      <c r="C358" t="b">
        <v>1</v>
      </c>
      <c r="D358" t="b">
        <v>0</v>
      </c>
      <c r="E358">
        <v>2000</v>
      </c>
      <c r="G358" s="19">
        <v>1</v>
      </c>
    </row>
    <row r="359" spans="1:7" ht="17" x14ac:dyDescent="0.2">
      <c r="A359" t="s">
        <v>1870</v>
      </c>
      <c r="B359" s="19" t="s">
        <v>2639</v>
      </c>
      <c r="C359" s="7" t="b">
        <v>0</v>
      </c>
      <c r="D359" s="7" t="b">
        <v>0</v>
      </c>
      <c r="E359">
        <v>2017</v>
      </c>
      <c r="F359" s="7" t="s">
        <v>2208</v>
      </c>
      <c r="G359" s="19">
        <v>7</v>
      </c>
    </row>
    <row r="360" spans="1:7" ht="17" x14ac:dyDescent="0.2">
      <c r="A360" t="s">
        <v>633</v>
      </c>
      <c r="B360" s="19" t="s">
        <v>2640</v>
      </c>
      <c r="C360" s="7" t="b">
        <v>0</v>
      </c>
      <c r="D360" s="7" t="b">
        <v>0</v>
      </c>
      <c r="E360">
        <v>2020</v>
      </c>
      <c r="F360" s="7" t="s">
        <v>2065</v>
      </c>
      <c r="G360" s="19">
        <v>21</v>
      </c>
    </row>
    <row r="361" spans="1:7" ht="17" x14ac:dyDescent="0.2">
      <c r="A361" t="s">
        <v>1871</v>
      </c>
      <c r="B361" s="19" t="s">
        <v>2641</v>
      </c>
      <c r="C361" s="7" t="b">
        <v>1</v>
      </c>
      <c r="D361" t="b">
        <v>0</v>
      </c>
      <c r="E361">
        <v>1992</v>
      </c>
      <c r="F361" s="7" t="s">
        <v>2167</v>
      </c>
      <c r="G361" s="19">
        <v>13</v>
      </c>
    </row>
    <row r="362" spans="1:7" ht="17" x14ac:dyDescent="0.2">
      <c r="A362" t="s">
        <v>1872</v>
      </c>
      <c r="B362" s="19" t="s">
        <v>2642</v>
      </c>
      <c r="C362" s="7" t="b">
        <v>0</v>
      </c>
      <c r="D362" t="b">
        <v>1</v>
      </c>
      <c r="E362">
        <v>2008</v>
      </c>
      <c r="F362" s="7" t="s">
        <v>2150</v>
      </c>
      <c r="G362" s="19">
        <v>7</v>
      </c>
    </row>
    <row r="363" spans="1:7" ht="17" x14ac:dyDescent="0.2">
      <c r="A363" t="s">
        <v>1873</v>
      </c>
      <c r="B363" s="19" t="s">
        <v>2643</v>
      </c>
      <c r="C363" s="7" t="b">
        <v>1</v>
      </c>
      <c r="D363" t="b">
        <v>1</v>
      </c>
      <c r="E363">
        <v>2017</v>
      </c>
      <c r="F363" s="7" t="s">
        <v>2138</v>
      </c>
      <c r="G363" s="19">
        <v>31</v>
      </c>
    </row>
    <row r="364" spans="1:7" ht="34" x14ac:dyDescent="0.2">
      <c r="A364" t="s">
        <v>1874</v>
      </c>
      <c r="B364" s="26" t="s">
        <v>2644</v>
      </c>
      <c r="C364" t="b">
        <v>0</v>
      </c>
      <c r="D364" t="b">
        <v>0</v>
      </c>
      <c r="E364">
        <v>1972</v>
      </c>
      <c r="F364" s="7" t="s">
        <v>2209</v>
      </c>
      <c r="G364" s="19">
        <v>12</v>
      </c>
    </row>
    <row r="365" spans="1:7" ht="17" x14ac:dyDescent="0.2">
      <c r="A365" t="s">
        <v>1875</v>
      </c>
      <c r="B365" t="s">
        <v>1335</v>
      </c>
      <c r="C365" t="b">
        <v>0</v>
      </c>
      <c r="D365" t="b">
        <v>0</v>
      </c>
      <c r="E365">
        <v>1994</v>
      </c>
      <c r="F365" s="7" t="s">
        <v>2142</v>
      </c>
      <c r="G365" s="19">
        <v>43</v>
      </c>
    </row>
    <row r="366" spans="1:7" ht="17" x14ac:dyDescent="0.2">
      <c r="A366" t="s">
        <v>1876</v>
      </c>
      <c r="B366" s="19" t="s">
        <v>2645</v>
      </c>
      <c r="C366" s="7" t="b">
        <v>1</v>
      </c>
      <c r="D366" t="b">
        <v>1</v>
      </c>
      <c r="E366">
        <v>2013</v>
      </c>
      <c r="F366" s="7" t="s">
        <v>2092</v>
      </c>
      <c r="G366" s="19">
        <v>11</v>
      </c>
    </row>
    <row r="367" spans="1:7" ht="17" x14ac:dyDescent="0.2">
      <c r="A367" t="s">
        <v>1877</v>
      </c>
      <c r="B367" s="19" t="s">
        <v>2646</v>
      </c>
      <c r="C367" s="7" t="b">
        <v>0</v>
      </c>
      <c r="D367" t="b">
        <v>0</v>
      </c>
      <c r="E367">
        <v>1994</v>
      </c>
      <c r="F367" s="7" t="s">
        <v>2064</v>
      </c>
      <c r="G367" s="19">
        <v>4</v>
      </c>
    </row>
    <row r="368" spans="1:7" ht="17" x14ac:dyDescent="0.2">
      <c r="A368" t="s">
        <v>1878</v>
      </c>
      <c r="B368" s="19" t="s">
        <v>1338</v>
      </c>
      <c r="C368" s="7" t="b">
        <v>1</v>
      </c>
      <c r="D368" t="b">
        <v>0</v>
      </c>
      <c r="E368">
        <v>2008</v>
      </c>
      <c r="F368" s="7" t="s">
        <v>2128</v>
      </c>
      <c r="G368" s="19">
        <v>14</v>
      </c>
    </row>
    <row r="369" spans="1:7" ht="17" x14ac:dyDescent="0.2">
      <c r="A369" t="s">
        <v>1879</v>
      </c>
      <c r="B369" s="19" t="s">
        <v>2647</v>
      </c>
      <c r="C369" s="7" t="b">
        <v>0</v>
      </c>
      <c r="D369" t="b">
        <v>0</v>
      </c>
      <c r="E369">
        <v>1930</v>
      </c>
      <c r="F369" s="7" t="s">
        <v>2210</v>
      </c>
      <c r="G369" s="19">
        <v>94</v>
      </c>
    </row>
    <row r="370" spans="1:7" ht="17" x14ac:dyDescent="0.2">
      <c r="A370" t="s">
        <v>1880</v>
      </c>
      <c r="B370" s="19" t="s">
        <v>2648</v>
      </c>
      <c r="C370" s="7" t="b">
        <v>0</v>
      </c>
      <c r="D370" t="b">
        <v>0</v>
      </c>
      <c r="E370">
        <v>1979</v>
      </c>
      <c r="F370" s="7" t="s">
        <v>2105</v>
      </c>
      <c r="G370" s="19">
        <v>20</v>
      </c>
    </row>
    <row r="371" spans="1:7" ht="17" x14ac:dyDescent="0.2">
      <c r="A371" t="s">
        <v>1881</v>
      </c>
      <c r="B371" s="19" t="s">
        <v>2649</v>
      </c>
      <c r="C371" s="7" t="b">
        <v>1</v>
      </c>
      <c r="D371" t="b">
        <v>0</v>
      </c>
      <c r="E371">
        <v>1987</v>
      </c>
      <c r="F371" s="7" t="s">
        <v>2650</v>
      </c>
      <c r="G371" s="19">
        <v>50</v>
      </c>
    </row>
    <row r="372" spans="1:7" ht="17" x14ac:dyDescent="0.2">
      <c r="A372" t="s">
        <v>1882</v>
      </c>
      <c r="B372" s="19" t="s">
        <v>2651</v>
      </c>
      <c r="C372" s="7" t="b">
        <v>0</v>
      </c>
      <c r="D372" t="b">
        <v>0</v>
      </c>
      <c r="E372">
        <v>1911</v>
      </c>
      <c r="F372" s="7" t="s">
        <v>2211</v>
      </c>
      <c r="G372" s="19">
        <v>13</v>
      </c>
    </row>
    <row r="373" spans="1:7" ht="34" x14ac:dyDescent="0.2">
      <c r="A373" t="s">
        <v>1883</v>
      </c>
      <c r="B373" s="7" t="s">
        <v>2652</v>
      </c>
      <c r="C373" s="7" t="b">
        <v>1</v>
      </c>
      <c r="D373" t="b">
        <v>0</v>
      </c>
      <c r="E373">
        <v>1935</v>
      </c>
      <c r="F373" s="7" t="s">
        <v>2653</v>
      </c>
      <c r="G373" s="19">
        <v>46</v>
      </c>
    </row>
    <row r="374" spans="1:7" ht="17" x14ac:dyDescent="0.2">
      <c r="A374" t="s">
        <v>1884</v>
      </c>
      <c r="B374" s="19" t="s">
        <v>2654</v>
      </c>
      <c r="C374" s="7" t="b">
        <v>1</v>
      </c>
      <c r="D374" t="b">
        <v>0</v>
      </c>
      <c r="E374">
        <v>2010</v>
      </c>
      <c r="F374" s="7" t="s">
        <v>2488</v>
      </c>
      <c r="G374" s="19">
        <v>78</v>
      </c>
    </row>
    <row r="375" spans="1:7" ht="17" x14ac:dyDescent="0.2">
      <c r="A375" t="s">
        <v>1885</v>
      </c>
      <c r="B375" s="19" t="s">
        <v>2655</v>
      </c>
      <c r="C375" s="7" t="b">
        <v>1</v>
      </c>
      <c r="D375" t="b">
        <v>0</v>
      </c>
      <c r="E375">
        <v>2016</v>
      </c>
      <c r="F375" s="7" t="s">
        <v>2105</v>
      </c>
      <c r="G375" s="19">
        <v>27</v>
      </c>
    </row>
    <row r="376" spans="1:7" ht="17" x14ac:dyDescent="0.2">
      <c r="A376" t="s">
        <v>1886</v>
      </c>
      <c r="B376" s="19" t="s">
        <v>2656</v>
      </c>
      <c r="C376" s="7" t="b">
        <v>0</v>
      </c>
      <c r="D376" t="b">
        <v>0</v>
      </c>
      <c r="E376">
        <v>2014</v>
      </c>
      <c r="F376" s="7" t="s">
        <v>2062</v>
      </c>
      <c r="G376" s="19">
        <v>2</v>
      </c>
    </row>
    <row r="377" spans="1:7" ht="17" x14ac:dyDescent="0.2">
      <c r="A377" t="s">
        <v>1887</v>
      </c>
      <c r="B377" s="19" t="s">
        <v>2657</v>
      </c>
      <c r="C377" s="7" t="b">
        <v>1</v>
      </c>
      <c r="D377" t="b">
        <v>1</v>
      </c>
      <c r="E377">
        <v>2021</v>
      </c>
      <c r="F377" s="7" t="s">
        <v>2212</v>
      </c>
      <c r="G377" s="19">
        <v>9</v>
      </c>
    </row>
    <row r="378" spans="1:7" ht="17" x14ac:dyDescent="0.2">
      <c r="A378" t="s">
        <v>1888</v>
      </c>
      <c r="B378" t="s">
        <v>1339</v>
      </c>
      <c r="C378" t="b">
        <v>1</v>
      </c>
      <c r="D378" t="b">
        <v>0</v>
      </c>
      <c r="E378">
        <v>2013</v>
      </c>
      <c r="F378" s="7" t="s">
        <v>2115</v>
      </c>
      <c r="G378" s="19">
        <v>38</v>
      </c>
    </row>
    <row r="379" spans="1:7" ht="17" x14ac:dyDescent="0.2">
      <c r="A379" t="s">
        <v>1889</v>
      </c>
      <c r="B379" t="s">
        <v>1343</v>
      </c>
      <c r="C379" t="b">
        <v>1</v>
      </c>
      <c r="D379" t="b">
        <v>0</v>
      </c>
      <c r="E379">
        <v>2008</v>
      </c>
      <c r="F379" s="7" t="s">
        <v>2213</v>
      </c>
      <c r="G379" s="19">
        <v>7</v>
      </c>
    </row>
    <row r="380" spans="1:7" ht="17" x14ac:dyDescent="0.2">
      <c r="A380" t="s">
        <v>1890</v>
      </c>
      <c r="B380" t="s">
        <v>2658</v>
      </c>
      <c r="C380" s="7" t="b">
        <v>1</v>
      </c>
      <c r="D380" t="b">
        <v>1</v>
      </c>
      <c r="E380">
        <v>1999</v>
      </c>
      <c r="F380" s="7" t="s">
        <v>2603</v>
      </c>
      <c r="G380" s="19">
        <v>144</v>
      </c>
    </row>
    <row r="381" spans="1:7" ht="17" x14ac:dyDescent="0.2">
      <c r="A381" t="s">
        <v>1891</v>
      </c>
      <c r="B381" s="19" t="s">
        <v>2659</v>
      </c>
      <c r="C381" s="7" t="b">
        <v>1</v>
      </c>
      <c r="D381" t="b">
        <v>0</v>
      </c>
      <c r="E381">
        <v>2022</v>
      </c>
      <c r="F381" s="7" t="s">
        <v>2091</v>
      </c>
      <c r="G381" s="19">
        <v>9</v>
      </c>
    </row>
    <row r="382" spans="1:7" ht="17" x14ac:dyDescent="0.2">
      <c r="A382" t="s">
        <v>654</v>
      </c>
      <c r="B382" s="19" t="s">
        <v>2660</v>
      </c>
      <c r="C382" s="7" t="b">
        <v>1</v>
      </c>
      <c r="D382" t="b">
        <v>0</v>
      </c>
      <c r="E382">
        <v>1994</v>
      </c>
      <c r="F382" s="7" t="s">
        <v>2170</v>
      </c>
      <c r="G382" s="19">
        <v>45</v>
      </c>
    </row>
    <row r="383" spans="1:7" ht="17" x14ac:dyDescent="0.2">
      <c r="A383" t="s">
        <v>1892</v>
      </c>
      <c r="B383" s="19" t="s">
        <v>2615</v>
      </c>
      <c r="C383" s="7" t="b">
        <v>0</v>
      </c>
      <c r="D383" t="b">
        <v>0</v>
      </c>
      <c r="E383">
        <v>1984</v>
      </c>
      <c r="F383" s="7" t="s">
        <v>2661</v>
      </c>
      <c r="G383" s="19">
        <v>45</v>
      </c>
    </row>
    <row r="384" spans="1:7" ht="17" x14ac:dyDescent="0.2">
      <c r="A384" t="s">
        <v>1893</v>
      </c>
      <c r="B384" s="19" t="s">
        <v>2662</v>
      </c>
      <c r="C384" s="7" t="b">
        <v>1</v>
      </c>
      <c r="D384" t="b">
        <v>1</v>
      </c>
      <c r="E384">
        <v>2015</v>
      </c>
      <c r="F384" s="7" t="s">
        <v>2057</v>
      </c>
      <c r="G384" s="19">
        <v>16</v>
      </c>
    </row>
    <row r="385" spans="1:7" ht="17" x14ac:dyDescent="0.2">
      <c r="A385" t="s">
        <v>1894</v>
      </c>
      <c r="B385" t="s">
        <v>1345</v>
      </c>
      <c r="C385" t="b">
        <v>0</v>
      </c>
      <c r="D385" t="b">
        <v>0</v>
      </c>
      <c r="E385">
        <v>2014</v>
      </c>
      <c r="F385" s="7" t="s">
        <v>2092</v>
      </c>
      <c r="G385" s="19">
        <v>8</v>
      </c>
    </row>
    <row r="386" spans="1:7" ht="17" x14ac:dyDescent="0.2">
      <c r="A386" t="s">
        <v>1895</v>
      </c>
      <c r="B386" s="27" t="s">
        <v>2663</v>
      </c>
      <c r="C386" t="b">
        <v>0</v>
      </c>
      <c r="D386" t="b">
        <v>0</v>
      </c>
      <c r="E386">
        <v>1952</v>
      </c>
      <c r="F386" s="7" t="s">
        <v>2214</v>
      </c>
      <c r="G386" s="19">
        <v>29</v>
      </c>
    </row>
    <row r="387" spans="1:7" x14ac:dyDescent="0.2">
      <c r="A387" t="s">
        <v>1896</v>
      </c>
      <c r="B387" s="19" t="s">
        <v>2664</v>
      </c>
      <c r="C387" t="b">
        <v>1</v>
      </c>
      <c r="D387" t="b">
        <v>0</v>
      </c>
      <c r="E387">
        <v>1967</v>
      </c>
      <c r="G387" s="19">
        <v>43</v>
      </c>
    </row>
    <row r="388" spans="1:7" ht="17" x14ac:dyDescent="0.2">
      <c r="A388" t="s">
        <v>1897</v>
      </c>
      <c r="B388" s="19" t="s">
        <v>2665</v>
      </c>
      <c r="C388" t="b">
        <v>1</v>
      </c>
      <c r="D388" t="b">
        <v>0</v>
      </c>
      <c r="E388">
        <v>2010</v>
      </c>
      <c r="F388" s="7" t="s">
        <v>2213</v>
      </c>
      <c r="G388" s="19">
        <v>16</v>
      </c>
    </row>
    <row r="389" spans="1:7" ht="17" x14ac:dyDescent="0.2">
      <c r="A389" t="s">
        <v>1898</v>
      </c>
      <c r="B389" s="19" t="s">
        <v>2666</v>
      </c>
      <c r="C389" t="b">
        <v>0</v>
      </c>
      <c r="D389" t="b">
        <v>0</v>
      </c>
      <c r="E389">
        <v>1981</v>
      </c>
      <c r="F389" s="7" t="s">
        <v>2667</v>
      </c>
      <c r="G389" s="19">
        <v>54</v>
      </c>
    </row>
    <row r="390" spans="1:7" x14ac:dyDescent="0.2">
      <c r="A390" t="s">
        <v>1899</v>
      </c>
      <c r="B390" s="19" t="s">
        <v>2668</v>
      </c>
      <c r="C390" t="b">
        <v>0</v>
      </c>
      <c r="D390" t="b">
        <v>0</v>
      </c>
      <c r="E390">
        <v>2002</v>
      </c>
      <c r="F390" t="s">
        <v>2055</v>
      </c>
      <c r="G390" s="19">
        <v>2</v>
      </c>
    </row>
    <row r="391" spans="1:7" ht="17" x14ac:dyDescent="0.2">
      <c r="A391" t="s">
        <v>1900</v>
      </c>
      <c r="B391" s="19" t="s">
        <v>2669</v>
      </c>
      <c r="C391" t="b">
        <v>0</v>
      </c>
      <c r="D391" t="b">
        <v>0</v>
      </c>
      <c r="E391">
        <v>1950</v>
      </c>
      <c r="F391" s="7" t="s">
        <v>2116</v>
      </c>
      <c r="G391" s="19">
        <v>3</v>
      </c>
    </row>
    <row r="392" spans="1:7" ht="17" x14ac:dyDescent="0.2">
      <c r="A392" t="s">
        <v>1901</v>
      </c>
      <c r="B392" t="s">
        <v>1355</v>
      </c>
      <c r="C392" t="b">
        <v>0</v>
      </c>
      <c r="D392" t="b">
        <v>0</v>
      </c>
      <c r="E392">
        <v>1990</v>
      </c>
      <c r="F392" s="7" t="s">
        <v>2670</v>
      </c>
      <c r="G392" s="19">
        <v>50</v>
      </c>
    </row>
    <row r="393" spans="1:7" ht="17" x14ac:dyDescent="0.2">
      <c r="A393" t="s">
        <v>1902</v>
      </c>
      <c r="B393" s="19" t="s">
        <v>2671</v>
      </c>
      <c r="C393" t="b">
        <v>0</v>
      </c>
      <c r="D393" t="b">
        <v>0</v>
      </c>
      <c r="E393">
        <v>1975</v>
      </c>
      <c r="F393" s="7" t="s">
        <v>2138</v>
      </c>
      <c r="G393" s="19">
        <v>18</v>
      </c>
    </row>
    <row r="394" spans="1:7" ht="17" x14ac:dyDescent="0.2">
      <c r="A394" t="s">
        <v>1903</v>
      </c>
      <c r="B394" s="19" t="s">
        <v>2672</v>
      </c>
      <c r="C394" s="7" t="b">
        <v>1</v>
      </c>
      <c r="D394" t="b">
        <v>0</v>
      </c>
      <c r="E394">
        <v>1982</v>
      </c>
      <c r="F394" s="7" t="s">
        <v>2215</v>
      </c>
      <c r="G394" s="19">
        <v>13</v>
      </c>
    </row>
    <row r="395" spans="1:7" ht="17" x14ac:dyDescent="0.2">
      <c r="A395" t="s">
        <v>1904</v>
      </c>
      <c r="B395" s="19" t="s">
        <v>2673</v>
      </c>
      <c r="C395" s="7" t="b">
        <v>1</v>
      </c>
      <c r="D395" t="b">
        <v>1</v>
      </c>
      <c r="E395">
        <v>1983</v>
      </c>
      <c r="F395" s="7" t="s">
        <v>2072</v>
      </c>
      <c r="G395" s="19">
        <v>77</v>
      </c>
    </row>
    <row r="396" spans="1:7" ht="34" x14ac:dyDescent="0.2">
      <c r="A396" t="s">
        <v>668</v>
      </c>
      <c r="B396" s="19" t="s">
        <v>2674</v>
      </c>
      <c r="C396" s="7" t="b">
        <v>1</v>
      </c>
      <c r="D396" t="b">
        <v>0</v>
      </c>
      <c r="E396">
        <v>1996</v>
      </c>
      <c r="F396" s="7" t="s">
        <v>2216</v>
      </c>
      <c r="G396" s="19">
        <v>226</v>
      </c>
    </row>
    <row r="397" spans="1:7" ht="17" x14ac:dyDescent="0.2">
      <c r="A397" t="s">
        <v>1905</v>
      </c>
      <c r="B397" t="s">
        <v>187</v>
      </c>
      <c r="C397" t="b">
        <v>0</v>
      </c>
      <c r="D397" t="b">
        <v>0</v>
      </c>
      <c r="E397">
        <v>1966</v>
      </c>
      <c r="F397" s="7" t="s">
        <v>2102</v>
      </c>
      <c r="G397" s="19">
        <v>11</v>
      </c>
    </row>
    <row r="398" spans="1:7" ht="17" x14ac:dyDescent="0.2">
      <c r="A398" t="s">
        <v>1906</v>
      </c>
      <c r="B398" s="19" t="s">
        <v>2675</v>
      </c>
      <c r="C398" s="7" t="b">
        <v>1</v>
      </c>
      <c r="D398" t="b">
        <v>1</v>
      </c>
      <c r="E398">
        <v>1983</v>
      </c>
      <c r="F398" s="7" t="s">
        <v>2155</v>
      </c>
      <c r="G398" s="19">
        <v>15</v>
      </c>
    </row>
    <row r="399" spans="1:7" ht="17" x14ac:dyDescent="0.2">
      <c r="A399" t="s">
        <v>1907</v>
      </c>
      <c r="B399" s="19" t="s">
        <v>2676</v>
      </c>
      <c r="C399" s="7" t="b">
        <v>0</v>
      </c>
      <c r="D399" t="b">
        <v>0</v>
      </c>
      <c r="E399">
        <v>2006</v>
      </c>
      <c r="F399" s="7" t="s">
        <v>2059</v>
      </c>
      <c r="G399" s="19">
        <v>40</v>
      </c>
    </row>
    <row r="400" spans="1:7" ht="17" x14ac:dyDescent="0.2">
      <c r="A400" t="s">
        <v>1908</v>
      </c>
      <c r="B400" s="19" t="s">
        <v>2677</v>
      </c>
      <c r="C400" s="7" t="b">
        <v>0</v>
      </c>
      <c r="D400" t="b">
        <v>0</v>
      </c>
      <c r="E400">
        <v>2013</v>
      </c>
      <c r="F400" s="7" t="s">
        <v>2490</v>
      </c>
      <c r="G400" s="19">
        <v>50</v>
      </c>
    </row>
    <row r="401" spans="1:7" ht="17" x14ac:dyDescent="0.2">
      <c r="A401" t="s">
        <v>1909</v>
      </c>
      <c r="B401" s="19" t="s">
        <v>2678</v>
      </c>
      <c r="C401" s="7" t="b">
        <v>0</v>
      </c>
      <c r="D401" t="b">
        <v>0</v>
      </c>
      <c r="E401">
        <v>1980</v>
      </c>
      <c r="F401" s="7" t="s">
        <v>2679</v>
      </c>
      <c r="G401" s="19">
        <v>159</v>
      </c>
    </row>
    <row r="402" spans="1:7" ht="17" x14ac:dyDescent="0.2">
      <c r="A402" t="s">
        <v>1910</v>
      </c>
      <c r="B402" s="19" t="s">
        <v>2680</v>
      </c>
      <c r="C402" s="7" t="b">
        <v>1</v>
      </c>
      <c r="D402" t="b">
        <v>1</v>
      </c>
      <c r="E402">
        <v>2012</v>
      </c>
      <c r="F402" s="7" t="s">
        <v>2179</v>
      </c>
      <c r="G402" s="19">
        <v>24</v>
      </c>
    </row>
    <row r="403" spans="1:7" ht="17" x14ac:dyDescent="0.2">
      <c r="A403" t="s">
        <v>1911</v>
      </c>
      <c r="B403" s="19" t="s">
        <v>2680</v>
      </c>
      <c r="C403" s="7" t="b">
        <v>1</v>
      </c>
      <c r="D403" t="b">
        <v>1</v>
      </c>
      <c r="E403">
        <v>2012</v>
      </c>
      <c r="F403" s="7" t="s">
        <v>2062</v>
      </c>
      <c r="G403" s="19">
        <v>13</v>
      </c>
    </row>
    <row r="404" spans="1:7" ht="17" x14ac:dyDescent="0.2">
      <c r="A404" t="s">
        <v>1912</v>
      </c>
      <c r="B404" s="19" t="s">
        <v>2681</v>
      </c>
      <c r="C404" t="b">
        <v>0</v>
      </c>
      <c r="D404" t="b">
        <v>1</v>
      </c>
      <c r="E404">
        <v>2015</v>
      </c>
      <c r="F404" s="7" t="s">
        <v>2185</v>
      </c>
      <c r="G404" s="19">
        <v>16</v>
      </c>
    </row>
    <row r="405" spans="1:7" ht="17" x14ac:dyDescent="0.2">
      <c r="A405" t="s">
        <v>1913</v>
      </c>
      <c r="B405" t="s">
        <v>194</v>
      </c>
      <c r="C405" t="b">
        <v>0</v>
      </c>
      <c r="D405" t="b">
        <v>0</v>
      </c>
      <c r="E405">
        <v>1993</v>
      </c>
      <c r="F405" s="7" t="s">
        <v>2682</v>
      </c>
      <c r="G405" s="19">
        <v>59</v>
      </c>
    </row>
    <row r="406" spans="1:7" ht="17" x14ac:dyDescent="0.2">
      <c r="A406" t="s">
        <v>1914</v>
      </c>
      <c r="B406" t="s">
        <v>2683</v>
      </c>
      <c r="C406" t="b">
        <v>1</v>
      </c>
      <c r="D406" t="b">
        <v>0</v>
      </c>
      <c r="E406">
        <v>2018</v>
      </c>
      <c r="F406" s="7" t="s">
        <v>2217</v>
      </c>
      <c r="G406" s="19">
        <v>31</v>
      </c>
    </row>
    <row r="407" spans="1:7" ht="17" x14ac:dyDescent="0.2">
      <c r="A407" t="s">
        <v>1915</v>
      </c>
      <c r="B407" t="s">
        <v>1366</v>
      </c>
      <c r="C407" t="b">
        <v>1</v>
      </c>
      <c r="D407" t="b">
        <v>0</v>
      </c>
      <c r="E407">
        <v>1996</v>
      </c>
      <c r="F407" s="7" t="s">
        <v>2684</v>
      </c>
      <c r="G407" s="19">
        <v>106</v>
      </c>
    </row>
    <row r="408" spans="1:7" ht="17" x14ac:dyDescent="0.2">
      <c r="A408" t="s">
        <v>1916</v>
      </c>
      <c r="B408" s="19" t="s">
        <v>2685</v>
      </c>
      <c r="C408" s="7" t="b">
        <v>0</v>
      </c>
      <c r="D408" t="b">
        <v>0</v>
      </c>
      <c r="E408">
        <v>1937</v>
      </c>
      <c r="F408" s="7" t="s">
        <v>2142</v>
      </c>
      <c r="G408" s="19">
        <v>25</v>
      </c>
    </row>
    <row r="409" spans="1:7" ht="17" x14ac:dyDescent="0.2">
      <c r="A409" t="s">
        <v>1917</v>
      </c>
      <c r="B409" s="19" t="s">
        <v>2686</v>
      </c>
      <c r="C409" s="7" t="b">
        <v>0</v>
      </c>
      <c r="D409" t="b">
        <v>0</v>
      </c>
      <c r="E409">
        <v>1996</v>
      </c>
      <c r="F409" s="7" t="s">
        <v>2218</v>
      </c>
      <c r="G409" s="19">
        <v>25</v>
      </c>
    </row>
    <row r="410" spans="1:7" ht="17" x14ac:dyDescent="0.2">
      <c r="A410" t="s">
        <v>1918</v>
      </c>
      <c r="B410" s="19" t="s">
        <v>2687</v>
      </c>
      <c r="C410" s="7" t="b">
        <v>0</v>
      </c>
      <c r="D410" t="b">
        <v>0</v>
      </c>
      <c r="E410">
        <v>2014</v>
      </c>
      <c r="F410" s="7" t="s">
        <v>2219</v>
      </c>
      <c r="G410" s="19">
        <v>9</v>
      </c>
    </row>
    <row r="411" spans="1:7" ht="17" x14ac:dyDescent="0.2">
      <c r="A411" t="s">
        <v>1919</v>
      </c>
      <c r="B411" t="s">
        <v>1370</v>
      </c>
      <c r="C411" t="b">
        <v>0</v>
      </c>
      <c r="D411" t="b">
        <v>0</v>
      </c>
      <c r="E411">
        <v>1998</v>
      </c>
      <c r="F411" s="7" t="s">
        <v>2220</v>
      </c>
      <c r="G411" s="19">
        <v>29</v>
      </c>
    </row>
    <row r="412" spans="1:7" x14ac:dyDescent="0.2">
      <c r="A412" t="s">
        <v>1920</v>
      </c>
      <c r="B412" s="19" t="s">
        <v>2688</v>
      </c>
      <c r="C412" s="7" t="b">
        <v>1</v>
      </c>
      <c r="D412" t="b">
        <v>0</v>
      </c>
      <c r="E412">
        <v>2016</v>
      </c>
      <c r="F412" t="s">
        <v>2055</v>
      </c>
      <c r="G412" s="19">
        <v>1</v>
      </c>
    </row>
    <row r="413" spans="1:7" ht="17" x14ac:dyDescent="0.2">
      <c r="A413" t="s">
        <v>1921</v>
      </c>
      <c r="B413" s="19" t="s">
        <v>2689</v>
      </c>
      <c r="C413" s="7" t="b">
        <v>1</v>
      </c>
      <c r="D413" t="b">
        <v>0</v>
      </c>
      <c r="E413">
        <v>2007</v>
      </c>
      <c r="F413" s="7" t="s">
        <v>2221</v>
      </c>
      <c r="G413" s="19">
        <v>5</v>
      </c>
    </row>
    <row r="414" spans="1:7" ht="17" x14ac:dyDescent="0.2">
      <c r="A414" t="s">
        <v>1922</v>
      </c>
      <c r="B414" t="s">
        <v>1371</v>
      </c>
      <c r="C414" t="b">
        <v>0</v>
      </c>
      <c r="D414" t="b">
        <v>0</v>
      </c>
      <c r="E414">
        <v>1913</v>
      </c>
      <c r="F414" s="7" t="s">
        <v>2069</v>
      </c>
      <c r="G414" s="19">
        <v>12</v>
      </c>
    </row>
    <row r="415" spans="1:7" ht="17" x14ac:dyDescent="0.2">
      <c r="A415" t="s">
        <v>1923</v>
      </c>
      <c r="B415" s="19" t="s">
        <v>2690</v>
      </c>
      <c r="C415" t="b">
        <v>0</v>
      </c>
      <c r="D415" t="b">
        <v>0</v>
      </c>
      <c r="E415">
        <v>2004</v>
      </c>
      <c r="F415" s="7" t="s">
        <v>2222</v>
      </c>
      <c r="G415" s="19">
        <v>22</v>
      </c>
    </row>
    <row r="416" spans="1:7" ht="17" x14ac:dyDescent="0.2">
      <c r="A416" t="s">
        <v>1924</v>
      </c>
      <c r="B416" s="19" t="s">
        <v>2691</v>
      </c>
      <c r="C416" s="7" t="b">
        <v>1</v>
      </c>
      <c r="D416" t="b">
        <v>0</v>
      </c>
      <c r="E416">
        <v>1995</v>
      </c>
      <c r="F416" s="7" t="s">
        <v>2223</v>
      </c>
      <c r="G416" s="19">
        <v>23</v>
      </c>
    </row>
    <row r="417" spans="1:7" ht="17" x14ac:dyDescent="0.2">
      <c r="A417" t="s">
        <v>1925</v>
      </c>
      <c r="B417" s="19" t="s">
        <v>2692</v>
      </c>
      <c r="C417" s="7" t="b">
        <v>0</v>
      </c>
      <c r="D417" t="b">
        <v>0</v>
      </c>
      <c r="E417">
        <v>1992</v>
      </c>
      <c r="F417" s="7" t="s">
        <v>2198</v>
      </c>
      <c r="G417" s="19">
        <v>6</v>
      </c>
    </row>
    <row r="418" spans="1:7" ht="17" x14ac:dyDescent="0.2">
      <c r="A418" t="s">
        <v>1926</v>
      </c>
      <c r="B418" s="19" t="s">
        <v>2693</v>
      </c>
      <c r="C418" s="7" t="b">
        <v>0</v>
      </c>
      <c r="D418" t="b">
        <v>0</v>
      </c>
      <c r="E418">
        <v>2011</v>
      </c>
      <c r="F418" s="7" t="s">
        <v>2224</v>
      </c>
      <c r="G418" s="19">
        <v>13</v>
      </c>
    </row>
    <row r="419" spans="1:7" ht="17" x14ac:dyDescent="0.2">
      <c r="A419" t="s">
        <v>1927</v>
      </c>
      <c r="B419" t="s">
        <v>1373</v>
      </c>
      <c r="C419" t="b">
        <v>0</v>
      </c>
      <c r="D419" t="b">
        <v>0</v>
      </c>
      <c r="E419">
        <v>2001</v>
      </c>
      <c r="F419" s="7" t="s">
        <v>2488</v>
      </c>
      <c r="G419" s="19">
        <v>57</v>
      </c>
    </row>
    <row r="420" spans="1:7" ht="17" x14ac:dyDescent="0.2">
      <c r="A420" t="s">
        <v>1928</v>
      </c>
      <c r="B420" s="19" t="s">
        <v>2694</v>
      </c>
      <c r="C420" s="7" t="b">
        <v>1</v>
      </c>
      <c r="D420" t="b">
        <v>0</v>
      </c>
      <c r="E420">
        <v>2014</v>
      </c>
      <c r="F420" s="7" t="s">
        <v>2225</v>
      </c>
      <c r="G420" s="19">
        <v>7</v>
      </c>
    </row>
    <row r="421" spans="1:7" ht="17" x14ac:dyDescent="0.2">
      <c r="A421" t="s">
        <v>1929</v>
      </c>
      <c r="B421" s="19" t="s">
        <v>2695</v>
      </c>
      <c r="C421" s="7" t="b">
        <v>1</v>
      </c>
      <c r="D421" t="b">
        <v>0</v>
      </c>
      <c r="E421">
        <v>2018</v>
      </c>
      <c r="F421" s="7" t="s">
        <v>2065</v>
      </c>
      <c r="G421" s="19">
        <v>19</v>
      </c>
    </row>
    <row r="422" spans="1:7" ht="17" x14ac:dyDescent="0.2">
      <c r="A422" t="s">
        <v>1930</v>
      </c>
      <c r="B422" s="19" t="s">
        <v>2696</v>
      </c>
      <c r="C422" s="7" t="b">
        <v>0</v>
      </c>
      <c r="D422" t="b">
        <v>0</v>
      </c>
      <c r="E422">
        <v>2010</v>
      </c>
      <c r="F422" s="7" t="s">
        <v>2478</v>
      </c>
      <c r="G422" s="19">
        <v>54</v>
      </c>
    </row>
    <row r="423" spans="1:7" ht="17" x14ac:dyDescent="0.2">
      <c r="A423" t="s">
        <v>201</v>
      </c>
      <c r="B423" s="19" t="s">
        <v>1374</v>
      </c>
      <c r="C423" s="7" t="b">
        <v>1</v>
      </c>
      <c r="D423" t="b">
        <v>1</v>
      </c>
      <c r="E423">
        <v>2004</v>
      </c>
      <c r="F423" s="7" t="s">
        <v>2105</v>
      </c>
      <c r="G423" s="19">
        <v>8</v>
      </c>
    </row>
    <row r="424" spans="1:7" ht="17" x14ac:dyDescent="0.2">
      <c r="A424" t="s">
        <v>203</v>
      </c>
      <c r="B424" t="s">
        <v>203</v>
      </c>
      <c r="C424" t="b">
        <v>0</v>
      </c>
      <c r="D424" t="b">
        <v>0</v>
      </c>
      <c r="E424">
        <v>1967</v>
      </c>
      <c r="F424" s="7" t="s">
        <v>2102</v>
      </c>
      <c r="G424" s="19">
        <v>16</v>
      </c>
    </row>
    <row r="425" spans="1:7" x14ac:dyDescent="0.2">
      <c r="A425" t="s">
        <v>1931</v>
      </c>
      <c r="B425" s="19" t="s">
        <v>2697</v>
      </c>
      <c r="C425" t="b">
        <v>0</v>
      </c>
      <c r="D425" t="b">
        <v>0</v>
      </c>
      <c r="E425">
        <v>2014</v>
      </c>
      <c r="F425" t="s">
        <v>2055</v>
      </c>
      <c r="G425" s="19">
        <v>1</v>
      </c>
    </row>
    <row r="426" spans="1:7" ht="17" x14ac:dyDescent="0.2">
      <c r="A426" t="s">
        <v>1932</v>
      </c>
      <c r="B426" s="19" t="s">
        <v>2697</v>
      </c>
      <c r="C426" t="b">
        <v>0</v>
      </c>
      <c r="D426" t="b">
        <v>0</v>
      </c>
      <c r="E426">
        <v>2008</v>
      </c>
      <c r="F426" s="7" t="s">
        <v>2226</v>
      </c>
      <c r="G426" s="19">
        <v>4</v>
      </c>
    </row>
    <row r="427" spans="1:7" ht="17" x14ac:dyDescent="0.2">
      <c r="A427" t="s">
        <v>1933</v>
      </c>
      <c r="B427" s="19" t="s">
        <v>2698</v>
      </c>
      <c r="C427" s="7" t="b">
        <v>1</v>
      </c>
      <c r="D427" t="b">
        <v>0</v>
      </c>
      <c r="E427">
        <v>2011</v>
      </c>
      <c r="F427" s="7" t="s">
        <v>2227</v>
      </c>
      <c r="G427" s="19">
        <v>54</v>
      </c>
    </row>
    <row r="428" spans="1:7" x14ac:dyDescent="0.2">
      <c r="A428" t="s">
        <v>1934</v>
      </c>
      <c r="B428" s="19" t="s">
        <v>2699</v>
      </c>
      <c r="C428" t="b">
        <v>0</v>
      </c>
      <c r="D428" t="b">
        <v>0</v>
      </c>
      <c r="E428">
        <v>2012</v>
      </c>
      <c r="G428" s="19">
        <v>4</v>
      </c>
    </row>
    <row r="429" spans="1:7" ht="34" x14ac:dyDescent="0.2">
      <c r="A429" t="s">
        <v>1935</v>
      </c>
      <c r="B429" s="19" t="s">
        <v>2648</v>
      </c>
      <c r="C429" t="b">
        <v>0</v>
      </c>
      <c r="D429" t="b">
        <v>0</v>
      </c>
      <c r="E429">
        <v>1960</v>
      </c>
      <c r="F429" s="7" t="s">
        <v>2700</v>
      </c>
      <c r="G429" s="19">
        <v>141</v>
      </c>
    </row>
    <row r="430" spans="1:7" ht="17" x14ac:dyDescent="0.2">
      <c r="A430" t="s">
        <v>1936</v>
      </c>
      <c r="B430" s="19" t="s">
        <v>2701</v>
      </c>
      <c r="C430" t="b">
        <v>0</v>
      </c>
      <c r="D430" t="b">
        <v>0</v>
      </c>
      <c r="E430">
        <v>1816</v>
      </c>
      <c r="F430" s="7" t="s">
        <v>2228</v>
      </c>
      <c r="G430" s="19">
        <v>9</v>
      </c>
    </row>
    <row r="431" spans="1:7" ht="17" x14ac:dyDescent="0.2">
      <c r="A431" t="s">
        <v>1937</v>
      </c>
      <c r="B431" s="19" t="s">
        <v>2702</v>
      </c>
      <c r="C431" t="b">
        <v>0</v>
      </c>
      <c r="D431" t="b">
        <v>0</v>
      </c>
      <c r="E431">
        <v>1932</v>
      </c>
      <c r="F431" s="7" t="s">
        <v>2703</v>
      </c>
      <c r="G431" s="19">
        <v>100</v>
      </c>
    </row>
    <row r="432" spans="1:7" ht="17" x14ac:dyDescent="0.2">
      <c r="A432" t="s">
        <v>1938</v>
      </c>
      <c r="B432" s="19" t="s">
        <v>2704</v>
      </c>
      <c r="C432" t="b">
        <v>0</v>
      </c>
      <c r="D432" t="b">
        <v>0</v>
      </c>
      <c r="E432">
        <v>2012</v>
      </c>
      <c r="F432" s="7" t="s">
        <v>2065</v>
      </c>
      <c r="G432" s="19">
        <v>9</v>
      </c>
    </row>
    <row r="433" spans="1:7" x14ac:dyDescent="0.2">
      <c r="A433" t="s">
        <v>1939</v>
      </c>
      <c r="B433" s="19" t="s">
        <v>2705</v>
      </c>
      <c r="C433" t="b">
        <v>0</v>
      </c>
      <c r="D433" t="b">
        <v>0</v>
      </c>
      <c r="E433">
        <v>2020</v>
      </c>
      <c r="F433" t="s">
        <v>2055</v>
      </c>
      <c r="G433" s="19">
        <v>4</v>
      </c>
    </row>
    <row r="434" spans="1:7" ht="17" x14ac:dyDescent="0.2">
      <c r="A434" t="s">
        <v>1940</v>
      </c>
      <c r="B434" s="19" t="s">
        <v>2706</v>
      </c>
      <c r="C434" t="b">
        <v>0</v>
      </c>
      <c r="D434" t="b">
        <v>0</v>
      </c>
      <c r="E434">
        <v>2000</v>
      </c>
      <c r="F434" s="7" t="s">
        <v>2119</v>
      </c>
      <c r="G434" s="19">
        <v>25</v>
      </c>
    </row>
    <row r="435" spans="1:7" ht="17" x14ac:dyDescent="0.2">
      <c r="A435" t="s">
        <v>1941</v>
      </c>
      <c r="B435" s="19" t="s">
        <v>2707</v>
      </c>
      <c r="C435" s="7" t="b">
        <v>1</v>
      </c>
      <c r="D435" t="b">
        <v>0</v>
      </c>
      <c r="E435">
        <v>2014</v>
      </c>
      <c r="F435" s="7" t="s">
        <v>2229</v>
      </c>
      <c r="G435" s="19">
        <v>5</v>
      </c>
    </row>
    <row r="436" spans="1:7" ht="17" x14ac:dyDescent="0.2">
      <c r="A436" t="s">
        <v>1942</v>
      </c>
      <c r="B436" s="19" t="s">
        <v>2708</v>
      </c>
      <c r="C436" s="7" t="b">
        <v>1</v>
      </c>
      <c r="D436" t="b">
        <v>1</v>
      </c>
      <c r="E436">
        <v>2017</v>
      </c>
      <c r="F436" s="7" t="s">
        <v>2072</v>
      </c>
      <c r="G436" s="19">
        <v>12</v>
      </c>
    </row>
    <row r="437" spans="1:7" ht="17" x14ac:dyDescent="0.2">
      <c r="A437" t="s">
        <v>1943</v>
      </c>
      <c r="B437" t="s">
        <v>1386</v>
      </c>
      <c r="C437" t="b">
        <v>0</v>
      </c>
      <c r="D437" t="b">
        <v>0</v>
      </c>
      <c r="E437">
        <v>1895</v>
      </c>
      <c r="F437" s="7" t="s">
        <v>2062</v>
      </c>
      <c r="G437" s="19">
        <v>8</v>
      </c>
    </row>
    <row r="438" spans="1:7" ht="17" x14ac:dyDescent="0.2">
      <c r="A438" t="s">
        <v>1944</v>
      </c>
      <c r="B438" s="19" t="s">
        <v>2709</v>
      </c>
      <c r="C438" t="b">
        <v>0</v>
      </c>
      <c r="D438" t="b">
        <v>0</v>
      </c>
      <c r="E438">
        <v>1974</v>
      </c>
      <c r="F438" s="7" t="s">
        <v>2230</v>
      </c>
      <c r="G438" s="19">
        <v>5</v>
      </c>
    </row>
    <row r="439" spans="1:7" ht="17" x14ac:dyDescent="0.2">
      <c r="A439" t="s">
        <v>1945</v>
      </c>
      <c r="B439" s="19" t="s">
        <v>2710</v>
      </c>
      <c r="C439" s="7" t="b">
        <v>1</v>
      </c>
      <c r="D439" t="b">
        <v>0</v>
      </c>
      <c r="E439">
        <v>1993</v>
      </c>
      <c r="F439" s="7" t="s">
        <v>2105</v>
      </c>
      <c r="G439" s="19">
        <v>15</v>
      </c>
    </row>
    <row r="440" spans="1:7" ht="17" x14ac:dyDescent="0.2">
      <c r="A440" t="s">
        <v>710</v>
      </c>
      <c r="B440" s="19" t="s">
        <v>2711</v>
      </c>
      <c r="C440" s="7" t="b">
        <v>1</v>
      </c>
      <c r="D440" t="b">
        <v>1</v>
      </c>
      <c r="E440">
        <v>2020</v>
      </c>
      <c r="F440" s="7" t="s">
        <v>2231</v>
      </c>
      <c r="G440" s="19">
        <v>4</v>
      </c>
    </row>
    <row r="441" spans="1:7" ht="17" x14ac:dyDescent="0.2">
      <c r="A441" t="s">
        <v>1946</v>
      </c>
      <c r="B441" s="19" t="s">
        <v>2712</v>
      </c>
      <c r="C441" s="7" t="b">
        <v>1</v>
      </c>
      <c r="D441" t="b">
        <v>0</v>
      </c>
      <c r="E441">
        <v>2015</v>
      </c>
      <c r="F441" s="7" t="s">
        <v>2232</v>
      </c>
      <c r="G441" s="19">
        <v>6</v>
      </c>
    </row>
    <row r="442" spans="1:7" ht="17" x14ac:dyDescent="0.2">
      <c r="A442" t="s">
        <v>1947</v>
      </c>
      <c r="B442" t="s">
        <v>1947</v>
      </c>
      <c r="C442" s="7" t="b">
        <v>1</v>
      </c>
      <c r="D442" t="b">
        <v>0</v>
      </c>
      <c r="E442">
        <v>1946</v>
      </c>
      <c r="F442" s="7" t="s">
        <v>2713</v>
      </c>
      <c r="G442" s="19">
        <v>80</v>
      </c>
    </row>
    <row r="443" spans="1:7" ht="17" x14ac:dyDescent="0.2">
      <c r="A443" t="s">
        <v>1948</v>
      </c>
      <c r="B443" s="19" t="s">
        <v>2714</v>
      </c>
      <c r="C443" s="7" t="b">
        <v>1</v>
      </c>
      <c r="D443" t="b">
        <v>0</v>
      </c>
      <c r="E443">
        <v>2017</v>
      </c>
      <c r="F443" s="7" t="s">
        <v>2057</v>
      </c>
      <c r="G443" s="19">
        <v>8</v>
      </c>
    </row>
    <row r="444" spans="1:7" ht="17" x14ac:dyDescent="0.2">
      <c r="A444" t="s">
        <v>1949</v>
      </c>
      <c r="B444" s="19" t="s">
        <v>714</v>
      </c>
      <c r="C444" s="7" t="b">
        <v>1</v>
      </c>
      <c r="D444" t="b">
        <v>0</v>
      </c>
      <c r="E444">
        <v>2005</v>
      </c>
      <c r="F444" s="7" t="s">
        <v>2118</v>
      </c>
      <c r="G444" s="19">
        <v>10</v>
      </c>
    </row>
    <row r="445" spans="1:7" ht="17" x14ac:dyDescent="0.2">
      <c r="A445" t="s">
        <v>1950</v>
      </c>
      <c r="B445" s="19" t="s">
        <v>2715</v>
      </c>
      <c r="C445" s="7" t="b">
        <v>0</v>
      </c>
      <c r="D445" t="b">
        <v>0</v>
      </c>
      <c r="E445">
        <v>1926</v>
      </c>
      <c r="F445" s="7" t="s">
        <v>2233</v>
      </c>
      <c r="G445" s="19">
        <v>12</v>
      </c>
    </row>
    <row r="446" spans="1:7" x14ac:dyDescent="0.2">
      <c r="A446" t="s">
        <v>1951</v>
      </c>
      <c r="B446" s="19" t="s">
        <v>2716</v>
      </c>
      <c r="C446" s="7" t="b">
        <v>1</v>
      </c>
      <c r="D446" t="b">
        <v>0</v>
      </c>
      <c r="E446">
        <v>2010</v>
      </c>
      <c r="F446" t="s">
        <v>2057</v>
      </c>
      <c r="G446" s="19">
        <v>5</v>
      </c>
    </row>
    <row r="447" spans="1:7" x14ac:dyDescent="0.2">
      <c r="A447" t="s">
        <v>1952</v>
      </c>
      <c r="B447" s="19" t="s">
        <v>2717</v>
      </c>
      <c r="C447" s="7" t="b">
        <v>0</v>
      </c>
      <c r="D447" t="b">
        <v>0</v>
      </c>
      <c r="E447">
        <v>2007</v>
      </c>
      <c r="F447" t="s">
        <v>2055</v>
      </c>
      <c r="G447" s="19">
        <v>7</v>
      </c>
    </row>
    <row r="448" spans="1:7" ht="17" x14ac:dyDescent="0.2">
      <c r="A448" t="s">
        <v>1953</v>
      </c>
      <c r="B448" s="19" t="s">
        <v>2718</v>
      </c>
      <c r="C448" s="7" t="b">
        <v>0</v>
      </c>
      <c r="D448" t="b">
        <v>0</v>
      </c>
      <c r="E448">
        <v>1959</v>
      </c>
      <c r="F448" s="7" t="s">
        <v>2234</v>
      </c>
      <c r="G448" s="19">
        <v>150</v>
      </c>
    </row>
    <row r="449" spans="1:7" ht="17" x14ac:dyDescent="0.2">
      <c r="A449" t="s">
        <v>1954</v>
      </c>
      <c r="B449" s="19" t="s">
        <v>2719</v>
      </c>
      <c r="C449" s="7" t="b">
        <v>0</v>
      </c>
      <c r="D449" t="b">
        <v>0</v>
      </c>
      <c r="E449">
        <v>1972</v>
      </c>
      <c r="F449" s="7" t="s">
        <v>2224</v>
      </c>
      <c r="G449" s="19">
        <v>44</v>
      </c>
    </row>
    <row r="450" spans="1:7" ht="17" x14ac:dyDescent="0.2">
      <c r="A450" t="s">
        <v>1955</v>
      </c>
      <c r="B450" s="19" t="s">
        <v>2720</v>
      </c>
      <c r="C450" s="7" t="b">
        <v>0</v>
      </c>
      <c r="D450" t="b">
        <v>0</v>
      </c>
      <c r="E450">
        <v>1991</v>
      </c>
      <c r="F450" s="7" t="s">
        <v>2235</v>
      </c>
      <c r="G450" s="19">
        <v>5</v>
      </c>
    </row>
    <row r="451" spans="1:7" x14ac:dyDescent="0.2">
      <c r="A451" t="s">
        <v>1956</v>
      </c>
      <c r="B451" s="19" t="s">
        <v>2721</v>
      </c>
      <c r="C451" s="7" t="b">
        <v>0</v>
      </c>
      <c r="D451" t="b">
        <v>0</v>
      </c>
      <c r="E451">
        <v>1956</v>
      </c>
      <c r="F451" t="s">
        <v>2055</v>
      </c>
      <c r="G451" s="19">
        <v>4</v>
      </c>
    </row>
    <row r="452" spans="1:7" x14ac:dyDescent="0.2">
      <c r="A452" t="s">
        <v>1957</v>
      </c>
      <c r="B452" s="19" t="s">
        <v>2722</v>
      </c>
      <c r="C452" s="7" t="b">
        <v>0</v>
      </c>
      <c r="D452" t="b">
        <v>0</v>
      </c>
      <c r="E452">
        <v>2018</v>
      </c>
      <c r="F452" t="s">
        <v>2055</v>
      </c>
      <c r="G452" s="19">
        <v>1</v>
      </c>
    </row>
    <row r="453" spans="1:7" ht="17" x14ac:dyDescent="0.2">
      <c r="A453" t="s">
        <v>1958</v>
      </c>
      <c r="B453" s="19" t="s">
        <v>2723</v>
      </c>
      <c r="C453" s="7" t="b">
        <v>1</v>
      </c>
      <c r="D453" t="b">
        <v>0</v>
      </c>
      <c r="E453">
        <v>2014</v>
      </c>
      <c r="F453" s="7" t="s">
        <v>2236</v>
      </c>
      <c r="G453" s="19">
        <v>13</v>
      </c>
    </row>
    <row r="454" spans="1:7" ht="34" x14ac:dyDescent="0.2">
      <c r="A454" t="s">
        <v>1959</v>
      </c>
      <c r="B454" s="19" t="s">
        <v>2724</v>
      </c>
      <c r="C454" s="7" t="b">
        <v>0</v>
      </c>
      <c r="D454" t="b">
        <v>0</v>
      </c>
      <c r="E454">
        <v>1998</v>
      </c>
      <c r="F454" s="7" t="s">
        <v>2725</v>
      </c>
      <c r="G454" s="19">
        <v>83</v>
      </c>
    </row>
    <row r="455" spans="1:7" ht="17" x14ac:dyDescent="0.2">
      <c r="A455" t="s">
        <v>1960</v>
      </c>
      <c r="B455" s="19" t="s">
        <v>2726</v>
      </c>
      <c r="C455" s="7" t="b">
        <v>1</v>
      </c>
      <c r="D455" t="b">
        <v>1</v>
      </c>
      <c r="E455">
        <v>1991</v>
      </c>
      <c r="F455" s="7" t="s">
        <v>2727</v>
      </c>
      <c r="G455" s="19">
        <v>110</v>
      </c>
    </row>
    <row r="456" spans="1:7" ht="17" x14ac:dyDescent="0.2">
      <c r="A456" t="s">
        <v>1961</v>
      </c>
      <c r="B456" s="19" t="s">
        <v>2728</v>
      </c>
      <c r="C456" t="b">
        <v>0</v>
      </c>
      <c r="D456" t="b">
        <v>1</v>
      </c>
      <c r="E456">
        <v>2010</v>
      </c>
      <c r="F456" s="7" t="s">
        <v>2092</v>
      </c>
      <c r="G456" s="19">
        <v>7</v>
      </c>
    </row>
    <row r="457" spans="1:7" ht="17" x14ac:dyDescent="0.2">
      <c r="A457" t="s">
        <v>1962</v>
      </c>
      <c r="B457" t="s">
        <v>1394</v>
      </c>
      <c r="C457" t="b">
        <v>0</v>
      </c>
      <c r="D457" t="b">
        <v>1</v>
      </c>
      <c r="E457">
        <v>1872</v>
      </c>
      <c r="F457" s="7" t="s">
        <v>2729</v>
      </c>
      <c r="G457" s="19">
        <v>32</v>
      </c>
    </row>
    <row r="458" spans="1:7" ht="17" x14ac:dyDescent="0.2">
      <c r="A458" t="s">
        <v>1963</v>
      </c>
      <c r="B458" s="19" t="s">
        <v>2730</v>
      </c>
      <c r="C458" s="7" t="b">
        <v>0</v>
      </c>
      <c r="D458" t="b">
        <v>0</v>
      </c>
      <c r="E458">
        <v>2006</v>
      </c>
      <c r="F458" s="7" t="s">
        <v>1236</v>
      </c>
      <c r="G458" s="19">
        <v>2</v>
      </c>
    </row>
    <row r="459" spans="1:7" ht="17" x14ac:dyDescent="0.2">
      <c r="A459" t="s">
        <v>1964</v>
      </c>
      <c r="B459" s="19" t="s">
        <v>2731</v>
      </c>
      <c r="C459" s="7" t="b">
        <v>1</v>
      </c>
      <c r="D459" t="b">
        <v>0</v>
      </c>
      <c r="E459">
        <v>2020</v>
      </c>
      <c r="F459" s="7" t="s">
        <v>2237</v>
      </c>
      <c r="G459" s="19">
        <v>6</v>
      </c>
    </row>
    <row r="460" spans="1:7" ht="17" x14ac:dyDescent="0.2">
      <c r="A460" t="s">
        <v>1965</v>
      </c>
      <c r="B460" s="19" t="s">
        <v>2732</v>
      </c>
      <c r="C460" s="7" t="b">
        <v>1</v>
      </c>
      <c r="D460" t="b">
        <v>0</v>
      </c>
      <c r="E460">
        <v>2017</v>
      </c>
      <c r="F460" s="7" t="s">
        <v>2151</v>
      </c>
      <c r="G460" s="19">
        <v>17</v>
      </c>
    </row>
    <row r="461" spans="1:7" ht="17" x14ac:dyDescent="0.2">
      <c r="A461" t="s">
        <v>1966</v>
      </c>
      <c r="B461" s="19" t="s">
        <v>2733</v>
      </c>
      <c r="C461" s="7" t="b">
        <v>0</v>
      </c>
      <c r="D461" t="b">
        <v>0</v>
      </c>
      <c r="E461">
        <v>2014</v>
      </c>
      <c r="F461" s="7" t="s">
        <v>2062</v>
      </c>
      <c r="G461" s="19">
        <v>11</v>
      </c>
    </row>
    <row r="462" spans="1:7" ht="17" x14ac:dyDescent="0.2">
      <c r="A462" t="s">
        <v>1967</v>
      </c>
      <c r="B462" s="19" t="s">
        <v>2734</v>
      </c>
      <c r="C462" s="7" t="b">
        <v>0</v>
      </c>
      <c r="D462" t="b">
        <v>1</v>
      </c>
      <c r="E462">
        <v>1957</v>
      </c>
      <c r="F462" s="7" t="s">
        <v>2057</v>
      </c>
      <c r="G462" s="19">
        <v>20</v>
      </c>
    </row>
    <row r="463" spans="1:7" ht="17" x14ac:dyDescent="0.2">
      <c r="A463" t="s">
        <v>1968</v>
      </c>
      <c r="B463" s="19" t="s">
        <v>2735</v>
      </c>
      <c r="C463" s="7" t="b">
        <v>0</v>
      </c>
      <c r="D463" t="b">
        <v>0</v>
      </c>
      <c r="E463">
        <v>2016</v>
      </c>
      <c r="F463" s="7" t="s">
        <v>2062</v>
      </c>
      <c r="G463" s="19">
        <v>6</v>
      </c>
    </row>
    <row r="464" spans="1:7" x14ac:dyDescent="0.2">
      <c r="A464" t="s">
        <v>1969</v>
      </c>
      <c r="B464" s="27" t="s">
        <v>2736</v>
      </c>
      <c r="C464" s="7" t="b">
        <v>0</v>
      </c>
      <c r="D464" t="b">
        <v>0</v>
      </c>
      <c r="E464">
        <v>2011</v>
      </c>
      <c r="F464" t="s">
        <v>2055</v>
      </c>
      <c r="G464" s="19">
        <v>5</v>
      </c>
    </row>
    <row r="465" spans="1:7" ht="17" x14ac:dyDescent="0.2">
      <c r="A465" t="s">
        <v>1970</v>
      </c>
      <c r="B465" s="19" t="s">
        <v>2715</v>
      </c>
      <c r="C465" s="7" t="b">
        <v>0</v>
      </c>
      <c r="D465" t="b">
        <v>0</v>
      </c>
      <c r="E465">
        <v>1993</v>
      </c>
      <c r="F465" s="7" t="s">
        <v>1236</v>
      </c>
      <c r="G465" s="19">
        <v>7</v>
      </c>
    </row>
    <row r="466" spans="1:7" ht="17" x14ac:dyDescent="0.2">
      <c r="A466" t="s">
        <v>1971</v>
      </c>
      <c r="B466" s="19" t="s">
        <v>2737</v>
      </c>
      <c r="C466" s="7" t="b">
        <v>1</v>
      </c>
      <c r="D466" t="b">
        <v>0</v>
      </c>
      <c r="E466">
        <v>2003</v>
      </c>
      <c r="F466" s="7" t="s">
        <v>2159</v>
      </c>
      <c r="G466" s="19">
        <v>29</v>
      </c>
    </row>
    <row r="467" spans="1:7" x14ac:dyDescent="0.2">
      <c r="A467" t="s">
        <v>1972</v>
      </c>
      <c r="B467" s="19" t="s">
        <v>2738</v>
      </c>
      <c r="C467" s="7" t="b">
        <v>1</v>
      </c>
      <c r="D467" t="b">
        <v>0</v>
      </c>
      <c r="E467">
        <v>2014</v>
      </c>
      <c r="G467" s="19">
        <v>10</v>
      </c>
    </row>
    <row r="468" spans="1:7" ht="17" x14ac:dyDescent="0.2">
      <c r="A468" t="s">
        <v>1973</v>
      </c>
      <c r="B468" t="s">
        <v>1403</v>
      </c>
      <c r="C468" t="b">
        <v>0</v>
      </c>
      <c r="D468" t="b">
        <v>0</v>
      </c>
      <c r="E468">
        <v>1996</v>
      </c>
      <c r="F468" s="7" t="s">
        <v>2739</v>
      </c>
      <c r="G468" s="19">
        <v>52</v>
      </c>
    </row>
    <row r="469" spans="1:7" ht="17" x14ac:dyDescent="0.2">
      <c r="A469" t="s">
        <v>1974</v>
      </c>
      <c r="B469" t="s">
        <v>2740</v>
      </c>
      <c r="C469" s="7" t="b">
        <v>0</v>
      </c>
      <c r="D469" t="b">
        <v>1</v>
      </c>
      <c r="E469">
        <v>2009</v>
      </c>
      <c r="F469" s="7" t="s">
        <v>2238</v>
      </c>
      <c r="G469" s="19">
        <v>6</v>
      </c>
    </row>
    <row r="470" spans="1:7" ht="51" x14ac:dyDescent="0.2">
      <c r="A470" s="7" t="s">
        <v>2741</v>
      </c>
      <c r="B470" t="s">
        <v>2391</v>
      </c>
      <c r="C470" s="7" t="b">
        <v>1</v>
      </c>
      <c r="D470" t="b">
        <v>0</v>
      </c>
      <c r="E470">
        <v>2006</v>
      </c>
      <c r="F470" s="7" t="s">
        <v>2742</v>
      </c>
      <c r="G470" s="19">
        <v>49</v>
      </c>
    </row>
    <row r="471" spans="1:7" ht="17" x14ac:dyDescent="0.2">
      <c r="A471" t="s">
        <v>1976</v>
      </c>
      <c r="B471" s="19" t="s">
        <v>2743</v>
      </c>
      <c r="C471" s="7" t="b">
        <v>1</v>
      </c>
      <c r="D471" t="b">
        <v>0</v>
      </c>
      <c r="E471">
        <v>2002</v>
      </c>
      <c r="F471" s="7" t="s">
        <v>2239</v>
      </c>
      <c r="G471" s="19">
        <v>16</v>
      </c>
    </row>
    <row r="472" spans="1:7" x14ac:dyDescent="0.2">
      <c r="A472" t="s">
        <v>1977</v>
      </c>
      <c r="B472" s="19" t="s">
        <v>2744</v>
      </c>
      <c r="C472" s="7" t="b">
        <v>0</v>
      </c>
      <c r="D472" t="b">
        <v>1</v>
      </c>
      <c r="E472">
        <v>2016</v>
      </c>
      <c r="F472" t="s">
        <v>2055</v>
      </c>
      <c r="G472" s="19">
        <v>6</v>
      </c>
    </row>
    <row r="473" spans="1:7" ht="17" x14ac:dyDescent="0.2">
      <c r="A473" t="s">
        <v>1978</v>
      </c>
      <c r="B473" s="19" t="s">
        <v>2745</v>
      </c>
      <c r="C473" s="7" t="b">
        <v>1</v>
      </c>
      <c r="D473" t="b">
        <v>1</v>
      </c>
      <c r="E473">
        <v>2010</v>
      </c>
      <c r="F473" s="7" t="s">
        <v>2062</v>
      </c>
      <c r="G473" s="19">
        <v>10</v>
      </c>
    </row>
    <row r="474" spans="1:7" x14ac:dyDescent="0.2">
      <c r="A474" t="s">
        <v>1979</v>
      </c>
      <c r="B474" s="19" t="s">
        <v>2746</v>
      </c>
      <c r="C474" s="7" t="b">
        <v>1</v>
      </c>
      <c r="D474" t="b">
        <v>0</v>
      </c>
      <c r="E474">
        <v>2014</v>
      </c>
      <c r="F474" t="s">
        <v>2055</v>
      </c>
      <c r="G474" s="19">
        <v>1</v>
      </c>
    </row>
    <row r="475" spans="1:7" ht="17" x14ac:dyDescent="0.2">
      <c r="A475" t="s">
        <v>1980</v>
      </c>
      <c r="B475" s="19" t="s">
        <v>2747</v>
      </c>
      <c r="C475" s="7" t="b">
        <v>1</v>
      </c>
      <c r="D475" t="b">
        <v>0</v>
      </c>
      <c r="E475">
        <v>2003</v>
      </c>
      <c r="F475" s="7" t="s">
        <v>2240</v>
      </c>
      <c r="G475" s="19">
        <v>7</v>
      </c>
    </row>
    <row r="476" spans="1:7" ht="17" x14ac:dyDescent="0.2">
      <c r="A476" t="s">
        <v>1982</v>
      </c>
      <c r="B476" s="19" t="s">
        <v>2748</v>
      </c>
      <c r="C476" s="7" t="b">
        <v>1</v>
      </c>
      <c r="D476" t="b">
        <v>0</v>
      </c>
      <c r="E476">
        <v>2016</v>
      </c>
      <c r="F476" s="7" t="s">
        <v>2241</v>
      </c>
      <c r="G476" s="19">
        <v>15</v>
      </c>
    </row>
    <row r="477" spans="1:7" ht="17" x14ac:dyDescent="0.2">
      <c r="A477" t="s">
        <v>1983</v>
      </c>
      <c r="B477" s="19" t="s">
        <v>2749</v>
      </c>
      <c r="C477" s="7" t="b">
        <v>1</v>
      </c>
      <c r="D477" t="b">
        <v>0</v>
      </c>
      <c r="E477">
        <v>2007</v>
      </c>
      <c r="F477" s="7" t="s">
        <v>2090</v>
      </c>
      <c r="G477" s="19">
        <v>10</v>
      </c>
    </row>
    <row r="478" spans="1:7" ht="17" x14ac:dyDescent="0.2">
      <c r="A478" t="s">
        <v>1984</v>
      </c>
      <c r="B478" t="s">
        <v>1407</v>
      </c>
      <c r="C478" t="b">
        <v>1</v>
      </c>
      <c r="D478" t="b">
        <v>0</v>
      </c>
      <c r="E478">
        <v>2007</v>
      </c>
      <c r="F478" s="7" t="s">
        <v>2167</v>
      </c>
      <c r="G478" s="19">
        <v>31</v>
      </c>
    </row>
    <row r="479" spans="1:7" ht="17" x14ac:dyDescent="0.2">
      <c r="A479" t="s">
        <v>1985</v>
      </c>
      <c r="B479" t="s">
        <v>1409</v>
      </c>
      <c r="C479" t="b">
        <v>1</v>
      </c>
      <c r="D479" t="b">
        <v>0</v>
      </c>
      <c r="E479">
        <v>1994</v>
      </c>
      <c r="F479" s="7" t="s">
        <v>2750</v>
      </c>
      <c r="G479" s="19">
        <v>31</v>
      </c>
    </row>
    <row r="480" spans="1:7" ht="17" x14ac:dyDescent="0.2">
      <c r="A480" t="s">
        <v>1986</v>
      </c>
      <c r="B480" t="s">
        <v>2751</v>
      </c>
      <c r="C480" t="b">
        <v>1</v>
      </c>
      <c r="D480" t="b">
        <v>1</v>
      </c>
      <c r="E480">
        <v>2020</v>
      </c>
      <c r="F480" s="7" t="s">
        <v>2242</v>
      </c>
      <c r="G480" s="19">
        <v>16</v>
      </c>
    </row>
    <row r="481" spans="1:7" ht="17" x14ac:dyDescent="0.2">
      <c r="A481" t="s">
        <v>1987</v>
      </c>
      <c r="B481" t="s">
        <v>1410</v>
      </c>
      <c r="C481" t="b">
        <v>1</v>
      </c>
      <c r="D481" t="b">
        <v>1</v>
      </c>
      <c r="E481">
        <v>2002</v>
      </c>
      <c r="F481" s="7" t="s">
        <v>2753</v>
      </c>
      <c r="G481" s="19">
        <v>48</v>
      </c>
    </row>
    <row r="482" spans="1:7" ht="17" x14ac:dyDescent="0.2">
      <c r="A482" t="s">
        <v>1988</v>
      </c>
      <c r="B482" t="s">
        <v>2752</v>
      </c>
      <c r="C482" t="b">
        <v>1</v>
      </c>
      <c r="D482" t="b">
        <v>0</v>
      </c>
      <c r="E482">
        <v>2015</v>
      </c>
      <c r="F482" s="7" t="s">
        <v>2243</v>
      </c>
      <c r="G482" s="19">
        <v>6</v>
      </c>
    </row>
    <row r="483" spans="1:7" ht="17" x14ac:dyDescent="0.2">
      <c r="A483" t="s">
        <v>1989</v>
      </c>
      <c r="B483" s="19" t="s">
        <v>2754</v>
      </c>
      <c r="C483" t="b">
        <v>1</v>
      </c>
      <c r="D483" t="b">
        <v>0</v>
      </c>
      <c r="E483">
        <v>2014</v>
      </c>
      <c r="F483" s="7" t="s">
        <v>2244</v>
      </c>
      <c r="G483" s="19">
        <v>6</v>
      </c>
    </row>
    <row r="484" spans="1:7" ht="17" x14ac:dyDescent="0.2">
      <c r="A484" t="s">
        <v>1990</v>
      </c>
      <c r="B484" s="19" t="s">
        <v>2755</v>
      </c>
      <c r="C484" s="7" t="b">
        <v>0</v>
      </c>
      <c r="D484" t="b">
        <v>0</v>
      </c>
      <c r="E484">
        <v>2009</v>
      </c>
      <c r="F484" s="7" t="s">
        <v>2131</v>
      </c>
      <c r="G484" s="19">
        <v>72</v>
      </c>
    </row>
    <row r="485" spans="1:7" ht="17" x14ac:dyDescent="0.2">
      <c r="A485" t="s">
        <v>1991</v>
      </c>
      <c r="B485" t="s">
        <v>296</v>
      </c>
      <c r="C485" t="b">
        <v>1</v>
      </c>
      <c r="D485" t="b">
        <v>0</v>
      </c>
      <c r="E485">
        <v>2009</v>
      </c>
      <c r="F485" s="7" t="s">
        <v>2245</v>
      </c>
      <c r="G485" s="19">
        <v>25</v>
      </c>
    </row>
    <row r="486" spans="1:7" ht="17" x14ac:dyDescent="0.2">
      <c r="A486" t="s">
        <v>1992</v>
      </c>
      <c r="B486" s="19" t="s">
        <v>1414</v>
      </c>
      <c r="C486" s="7" t="b">
        <v>0</v>
      </c>
      <c r="D486" t="b">
        <v>0</v>
      </c>
      <c r="E486">
        <v>2020</v>
      </c>
      <c r="F486" s="7" t="s">
        <v>2184</v>
      </c>
      <c r="G486" s="19">
        <v>8</v>
      </c>
    </row>
    <row r="487" spans="1:7" ht="17" x14ac:dyDescent="0.2">
      <c r="A487" t="s">
        <v>1993</v>
      </c>
      <c r="B487" t="s">
        <v>1415</v>
      </c>
      <c r="C487" t="b">
        <v>1</v>
      </c>
      <c r="D487" t="b">
        <v>0</v>
      </c>
      <c r="E487">
        <v>2007</v>
      </c>
      <c r="F487" s="7" t="s">
        <v>2067</v>
      </c>
      <c r="G487" s="19">
        <v>20</v>
      </c>
    </row>
    <row r="488" spans="1:7" x14ac:dyDescent="0.2">
      <c r="A488" t="s">
        <v>1994</v>
      </c>
      <c r="B488" s="19" t="s">
        <v>2756</v>
      </c>
      <c r="C488" t="b">
        <v>1</v>
      </c>
      <c r="D488" t="b">
        <v>0</v>
      </c>
      <c r="E488">
        <v>1987</v>
      </c>
      <c r="F488" t="s">
        <v>2055</v>
      </c>
      <c r="G488" s="19">
        <v>5</v>
      </c>
    </row>
    <row r="489" spans="1:7" ht="17" x14ac:dyDescent="0.2">
      <c r="A489" t="s">
        <v>1995</v>
      </c>
      <c r="B489" s="19" t="s">
        <v>2757</v>
      </c>
      <c r="C489" t="b">
        <v>1</v>
      </c>
      <c r="D489" t="b">
        <v>0</v>
      </c>
      <c r="E489">
        <v>2003</v>
      </c>
      <c r="F489" s="7" t="s">
        <v>2164</v>
      </c>
      <c r="G489" s="19">
        <v>16</v>
      </c>
    </row>
    <row r="490" spans="1:7" ht="17" x14ac:dyDescent="0.2">
      <c r="A490" t="s">
        <v>222</v>
      </c>
      <c r="B490" t="s">
        <v>1418</v>
      </c>
      <c r="C490" t="b">
        <v>1</v>
      </c>
      <c r="D490" t="b">
        <v>0</v>
      </c>
      <c r="E490">
        <v>1989</v>
      </c>
      <c r="F490" s="7" t="s">
        <v>2089</v>
      </c>
      <c r="G490" s="19">
        <v>27</v>
      </c>
    </row>
    <row r="491" spans="1:7" ht="17" x14ac:dyDescent="0.2">
      <c r="A491" t="s">
        <v>1996</v>
      </c>
      <c r="B491" t="s">
        <v>1419</v>
      </c>
      <c r="C491" t="b">
        <v>1</v>
      </c>
      <c r="D491" t="b">
        <v>0</v>
      </c>
      <c r="E491">
        <v>2015</v>
      </c>
      <c r="F491" s="7" t="s">
        <v>2085</v>
      </c>
      <c r="G491" s="19">
        <v>16</v>
      </c>
    </row>
    <row r="492" spans="1:7" ht="17" x14ac:dyDescent="0.2">
      <c r="A492" t="s">
        <v>1997</v>
      </c>
      <c r="B492" s="19" t="s">
        <v>2758</v>
      </c>
      <c r="C492" s="7" t="b">
        <v>0</v>
      </c>
      <c r="D492" t="b">
        <v>0</v>
      </c>
      <c r="E492">
        <v>2007</v>
      </c>
      <c r="F492" s="7" t="s">
        <v>2246</v>
      </c>
      <c r="G492" s="19">
        <v>32</v>
      </c>
    </row>
    <row r="493" spans="1:7" ht="17" x14ac:dyDescent="0.2">
      <c r="A493" t="s">
        <v>1998</v>
      </c>
      <c r="B493" s="19" t="s">
        <v>2759</v>
      </c>
      <c r="C493" s="7" t="b">
        <v>1</v>
      </c>
      <c r="D493" t="b">
        <v>0</v>
      </c>
      <c r="E493">
        <v>2018</v>
      </c>
      <c r="F493" s="7" t="s">
        <v>2085</v>
      </c>
      <c r="G493" s="19">
        <v>11</v>
      </c>
    </row>
    <row r="494" spans="1:7" ht="17" x14ac:dyDescent="0.2">
      <c r="A494" t="s">
        <v>1999</v>
      </c>
      <c r="B494" s="19" t="s">
        <v>2760</v>
      </c>
      <c r="C494" s="7" t="b">
        <v>1</v>
      </c>
      <c r="D494" t="b">
        <v>0</v>
      </c>
      <c r="E494">
        <v>2014</v>
      </c>
      <c r="F494" s="7" t="s">
        <v>2247</v>
      </c>
      <c r="G494" s="19">
        <v>54</v>
      </c>
    </row>
    <row r="495" spans="1:7" ht="17" x14ac:dyDescent="0.2">
      <c r="A495" t="s">
        <v>2000</v>
      </c>
      <c r="B495" t="s">
        <v>1420</v>
      </c>
      <c r="C495" t="b">
        <v>1</v>
      </c>
      <c r="D495" t="b">
        <v>0</v>
      </c>
      <c r="E495">
        <v>2000</v>
      </c>
      <c r="F495" s="7" t="s">
        <v>2761</v>
      </c>
      <c r="G495" s="19">
        <v>118</v>
      </c>
    </row>
    <row r="496" spans="1:7" ht="17" x14ac:dyDescent="0.2">
      <c r="A496" t="s">
        <v>2001</v>
      </c>
      <c r="B496" s="19" t="s">
        <v>2762</v>
      </c>
      <c r="C496" t="b">
        <v>1</v>
      </c>
      <c r="D496" t="b">
        <v>0</v>
      </c>
      <c r="E496">
        <v>2013</v>
      </c>
      <c r="F496" s="7" t="s">
        <v>2057</v>
      </c>
      <c r="G496" s="19">
        <v>9</v>
      </c>
    </row>
    <row r="497" spans="1:7" ht="17" x14ac:dyDescent="0.2">
      <c r="A497" t="s">
        <v>2002</v>
      </c>
      <c r="B497" s="19" t="s">
        <v>2763</v>
      </c>
      <c r="C497" s="7" t="b">
        <v>1</v>
      </c>
      <c r="D497" t="b">
        <v>1</v>
      </c>
      <c r="E497">
        <v>2016</v>
      </c>
      <c r="F497" s="7" t="s">
        <v>2248</v>
      </c>
      <c r="G497" s="19">
        <v>14</v>
      </c>
    </row>
    <row r="498" spans="1:7" ht="17" x14ac:dyDescent="0.2">
      <c r="A498" t="s">
        <v>2003</v>
      </c>
      <c r="B498" s="19" t="s">
        <v>2764</v>
      </c>
      <c r="C498" s="7" t="b">
        <v>1</v>
      </c>
      <c r="D498" t="b">
        <v>1</v>
      </c>
      <c r="E498">
        <v>2011</v>
      </c>
      <c r="F498" s="7" t="s">
        <v>2249</v>
      </c>
      <c r="G498" s="19">
        <v>27</v>
      </c>
    </row>
    <row r="499" spans="1:7" ht="17" x14ac:dyDescent="0.2">
      <c r="A499" t="s">
        <v>2004</v>
      </c>
      <c r="B499" s="19" t="s">
        <v>2765</v>
      </c>
      <c r="C499" s="7" t="b">
        <v>0</v>
      </c>
      <c r="D499" t="b">
        <v>0</v>
      </c>
      <c r="E499">
        <v>1847</v>
      </c>
      <c r="F499" s="7" t="s">
        <v>2250</v>
      </c>
      <c r="G499" s="19">
        <v>9</v>
      </c>
    </row>
    <row r="500" spans="1:7" ht="17" x14ac:dyDescent="0.2">
      <c r="A500" t="s">
        <v>2005</v>
      </c>
      <c r="B500" s="19" t="s">
        <v>2766</v>
      </c>
      <c r="C500" s="7" t="b">
        <v>1</v>
      </c>
      <c r="D500" t="b">
        <v>1</v>
      </c>
      <c r="E500">
        <v>1988</v>
      </c>
      <c r="F500" s="7" t="s">
        <v>2251</v>
      </c>
      <c r="G500" s="19">
        <v>20</v>
      </c>
    </row>
    <row r="501" spans="1:7" ht="17" x14ac:dyDescent="0.2">
      <c r="A501" t="s">
        <v>2006</v>
      </c>
      <c r="B501" s="19" t="s">
        <v>2767</v>
      </c>
      <c r="C501" s="7" t="b">
        <v>1</v>
      </c>
      <c r="D501" t="b">
        <v>0</v>
      </c>
      <c r="E501">
        <v>2015</v>
      </c>
      <c r="F501" s="7" t="s">
        <v>2057</v>
      </c>
      <c r="G501" s="19">
        <v>10</v>
      </c>
    </row>
    <row r="502" spans="1:7" ht="17" x14ac:dyDescent="0.2">
      <c r="A502" t="s">
        <v>2007</v>
      </c>
      <c r="B502" s="19" t="s">
        <v>2768</v>
      </c>
      <c r="C502" s="7" t="b">
        <v>1</v>
      </c>
      <c r="D502" t="b">
        <v>0</v>
      </c>
      <c r="E502">
        <v>2018</v>
      </c>
      <c r="F502" s="7" t="s">
        <v>2252</v>
      </c>
      <c r="G502" s="19">
        <v>12</v>
      </c>
    </row>
    <row r="503" spans="1:7" ht="17" x14ac:dyDescent="0.2">
      <c r="A503" t="s">
        <v>2008</v>
      </c>
      <c r="B503" s="19" t="s">
        <v>2442</v>
      </c>
      <c r="C503" s="7" t="b">
        <v>0</v>
      </c>
      <c r="D503" t="b">
        <v>0</v>
      </c>
      <c r="E503">
        <v>2019</v>
      </c>
      <c r="F503" s="7" t="s">
        <v>2076</v>
      </c>
      <c r="G503" s="19">
        <v>43</v>
      </c>
    </row>
    <row r="504" spans="1:7" ht="17" x14ac:dyDescent="0.2">
      <c r="A504" t="s">
        <v>2009</v>
      </c>
      <c r="B504" s="19" t="s">
        <v>2769</v>
      </c>
      <c r="C504" s="7" t="b">
        <v>0</v>
      </c>
      <c r="D504" t="b">
        <v>0</v>
      </c>
      <c r="E504">
        <v>2009</v>
      </c>
      <c r="F504" s="7" t="s">
        <v>2119</v>
      </c>
      <c r="G504" s="19">
        <v>29</v>
      </c>
    </row>
    <row r="505" spans="1:7" ht="17" x14ac:dyDescent="0.2">
      <c r="A505" t="s">
        <v>2010</v>
      </c>
      <c r="B505" s="19" t="s">
        <v>2770</v>
      </c>
      <c r="C505" s="7" t="b">
        <v>1</v>
      </c>
      <c r="D505" t="b">
        <v>1</v>
      </c>
      <c r="E505">
        <v>2013</v>
      </c>
      <c r="F505" s="7" t="s">
        <v>2184</v>
      </c>
      <c r="G505" s="19">
        <v>20</v>
      </c>
    </row>
    <row r="506" spans="1:7" ht="17" x14ac:dyDescent="0.2">
      <c r="A506" t="s">
        <v>2011</v>
      </c>
      <c r="B506" t="s">
        <v>1350</v>
      </c>
      <c r="C506" t="b">
        <v>1</v>
      </c>
      <c r="D506" t="b">
        <v>0</v>
      </c>
      <c r="E506">
        <v>2012</v>
      </c>
      <c r="F506" s="7" t="s">
        <v>2771</v>
      </c>
      <c r="G506" s="19">
        <v>51</v>
      </c>
    </row>
    <row r="507" spans="1:7" ht="17" x14ac:dyDescent="0.2">
      <c r="A507" t="s">
        <v>2012</v>
      </c>
      <c r="B507" t="s">
        <v>1353</v>
      </c>
      <c r="C507" t="b">
        <v>1</v>
      </c>
      <c r="D507" t="b">
        <v>0</v>
      </c>
      <c r="E507">
        <v>2013</v>
      </c>
      <c r="F507" s="7" t="s">
        <v>2118</v>
      </c>
      <c r="G507" s="19">
        <v>7</v>
      </c>
    </row>
    <row r="508" spans="1:7" ht="17" x14ac:dyDescent="0.2">
      <c r="A508" t="s">
        <v>2013</v>
      </c>
      <c r="B508" s="19" t="s">
        <v>2772</v>
      </c>
      <c r="C508" s="7" t="b">
        <v>0</v>
      </c>
      <c r="D508" t="b">
        <v>0</v>
      </c>
      <c r="E508">
        <v>2018</v>
      </c>
      <c r="F508" s="7" t="s">
        <v>2118</v>
      </c>
      <c r="G508" s="19">
        <v>11</v>
      </c>
    </row>
    <row r="509" spans="1:7" ht="17" x14ac:dyDescent="0.2">
      <c r="A509" t="s">
        <v>2014</v>
      </c>
      <c r="B509" s="19" t="s">
        <v>2773</v>
      </c>
      <c r="C509" s="7" t="b">
        <v>1</v>
      </c>
      <c r="D509" t="b">
        <v>1</v>
      </c>
      <c r="E509">
        <v>2015</v>
      </c>
      <c r="F509" s="7" t="s">
        <v>2253</v>
      </c>
      <c r="G509" s="19">
        <v>5</v>
      </c>
    </row>
    <row r="510" spans="1:7" ht="17" x14ac:dyDescent="0.2">
      <c r="A510" t="s">
        <v>2015</v>
      </c>
      <c r="B510" s="19" t="s">
        <v>2774</v>
      </c>
      <c r="C510" s="7" t="b">
        <v>1</v>
      </c>
      <c r="D510" t="b">
        <v>0</v>
      </c>
      <c r="E510">
        <v>2003</v>
      </c>
      <c r="F510" s="7" t="s">
        <v>2167</v>
      </c>
      <c r="G510" s="19">
        <v>6</v>
      </c>
    </row>
    <row r="511" spans="1:7" ht="17" x14ac:dyDescent="0.2">
      <c r="A511" t="s">
        <v>2016</v>
      </c>
      <c r="B511" s="19" t="s">
        <v>2775</v>
      </c>
      <c r="C511" s="7" t="b">
        <v>0</v>
      </c>
      <c r="D511" t="b">
        <v>0</v>
      </c>
      <c r="E511">
        <v>1837</v>
      </c>
      <c r="F511" s="7" t="s">
        <v>2106</v>
      </c>
      <c r="G511" s="19">
        <v>6</v>
      </c>
    </row>
    <row r="512" spans="1:7" ht="17" x14ac:dyDescent="0.2">
      <c r="A512" t="s">
        <v>2017</v>
      </c>
      <c r="B512" s="19" t="s">
        <v>1511</v>
      </c>
      <c r="C512" s="7" t="b">
        <v>0</v>
      </c>
      <c r="D512" t="b">
        <v>0</v>
      </c>
      <c r="E512">
        <v>1986</v>
      </c>
      <c r="F512" s="7" t="s">
        <v>2776</v>
      </c>
      <c r="G512" s="19">
        <v>4</v>
      </c>
    </row>
    <row r="513" spans="1:7" ht="17" x14ac:dyDescent="0.2">
      <c r="A513" t="s">
        <v>2018</v>
      </c>
      <c r="B513" t="s">
        <v>1426</v>
      </c>
      <c r="C513" t="b">
        <v>0</v>
      </c>
      <c r="D513" t="b">
        <v>0</v>
      </c>
      <c r="E513">
        <v>2005</v>
      </c>
      <c r="F513" s="7" t="s">
        <v>2102</v>
      </c>
      <c r="G513" s="19">
        <v>21</v>
      </c>
    </row>
    <row r="514" spans="1:7" ht="17" x14ac:dyDescent="0.2">
      <c r="A514" t="s">
        <v>2019</v>
      </c>
      <c r="B514" t="s">
        <v>2777</v>
      </c>
      <c r="C514" s="7" t="b">
        <v>0</v>
      </c>
      <c r="D514" t="b">
        <v>1</v>
      </c>
      <c r="E514">
        <v>2006</v>
      </c>
      <c r="F514" s="7" t="s">
        <v>2778</v>
      </c>
      <c r="G514" s="19">
        <v>70</v>
      </c>
    </row>
    <row r="515" spans="1:7" ht="17" x14ac:dyDescent="0.2">
      <c r="A515" t="s">
        <v>2020</v>
      </c>
      <c r="B515" t="s">
        <v>1428</v>
      </c>
      <c r="C515" t="b">
        <v>0</v>
      </c>
      <c r="D515" t="b">
        <v>0</v>
      </c>
      <c r="E515">
        <v>1998</v>
      </c>
      <c r="F515" s="7" t="s">
        <v>2779</v>
      </c>
      <c r="G515" s="19">
        <v>55</v>
      </c>
    </row>
    <row r="516" spans="1:7" ht="17" x14ac:dyDescent="0.2">
      <c r="A516" t="s">
        <v>2021</v>
      </c>
      <c r="B516" t="s">
        <v>2780</v>
      </c>
      <c r="C516" t="b">
        <v>0</v>
      </c>
      <c r="D516" t="b">
        <v>0</v>
      </c>
      <c r="E516">
        <v>1981</v>
      </c>
      <c r="F516" s="7" t="s">
        <v>2224</v>
      </c>
      <c r="G516" s="19">
        <v>13</v>
      </c>
    </row>
    <row r="517" spans="1:7" ht="17" x14ac:dyDescent="0.2">
      <c r="A517" t="s">
        <v>2022</v>
      </c>
      <c r="B517" t="s">
        <v>300</v>
      </c>
      <c r="C517" t="b">
        <v>1</v>
      </c>
      <c r="D517" t="b">
        <v>0</v>
      </c>
      <c r="E517">
        <v>2004</v>
      </c>
      <c r="F517" s="7" t="s">
        <v>2064</v>
      </c>
      <c r="G517" s="19">
        <v>6</v>
      </c>
    </row>
    <row r="518" spans="1:7" x14ac:dyDescent="0.2">
      <c r="A518" t="s">
        <v>2023</v>
      </c>
      <c r="B518" t="s">
        <v>1430</v>
      </c>
      <c r="C518" t="b">
        <v>1</v>
      </c>
      <c r="D518" t="b">
        <v>0</v>
      </c>
      <c r="E518">
        <v>2010</v>
      </c>
      <c r="F518" t="s">
        <v>2055</v>
      </c>
      <c r="G518" s="19">
        <v>3</v>
      </c>
    </row>
    <row r="519" spans="1:7" ht="17" x14ac:dyDescent="0.2">
      <c r="A519" t="s">
        <v>2024</v>
      </c>
      <c r="B519" s="19" t="s">
        <v>2781</v>
      </c>
      <c r="C519" s="7" t="b">
        <v>1</v>
      </c>
      <c r="D519" t="b">
        <v>1</v>
      </c>
      <c r="E519">
        <v>2002</v>
      </c>
      <c r="F519" s="7" t="s">
        <v>2164</v>
      </c>
      <c r="G519" s="19">
        <v>44</v>
      </c>
    </row>
    <row r="520" spans="1:7" ht="17" x14ac:dyDescent="0.2">
      <c r="A520" t="s">
        <v>2025</v>
      </c>
      <c r="B520" s="19" t="s">
        <v>2782</v>
      </c>
      <c r="C520" s="7" t="b">
        <v>1</v>
      </c>
      <c r="D520" t="b">
        <v>0</v>
      </c>
      <c r="E520">
        <v>1948</v>
      </c>
      <c r="F520" s="7" t="s">
        <v>2117</v>
      </c>
      <c r="G520" s="19">
        <v>16</v>
      </c>
    </row>
    <row r="521" spans="1:7" ht="17" x14ac:dyDescent="0.2">
      <c r="A521" t="s">
        <v>2026</v>
      </c>
      <c r="B521" s="19" t="s">
        <v>2783</v>
      </c>
      <c r="C521" s="7" t="b">
        <v>1</v>
      </c>
      <c r="D521" t="b">
        <v>0</v>
      </c>
      <c r="E521">
        <v>2021</v>
      </c>
      <c r="F521" s="7" t="s">
        <v>2192</v>
      </c>
      <c r="G521" s="19">
        <v>11</v>
      </c>
    </row>
    <row r="522" spans="1:7" ht="17" x14ac:dyDescent="0.2">
      <c r="A522" t="s">
        <v>2027</v>
      </c>
      <c r="B522" s="19" t="s">
        <v>2784</v>
      </c>
      <c r="C522" s="7" t="b">
        <v>0</v>
      </c>
      <c r="D522" t="b">
        <v>0</v>
      </c>
      <c r="E522">
        <v>2016</v>
      </c>
      <c r="F522" s="7" t="s">
        <v>2254</v>
      </c>
      <c r="G522" s="19">
        <v>99</v>
      </c>
    </row>
    <row r="523" spans="1:7" ht="17" x14ac:dyDescent="0.2">
      <c r="A523" t="s">
        <v>2028</v>
      </c>
      <c r="B523" s="19" t="s">
        <v>2785</v>
      </c>
      <c r="C523" s="7" t="b">
        <v>1</v>
      </c>
      <c r="D523" t="b">
        <v>1</v>
      </c>
      <c r="E523">
        <v>2013</v>
      </c>
      <c r="F523" s="7" t="s">
        <v>2179</v>
      </c>
      <c r="G523" s="19">
        <v>57</v>
      </c>
    </row>
    <row r="524" spans="1:7" ht="17" x14ac:dyDescent="0.2">
      <c r="A524" t="s">
        <v>2029</v>
      </c>
      <c r="B524" s="19" t="s">
        <v>2786</v>
      </c>
      <c r="C524" s="7" t="b">
        <v>1</v>
      </c>
      <c r="D524" t="b">
        <v>0</v>
      </c>
      <c r="E524">
        <v>2006</v>
      </c>
      <c r="F524" s="7" t="s">
        <v>2167</v>
      </c>
      <c r="G524" s="19">
        <v>4</v>
      </c>
    </row>
    <row r="525" spans="1:7" ht="17" x14ac:dyDescent="0.2">
      <c r="A525" t="s">
        <v>2030</v>
      </c>
      <c r="B525" t="s">
        <v>1432</v>
      </c>
      <c r="C525" t="b">
        <v>0</v>
      </c>
      <c r="D525" t="b">
        <v>0</v>
      </c>
      <c r="E525">
        <v>1980</v>
      </c>
      <c r="F525" s="7" t="s">
        <v>2255</v>
      </c>
      <c r="G525" s="19">
        <v>51</v>
      </c>
    </row>
    <row r="526" spans="1:7" x14ac:dyDescent="0.2">
      <c r="A526" t="s">
        <v>2031</v>
      </c>
      <c r="B526" s="19" t="s">
        <v>2787</v>
      </c>
      <c r="C526" s="7" t="b">
        <v>1</v>
      </c>
      <c r="D526" t="b">
        <v>0</v>
      </c>
      <c r="E526">
        <v>2020</v>
      </c>
      <c r="F526" t="s">
        <v>2055</v>
      </c>
      <c r="G526" s="19">
        <v>1</v>
      </c>
    </row>
    <row r="527" spans="1:7" ht="34" x14ac:dyDescent="0.2">
      <c r="A527" t="s">
        <v>787</v>
      </c>
      <c r="B527" s="19" t="s">
        <v>2788</v>
      </c>
      <c r="C527" s="7" t="b">
        <v>1</v>
      </c>
      <c r="D527" t="b">
        <v>0</v>
      </c>
      <c r="E527">
        <v>1990</v>
      </c>
      <c r="F527" s="7" t="s">
        <v>2256</v>
      </c>
      <c r="G527" s="19">
        <v>513</v>
      </c>
    </row>
    <row r="528" spans="1:7" ht="17" x14ac:dyDescent="0.2">
      <c r="A528" t="s">
        <v>2033</v>
      </c>
      <c r="B528" s="19" t="s">
        <v>2789</v>
      </c>
      <c r="C528" s="7" t="b">
        <v>1</v>
      </c>
      <c r="D528" t="b">
        <v>0</v>
      </c>
      <c r="E528">
        <v>2018</v>
      </c>
      <c r="F528" s="7" t="s">
        <v>2257</v>
      </c>
      <c r="G528" s="19">
        <v>29</v>
      </c>
    </row>
    <row r="529" spans="1:7" ht="17" x14ac:dyDescent="0.2">
      <c r="A529" t="s">
        <v>2034</v>
      </c>
      <c r="B529" s="19" t="s">
        <v>2790</v>
      </c>
      <c r="C529" s="7" t="b">
        <v>1</v>
      </c>
      <c r="D529" t="b">
        <v>0</v>
      </c>
      <c r="E529">
        <v>1996</v>
      </c>
      <c r="F529" s="7" t="s">
        <v>2603</v>
      </c>
      <c r="G529" s="19">
        <v>58</v>
      </c>
    </row>
    <row r="530" spans="1:7" ht="17" x14ac:dyDescent="0.2">
      <c r="A530" t="s">
        <v>2035</v>
      </c>
      <c r="B530" s="19" t="s">
        <v>2791</v>
      </c>
      <c r="C530" s="7" t="b">
        <v>1</v>
      </c>
      <c r="D530" t="b">
        <v>1</v>
      </c>
      <c r="E530">
        <v>2010</v>
      </c>
      <c r="F530" s="7" t="s">
        <v>2057</v>
      </c>
      <c r="G530" s="19">
        <v>18</v>
      </c>
    </row>
    <row r="531" spans="1:7" ht="17" x14ac:dyDescent="0.2">
      <c r="A531" t="s">
        <v>2036</v>
      </c>
      <c r="B531" s="19" t="s">
        <v>2792</v>
      </c>
      <c r="C531" s="7" t="b">
        <v>1</v>
      </c>
      <c r="D531" t="b">
        <v>0</v>
      </c>
      <c r="E531">
        <v>2010</v>
      </c>
      <c r="F531" s="7" t="s">
        <v>2201</v>
      </c>
      <c r="G531" s="19">
        <v>6</v>
      </c>
    </row>
    <row r="532" spans="1:7" ht="17" x14ac:dyDescent="0.2">
      <c r="A532" t="s">
        <v>2037</v>
      </c>
      <c r="B532" s="19" t="s">
        <v>2793</v>
      </c>
      <c r="C532" s="7" t="b">
        <v>0</v>
      </c>
      <c r="D532" t="b">
        <v>1</v>
      </c>
      <c r="E532">
        <v>2013</v>
      </c>
      <c r="F532" s="7" t="s">
        <v>2062</v>
      </c>
      <c r="G532" s="19">
        <v>20</v>
      </c>
    </row>
    <row r="533" spans="1:7" ht="17" x14ac:dyDescent="0.2">
      <c r="A533" t="s">
        <v>796</v>
      </c>
      <c r="B533" s="19" t="s">
        <v>2794</v>
      </c>
      <c r="C533" s="7" t="b">
        <v>1</v>
      </c>
      <c r="D533" t="b">
        <v>0</v>
      </c>
      <c r="E533">
        <v>1869</v>
      </c>
      <c r="F533" s="7" t="s">
        <v>2258</v>
      </c>
      <c r="G533" s="19">
        <v>5</v>
      </c>
    </row>
    <row r="534" spans="1:7" ht="17" x14ac:dyDescent="0.2">
      <c r="A534" t="s">
        <v>232</v>
      </c>
      <c r="B534" t="s">
        <v>1434</v>
      </c>
      <c r="C534" t="b">
        <v>0</v>
      </c>
      <c r="D534" t="b">
        <v>0</v>
      </c>
      <c r="E534">
        <v>1960</v>
      </c>
      <c r="F534" s="7" t="s">
        <v>2259</v>
      </c>
      <c r="G534" s="19">
        <v>3</v>
      </c>
    </row>
    <row r="535" spans="1:7" ht="17" x14ac:dyDescent="0.2">
      <c r="A535" t="s">
        <v>2038</v>
      </c>
      <c r="B535" t="s">
        <v>1438</v>
      </c>
      <c r="C535" t="b">
        <v>1</v>
      </c>
      <c r="D535" t="b">
        <v>1</v>
      </c>
      <c r="E535">
        <v>2011</v>
      </c>
      <c r="F535" s="7" t="s">
        <v>2260</v>
      </c>
      <c r="G535" s="19">
        <v>22</v>
      </c>
    </row>
    <row r="536" spans="1:7" ht="17" x14ac:dyDescent="0.2">
      <c r="A536" t="s">
        <v>2039</v>
      </c>
      <c r="B536" t="s">
        <v>1439</v>
      </c>
      <c r="C536" t="b">
        <v>1</v>
      </c>
      <c r="D536" t="b">
        <v>0</v>
      </c>
      <c r="E536">
        <v>2009</v>
      </c>
      <c r="F536" s="7" t="s">
        <v>2261</v>
      </c>
      <c r="G536" s="19">
        <v>38</v>
      </c>
    </row>
    <row r="537" spans="1:7" ht="17" x14ac:dyDescent="0.2">
      <c r="A537" t="s">
        <v>2040</v>
      </c>
      <c r="B537" t="s">
        <v>2795</v>
      </c>
      <c r="C537" t="b">
        <v>0</v>
      </c>
      <c r="D537" t="b">
        <v>0</v>
      </c>
      <c r="E537">
        <v>1931</v>
      </c>
      <c r="F537" s="7" t="s">
        <v>2262</v>
      </c>
      <c r="G537" s="19">
        <v>34</v>
      </c>
    </row>
    <row r="538" spans="1:7" ht="17" x14ac:dyDescent="0.2">
      <c r="A538" t="s">
        <v>2041</v>
      </c>
      <c r="B538" t="s">
        <v>1442</v>
      </c>
      <c r="C538" t="b">
        <v>0</v>
      </c>
      <c r="D538" t="b">
        <v>0</v>
      </c>
      <c r="E538">
        <v>1993</v>
      </c>
      <c r="F538" s="7" t="s">
        <v>2102</v>
      </c>
      <c r="G538" s="19">
        <v>18</v>
      </c>
    </row>
    <row r="539" spans="1:7" ht="17" x14ac:dyDescent="0.2">
      <c r="A539" t="s">
        <v>2042</v>
      </c>
      <c r="B539" t="s">
        <v>1444</v>
      </c>
      <c r="C539" t="b">
        <v>1</v>
      </c>
      <c r="D539" t="b">
        <v>0</v>
      </c>
      <c r="E539">
        <v>2013</v>
      </c>
      <c r="F539" s="7" t="s">
        <v>2092</v>
      </c>
      <c r="G539" s="19">
        <v>41</v>
      </c>
    </row>
    <row r="540" spans="1:7" ht="17" x14ac:dyDescent="0.2">
      <c r="A540" t="s">
        <v>2043</v>
      </c>
      <c r="B540" t="s">
        <v>2796</v>
      </c>
      <c r="C540" t="b">
        <v>1</v>
      </c>
      <c r="D540" t="b">
        <v>0</v>
      </c>
      <c r="E540">
        <v>2016</v>
      </c>
      <c r="F540" s="7" t="s">
        <v>2263</v>
      </c>
      <c r="G540" s="19">
        <v>11</v>
      </c>
    </row>
    <row r="541" spans="1:7" ht="17" x14ac:dyDescent="0.2">
      <c r="A541" t="s">
        <v>2044</v>
      </c>
      <c r="B541" s="19" t="s">
        <v>2797</v>
      </c>
      <c r="C541" s="7" t="b">
        <v>0</v>
      </c>
      <c r="D541" t="b">
        <v>0</v>
      </c>
      <c r="E541">
        <v>1990</v>
      </c>
      <c r="F541" s="7" t="s">
        <v>2099</v>
      </c>
      <c r="G541" s="19">
        <v>6</v>
      </c>
    </row>
    <row r="542" spans="1:7" ht="17" x14ac:dyDescent="0.2">
      <c r="A542" t="s">
        <v>2045</v>
      </c>
      <c r="B542" s="19" t="s">
        <v>2798</v>
      </c>
      <c r="C542" s="7" t="b">
        <v>1</v>
      </c>
      <c r="D542" t="b">
        <v>1</v>
      </c>
      <c r="E542">
        <v>2017</v>
      </c>
      <c r="F542" s="7" t="s">
        <v>2105</v>
      </c>
      <c r="G542" s="19">
        <v>10</v>
      </c>
    </row>
    <row r="543" spans="1:7" x14ac:dyDescent="0.2">
      <c r="A543" t="s">
        <v>2046</v>
      </c>
      <c r="B543" s="19" t="s">
        <v>2799</v>
      </c>
      <c r="C543" t="b">
        <v>1</v>
      </c>
      <c r="D543" t="b">
        <v>0</v>
      </c>
      <c r="E543">
        <v>2001</v>
      </c>
      <c r="F543" t="s">
        <v>2055</v>
      </c>
      <c r="G543" s="19">
        <v>1</v>
      </c>
    </row>
    <row r="544" spans="1:7" ht="17" x14ac:dyDescent="0.2">
      <c r="A544" t="s">
        <v>806</v>
      </c>
      <c r="B544" s="19" t="s">
        <v>2800</v>
      </c>
      <c r="C544" s="7" t="b">
        <v>0</v>
      </c>
      <c r="D544" t="b">
        <v>0</v>
      </c>
      <c r="E544">
        <v>1919</v>
      </c>
      <c r="F544" s="7" t="s">
        <v>2264</v>
      </c>
      <c r="G544" s="19">
        <v>4</v>
      </c>
    </row>
    <row r="545" spans="1:7" ht="17" x14ac:dyDescent="0.2">
      <c r="A545" t="s">
        <v>2047</v>
      </c>
      <c r="B545" s="19" t="s">
        <v>2801</v>
      </c>
      <c r="C545" s="7" t="b">
        <v>0</v>
      </c>
      <c r="D545" t="b">
        <v>0</v>
      </c>
      <c r="E545">
        <v>2018</v>
      </c>
      <c r="F545" s="7" t="s">
        <v>2090</v>
      </c>
      <c r="G545" s="19">
        <v>22</v>
      </c>
    </row>
    <row r="546" spans="1:7" ht="17" x14ac:dyDescent="0.2">
      <c r="A546" t="s">
        <v>2048</v>
      </c>
      <c r="B546" s="19" t="s">
        <v>2802</v>
      </c>
      <c r="C546" s="7" t="b">
        <v>1</v>
      </c>
      <c r="D546" t="b">
        <v>0</v>
      </c>
      <c r="E546">
        <v>2019</v>
      </c>
      <c r="F546" s="7" t="s">
        <v>2265</v>
      </c>
      <c r="G546" s="19">
        <v>13</v>
      </c>
    </row>
    <row r="547" spans="1:7" ht="17" x14ac:dyDescent="0.2">
      <c r="A547" t="s">
        <v>2049</v>
      </c>
      <c r="B547" s="19" t="s">
        <v>2803</v>
      </c>
      <c r="C547" s="7" t="b">
        <v>1</v>
      </c>
      <c r="D547" t="b">
        <v>0</v>
      </c>
      <c r="E547">
        <v>2009</v>
      </c>
      <c r="F547" s="7" t="s">
        <v>2266</v>
      </c>
      <c r="G547" s="19">
        <v>27</v>
      </c>
    </row>
    <row r="548" spans="1:7" ht="17" x14ac:dyDescent="0.2">
      <c r="A548" t="s">
        <v>2050</v>
      </c>
      <c r="B548" s="19" t="s">
        <v>2804</v>
      </c>
      <c r="C548" s="7" t="b">
        <v>0</v>
      </c>
      <c r="D548" t="b">
        <v>0</v>
      </c>
      <c r="E548">
        <v>1880</v>
      </c>
      <c r="F548" s="7" t="s">
        <v>2267</v>
      </c>
      <c r="G548" s="19">
        <v>63</v>
      </c>
    </row>
    <row r="549" spans="1:7" ht="17" x14ac:dyDescent="0.2">
      <c r="A549" t="s">
        <v>2051</v>
      </c>
      <c r="B549" s="19" t="s">
        <v>2805</v>
      </c>
      <c r="C549" s="7" t="b">
        <v>0</v>
      </c>
      <c r="D549" t="b">
        <v>0</v>
      </c>
      <c r="E549">
        <v>1984</v>
      </c>
      <c r="F549" s="7" t="s">
        <v>2268</v>
      </c>
      <c r="G549" s="19">
        <v>85</v>
      </c>
    </row>
    <row r="550" spans="1:7" x14ac:dyDescent="0.2">
      <c r="A550" t="s">
        <v>2052</v>
      </c>
      <c r="B550" s="19" t="s">
        <v>2806</v>
      </c>
      <c r="C550" s="7" t="b">
        <v>0</v>
      </c>
      <c r="D550" t="b">
        <v>0</v>
      </c>
      <c r="E550">
        <v>2014</v>
      </c>
      <c r="F550" t="s">
        <v>2055</v>
      </c>
      <c r="G550" s="19">
        <v>13</v>
      </c>
    </row>
    <row r="551" spans="1:7" ht="17" x14ac:dyDescent="0.2">
      <c r="A551" t="s">
        <v>2053</v>
      </c>
      <c r="B551" s="19" t="s">
        <v>2807</v>
      </c>
      <c r="C551" s="7" t="b">
        <v>1</v>
      </c>
      <c r="D551" t="b">
        <v>0</v>
      </c>
      <c r="E551">
        <v>2019</v>
      </c>
      <c r="F551" s="7" t="s">
        <v>2059</v>
      </c>
      <c r="G551" s="19">
        <v>14</v>
      </c>
    </row>
    <row r="552" spans="1:7" ht="17" x14ac:dyDescent="0.2">
      <c r="A552" t="s">
        <v>2054</v>
      </c>
      <c r="B552" s="19" t="s">
        <v>2808</v>
      </c>
      <c r="C552" s="7" t="b">
        <v>0</v>
      </c>
      <c r="D552" t="b">
        <v>0</v>
      </c>
      <c r="E552">
        <v>2015</v>
      </c>
      <c r="F552" s="7" t="s">
        <v>2229</v>
      </c>
      <c r="G552" s="19">
        <v>5</v>
      </c>
    </row>
    <row r="553" spans="1:7" ht="17" x14ac:dyDescent="0.2">
      <c r="A553" t="s">
        <v>818</v>
      </c>
      <c r="B553" s="19" t="s">
        <v>2809</v>
      </c>
      <c r="C553" s="7" t="b">
        <v>0</v>
      </c>
      <c r="D553" t="b">
        <v>0</v>
      </c>
      <c r="E553">
        <v>2015</v>
      </c>
      <c r="F553" s="7" t="s">
        <v>2269</v>
      </c>
      <c r="G553" s="19">
        <v>2</v>
      </c>
    </row>
    <row r="554" spans="1:7" ht="17" x14ac:dyDescent="0.2">
      <c r="A554" t="s">
        <v>249</v>
      </c>
      <c r="B554" t="s">
        <v>1454</v>
      </c>
      <c r="C554" t="b">
        <v>0</v>
      </c>
      <c r="D554" t="b">
        <v>0</v>
      </c>
      <c r="E554">
        <v>1961</v>
      </c>
      <c r="F554" s="7" t="s">
        <v>2102</v>
      </c>
      <c r="G554" s="19">
        <v>25</v>
      </c>
    </row>
    <row r="555" spans="1:7" ht="17" x14ac:dyDescent="0.2">
      <c r="A555" t="s">
        <v>819</v>
      </c>
      <c r="B555" s="19" t="s">
        <v>2810</v>
      </c>
      <c r="C555" t="b">
        <v>0</v>
      </c>
      <c r="D555" t="b">
        <v>0</v>
      </c>
      <c r="E555">
        <v>2017</v>
      </c>
      <c r="F555" s="7" t="s">
        <v>2057</v>
      </c>
      <c r="G555" s="19">
        <v>10</v>
      </c>
    </row>
    <row r="556" spans="1:7" ht="17" x14ac:dyDescent="0.2">
      <c r="A556" t="s">
        <v>820</v>
      </c>
      <c r="B556" s="19" t="s">
        <v>2811</v>
      </c>
      <c r="C556" s="7" t="b">
        <v>1</v>
      </c>
      <c r="D556" t="b">
        <v>1</v>
      </c>
      <c r="E556">
        <v>1986</v>
      </c>
      <c r="F556" s="7" t="s">
        <v>2235</v>
      </c>
      <c r="G556" s="19">
        <v>6</v>
      </c>
    </row>
    <row r="557" spans="1:7" ht="17" x14ac:dyDescent="0.2">
      <c r="A557" t="s">
        <v>821</v>
      </c>
      <c r="B557" s="19" t="s">
        <v>2812</v>
      </c>
      <c r="C557" s="7" t="b">
        <v>0</v>
      </c>
      <c r="D557" t="b">
        <v>0</v>
      </c>
      <c r="E557">
        <v>2013</v>
      </c>
      <c r="F557" s="7" t="s">
        <v>2270</v>
      </c>
      <c r="G557" s="19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DF9D-8605-F44B-A1B6-83D4D8D29626}">
  <dimension ref="A1:K629"/>
  <sheetViews>
    <sheetView zoomScale="88" zoomScaleNormal="50" workbookViewId="0">
      <selection activeCell="J5" sqref="J5"/>
    </sheetView>
  </sheetViews>
  <sheetFormatPr baseColWidth="10" defaultColWidth="11" defaultRowHeight="16" x14ac:dyDescent="0.2"/>
  <cols>
    <col min="1" max="1" width="27.83203125" bestFit="1" customWidth="1"/>
    <col min="2" max="2" width="54.33203125" bestFit="1" customWidth="1"/>
    <col min="5" max="5" width="12.6640625" bestFit="1" customWidth="1"/>
    <col min="6" max="6" width="53.5" bestFit="1" customWidth="1"/>
    <col min="7" max="7" width="18.1640625" bestFit="1" customWidth="1"/>
    <col min="10" max="10" width="23.5" customWidth="1"/>
    <col min="11" max="11" width="15.6640625" bestFit="1" customWidth="1"/>
  </cols>
  <sheetData>
    <row r="1" spans="1:11" x14ac:dyDescent="0.2">
      <c r="A1" t="s">
        <v>306</v>
      </c>
      <c r="B1" s="3" t="s">
        <v>822</v>
      </c>
      <c r="C1" t="s">
        <v>823</v>
      </c>
      <c r="D1" t="s">
        <v>824</v>
      </c>
      <c r="E1" t="s">
        <v>827</v>
      </c>
      <c r="F1" t="s">
        <v>825</v>
      </c>
      <c r="G1" t="s">
        <v>826</v>
      </c>
      <c r="J1" t="s">
        <v>854</v>
      </c>
      <c r="K1" t="s">
        <v>855</v>
      </c>
    </row>
    <row r="2" spans="1:11" x14ac:dyDescent="0.2">
      <c r="A2" t="s">
        <v>307</v>
      </c>
      <c r="B2" s="3" t="s">
        <v>1460</v>
      </c>
      <c r="C2" t="b">
        <v>1</v>
      </c>
      <c r="D2" t="b">
        <v>1</v>
      </c>
      <c r="E2">
        <v>2015</v>
      </c>
      <c r="F2" t="s">
        <v>875</v>
      </c>
      <c r="G2">
        <v>11</v>
      </c>
      <c r="J2">
        <f>COUNTIF(C2:C305,TRUE)</f>
        <v>66</v>
      </c>
      <c r="K2">
        <f>COUNTIF(D2:D305,TRUE)</f>
        <v>12</v>
      </c>
    </row>
    <row r="3" spans="1:11" x14ac:dyDescent="0.2">
      <c r="A3" t="s">
        <v>308</v>
      </c>
      <c r="B3" s="3" t="s">
        <v>1461</v>
      </c>
      <c r="C3" t="b">
        <v>1</v>
      </c>
      <c r="D3" t="b">
        <v>0</v>
      </c>
      <c r="E3">
        <v>2010</v>
      </c>
      <c r="F3" t="s">
        <v>853</v>
      </c>
      <c r="G3">
        <f>36+10+3</f>
        <v>49</v>
      </c>
    </row>
    <row r="4" spans="1:11" ht="16" customHeight="1" x14ac:dyDescent="0.2">
      <c r="A4" t="s">
        <v>309</v>
      </c>
      <c r="B4" s="17" t="s">
        <v>1462</v>
      </c>
      <c r="C4" t="b">
        <v>1</v>
      </c>
      <c r="D4" t="b">
        <v>0</v>
      </c>
      <c r="E4">
        <v>1989</v>
      </c>
      <c r="F4" t="s">
        <v>830</v>
      </c>
      <c r="G4">
        <v>51</v>
      </c>
      <c r="J4" t="s">
        <v>885</v>
      </c>
      <c r="K4" t="s">
        <v>1312</v>
      </c>
    </row>
    <row r="5" spans="1:11" x14ac:dyDescent="0.2">
      <c r="A5" t="s">
        <v>310</v>
      </c>
      <c r="B5" s="3" t="s">
        <v>1463</v>
      </c>
      <c r="C5" t="b">
        <v>1</v>
      </c>
      <c r="D5" t="b">
        <v>0</v>
      </c>
      <c r="E5">
        <v>1988</v>
      </c>
      <c r="F5" t="s">
        <v>859</v>
      </c>
      <c r="G5">
        <f>31+26</f>
        <v>57</v>
      </c>
      <c r="J5">
        <f>COUNTA(B2:B629)</f>
        <v>159</v>
      </c>
      <c r="K5">
        <f>J5/J11</f>
        <v>0.25318471337579618</v>
      </c>
    </row>
    <row r="6" spans="1:11" x14ac:dyDescent="0.2">
      <c r="A6" t="s">
        <v>311</v>
      </c>
      <c r="B6" s="3" t="s">
        <v>1464</v>
      </c>
      <c r="C6" t="b">
        <v>1</v>
      </c>
      <c r="D6" t="b">
        <v>0</v>
      </c>
      <c r="E6">
        <v>2015</v>
      </c>
      <c r="F6" t="s">
        <v>859</v>
      </c>
      <c r="G6">
        <v>4</v>
      </c>
    </row>
    <row r="7" spans="1:11" x14ac:dyDescent="0.2">
      <c r="A7" t="s">
        <v>312</v>
      </c>
      <c r="B7" s="3" t="s">
        <v>1465</v>
      </c>
      <c r="C7" t="b">
        <v>1</v>
      </c>
      <c r="D7" t="b">
        <v>0</v>
      </c>
      <c r="E7">
        <v>1994</v>
      </c>
      <c r="F7" t="s">
        <v>832</v>
      </c>
      <c r="G7">
        <v>1</v>
      </c>
      <c r="J7" t="s">
        <v>886</v>
      </c>
      <c r="K7" t="s">
        <v>887</v>
      </c>
    </row>
    <row r="8" spans="1:11" x14ac:dyDescent="0.2">
      <c r="A8" t="s">
        <v>313</v>
      </c>
      <c r="B8" s="3" t="s">
        <v>1466</v>
      </c>
      <c r="C8" t="b">
        <v>0</v>
      </c>
      <c r="D8" t="b">
        <v>0</v>
      </c>
      <c r="E8">
        <v>1931</v>
      </c>
      <c r="F8" t="s">
        <v>873</v>
      </c>
      <c r="G8">
        <v>18</v>
      </c>
      <c r="J8">
        <f>J2/J5</f>
        <v>0.41509433962264153</v>
      </c>
      <c r="K8">
        <f>K2/J5</f>
        <v>7.5471698113207544E-2</v>
      </c>
    </row>
    <row r="9" spans="1:11" x14ac:dyDescent="0.2">
      <c r="A9" t="s">
        <v>314</v>
      </c>
      <c r="B9" s="3" t="s">
        <v>837</v>
      </c>
      <c r="C9" t="b">
        <v>1</v>
      </c>
      <c r="D9" t="b">
        <v>0</v>
      </c>
      <c r="E9">
        <v>1995</v>
      </c>
      <c r="F9" t="s">
        <v>859</v>
      </c>
      <c r="G9">
        <v>8</v>
      </c>
    </row>
    <row r="10" spans="1:11" x14ac:dyDescent="0.2">
      <c r="A10" t="s">
        <v>315</v>
      </c>
      <c r="B10" s="3" t="s">
        <v>1467</v>
      </c>
      <c r="C10" t="b">
        <v>0</v>
      </c>
      <c r="D10" t="b">
        <v>0</v>
      </c>
      <c r="E10">
        <v>1997</v>
      </c>
      <c r="F10" t="s">
        <v>830</v>
      </c>
      <c r="G10">
        <v>62</v>
      </c>
      <c r="J10" t="s">
        <v>1459</v>
      </c>
    </row>
    <row r="11" spans="1:11" x14ac:dyDescent="0.2">
      <c r="A11" t="s">
        <v>316</v>
      </c>
      <c r="B11" s="3" t="s">
        <v>1468</v>
      </c>
      <c r="C11" t="b">
        <v>0</v>
      </c>
      <c r="D11" t="b">
        <v>0</v>
      </c>
      <c r="E11">
        <v>1994</v>
      </c>
      <c r="F11" t="s">
        <v>1238</v>
      </c>
      <c r="G11">
        <f>25+7+1</f>
        <v>33</v>
      </c>
      <c r="J11">
        <f>COUNTA(A2:A629)</f>
        <v>628</v>
      </c>
    </row>
    <row r="12" spans="1:11" x14ac:dyDescent="0.2">
      <c r="A12" s="6" t="s">
        <v>10</v>
      </c>
      <c r="B12" s="3" t="s">
        <v>843</v>
      </c>
      <c r="C12" t="b">
        <v>1</v>
      </c>
      <c r="D12" t="b">
        <v>0</v>
      </c>
      <c r="E12">
        <v>1997</v>
      </c>
      <c r="F12" t="s">
        <v>1469</v>
      </c>
      <c r="G12">
        <f>66+12+3</f>
        <v>81</v>
      </c>
    </row>
    <row r="13" spans="1:11" x14ac:dyDescent="0.2">
      <c r="A13" t="s">
        <v>317</v>
      </c>
      <c r="B13" s="3" t="s">
        <v>1470</v>
      </c>
      <c r="C13" t="b">
        <v>1</v>
      </c>
      <c r="D13" t="b">
        <v>0</v>
      </c>
      <c r="E13">
        <v>2010</v>
      </c>
      <c r="F13" t="s">
        <v>859</v>
      </c>
      <c r="G13">
        <v>33</v>
      </c>
    </row>
    <row r="14" spans="1:11" x14ac:dyDescent="0.2">
      <c r="A14" t="s">
        <v>318</v>
      </c>
      <c r="B14" s="3" t="s">
        <v>1471</v>
      </c>
      <c r="C14" t="b">
        <v>0</v>
      </c>
      <c r="D14" t="b">
        <v>0</v>
      </c>
      <c r="E14">
        <v>1998</v>
      </c>
      <c r="F14" t="s">
        <v>1472</v>
      </c>
      <c r="G14">
        <f>12+26</f>
        <v>38</v>
      </c>
    </row>
    <row r="15" spans="1:11" x14ac:dyDescent="0.2">
      <c r="A15" t="s">
        <v>319</v>
      </c>
      <c r="B15" s="3" t="s">
        <v>1473</v>
      </c>
      <c r="C15" t="b">
        <v>0</v>
      </c>
      <c r="D15" t="b">
        <v>0</v>
      </c>
      <c r="E15">
        <v>1925</v>
      </c>
      <c r="F15" t="s">
        <v>859</v>
      </c>
      <c r="G15">
        <v>6</v>
      </c>
    </row>
    <row r="16" spans="1:11" x14ac:dyDescent="0.2">
      <c r="A16" s="5" t="s">
        <v>11</v>
      </c>
      <c r="B16" s="3" t="s">
        <v>844</v>
      </c>
      <c r="C16" t="b">
        <v>1</v>
      </c>
      <c r="D16" t="b">
        <v>0</v>
      </c>
      <c r="E16">
        <v>1990</v>
      </c>
      <c r="F16" t="s">
        <v>845</v>
      </c>
      <c r="G16">
        <v>5</v>
      </c>
    </row>
    <row r="17" spans="1:7" x14ac:dyDescent="0.2">
      <c r="A17" t="s">
        <v>320</v>
      </c>
      <c r="B17" s="3" t="s">
        <v>1474</v>
      </c>
      <c r="C17" t="b">
        <v>1</v>
      </c>
      <c r="D17" t="b">
        <v>0</v>
      </c>
      <c r="E17">
        <v>1989</v>
      </c>
      <c r="F17" t="s">
        <v>836</v>
      </c>
      <c r="G17">
        <v>16</v>
      </c>
    </row>
    <row r="18" spans="1:7" x14ac:dyDescent="0.2">
      <c r="A18" t="s">
        <v>321</v>
      </c>
      <c r="B18" s="3" t="s">
        <v>1475</v>
      </c>
      <c r="C18" t="b">
        <v>1</v>
      </c>
      <c r="D18" t="b">
        <v>0</v>
      </c>
      <c r="E18">
        <v>2014</v>
      </c>
      <c r="F18" t="s">
        <v>1476</v>
      </c>
      <c r="G18">
        <v>11</v>
      </c>
    </row>
    <row r="19" spans="1:7" x14ac:dyDescent="0.2">
      <c r="A19" t="s">
        <v>322</v>
      </c>
      <c r="B19" s="3" t="s">
        <v>1478</v>
      </c>
      <c r="C19" t="b">
        <v>1</v>
      </c>
      <c r="D19" t="b">
        <v>0</v>
      </c>
      <c r="E19">
        <v>1971</v>
      </c>
      <c r="F19" t="s">
        <v>1477</v>
      </c>
      <c r="G19">
        <v>122</v>
      </c>
    </row>
    <row r="20" spans="1:7" x14ac:dyDescent="0.2">
      <c r="A20" t="s">
        <v>323</v>
      </c>
      <c r="B20" s="3" t="s">
        <v>323</v>
      </c>
      <c r="C20" t="b">
        <v>1</v>
      </c>
      <c r="D20" t="b">
        <v>0</v>
      </c>
      <c r="E20">
        <v>2015</v>
      </c>
      <c r="F20" t="s">
        <v>832</v>
      </c>
      <c r="G20">
        <v>14</v>
      </c>
    </row>
    <row r="21" spans="1:7" x14ac:dyDescent="0.2">
      <c r="A21" t="s">
        <v>324</v>
      </c>
      <c r="B21" s="3" t="s">
        <v>1479</v>
      </c>
      <c r="C21" t="b">
        <v>0</v>
      </c>
      <c r="D21" t="b">
        <v>0</v>
      </c>
      <c r="E21">
        <v>1975</v>
      </c>
      <c r="F21" t="s">
        <v>832</v>
      </c>
      <c r="G21">
        <v>25</v>
      </c>
    </row>
    <row r="22" spans="1:7" x14ac:dyDescent="0.2">
      <c r="A22" t="s">
        <v>325</v>
      </c>
      <c r="B22" s="3" t="s">
        <v>1480</v>
      </c>
      <c r="C22" t="b">
        <v>0</v>
      </c>
      <c r="D22" t="b">
        <v>0</v>
      </c>
      <c r="E22">
        <v>2014</v>
      </c>
      <c r="F22" t="s">
        <v>859</v>
      </c>
      <c r="G22">
        <v>23</v>
      </c>
    </row>
    <row r="23" spans="1:7" x14ac:dyDescent="0.2">
      <c r="A23" t="s">
        <v>326</v>
      </c>
      <c r="B23" s="3" t="s">
        <v>1481</v>
      </c>
      <c r="C23" t="b">
        <v>1</v>
      </c>
      <c r="D23" t="b">
        <v>0</v>
      </c>
      <c r="E23">
        <v>2011</v>
      </c>
      <c r="F23" t="s">
        <v>875</v>
      </c>
      <c r="G23">
        <v>11</v>
      </c>
    </row>
    <row r="24" spans="1:7" x14ac:dyDescent="0.2">
      <c r="A24" t="s">
        <v>327</v>
      </c>
      <c r="B24" s="3" t="s">
        <v>1482</v>
      </c>
      <c r="C24" t="b">
        <v>1</v>
      </c>
      <c r="D24" t="b">
        <v>0</v>
      </c>
      <c r="E24">
        <v>2019</v>
      </c>
      <c r="F24" t="s">
        <v>836</v>
      </c>
      <c r="G24">
        <v>9</v>
      </c>
    </row>
    <row r="25" spans="1:7" x14ac:dyDescent="0.2">
      <c r="A25" t="s">
        <v>328</v>
      </c>
      <c r="B25" s="3" t="s">
        <v>1483</v>
      </c>
      <c r="C25" t="b">
        <v>0</v>
      </c>
      <c r="D25" t="b">
        <v>0</v>
      </c>
      <c r="E25">
        <v>1985</v>
      </c>
      <c r="F25" t="s">
        <v>859</v>
      </c>
      <c r="G25">
        <v>6</v>
      </c>
    </row>
    <row r="26" spans="1:7" x14ac:dyDescent="0.2">
      <c r="A26" t="s">
        <v>329</v>
      </c>
      <c r="B26" s="3" t="s">
        <v>1484</v>
      </c>
      <c r="C26" t="b">
        <v>1</v>
      </c>
      <c r="D26" t="b">
        <v>0</v>
      </c>
      <c r="E26">
        <v>1945</v>
      </c>
      <c r="F26" t="s">
        <v>1186</v>
      </c>
      <c r="G26">
        <f>17+7+1</f>
        <v>25</v>
      </c>
    </row>
    <row r="27" spans="1:7" x14ac:dyDescent="0.2">
      <c r="A27" t="s">
        <v>330</v>
      </c>
      <c r="B27" s="3" t="s">
        <v>1485</v>
      </c>
      <c r="C27" t="b">
        <v>0</v>
      </c>
      <c r="D27" t="b">
        <v>0</v>
      </c>
      <c r="E27">
        <v>1962</v>
      </c>
      <c r="F27" t="s">
        <v>1186</v>
      </c>
      <c r="G27">
        <v>43</v>
      </c>
    </row>
    <row r="28" spans="1:7" x14ac:dyDescent="0.2">
      <c r="A28" t="s">
        <v>331</v>
      </c>
      <c r="B28" s="3" t="s">
        <v>1420</v>
      </c>
      <c r="C28" t="b">
        <v>1</v>
      </c>
      <c r="D28" t="b">
        <v>0</v>
      </c>
      <c r="E28">
        <v>2018</v>
      </c>
      <c r="F28" t="s">
        <v>1486</v>
      </c>
      <c r="G28">
        <f>6+3+2</f>
        <v>11</v>
      </c>
    </row>
    <row r="29" spans="1:7" x14ac:dyDescent="0.2">
      <c r="A29" t="s">
        <v>332</v>
      </c>
      <c r="B29" s="3" t="s">
        <v>1487</v>
      </c>
      <c r="C29" t="b">
        <v>1</v>
      </c>
      <c r="D29" t="b">
        <v>1</v>
      </c>
      <c r="E29">
        <v>2013</v>
      </c>
      <c r="F29" t="s">
        <v>875</v>
      </c>
      <c r="G29">
        <v>8</v>
      </c>
    </row>
    <row r="30" spans="1:7" x14ac:dyDescent="0.2">
      <c r="A30" t="s">
        <v>333</v>
      </c>
      <c r="B30" s="3" t="s">
        <v>1488</v>
      </c>
      <c r="C30" t="b">
        <v>0</v>
      </c>
      <c r="D30" t="b">
        <v>0</v>
      </c>
      <c r="E30">
        <v>1967</v>
      </c>
      <c r="F30" t="s">
        <v>832</v>
      </c>
      <c r="G30">
        <v>8</v>
      </c>
    </row>
    <row r="31" spans="1:7" x14ac:dyDescent="0.2">
      <c r="A31" t="s">
        <v>334</v>
      </c>
      <c r="B31" s="3" t="s">
        <v>1489</v>
      </c>
      <c r="C31" t="b">
        <v>1</v>
      </c>
      <c r="D31" t="b">
        <v>0</v>
      </c>
      <c r="E31">
        <v>2010</v>
      </c>
      <c r="F31" t="s">
        <v>832</v>
      </c>
      <c r="G31">
        <v>2</v>
      </c>
    </row>
    <row r="32" spans="1:7" x14ac:dyDescent="0.2">
      <c r="A32" t="s">
        <v>335</v>
      </c>
      <c r="B32" s="3" t="s">
        <v>1490</v>
      </c>
      <c r="C32" t="b">
        <v>1</v>
      </c>
      <c r="D32" t="b">
        <v>0</v>
      </c>
      <c r="E32">
        <v>1986</v>
      </c>
      <c r="F32" t="s">
        <v>859</v>
      </c>
      <c r="G32">
        <v>28</v>
      </c>
    </row>
    <row r="33" spans="1:7" x14ac:dyDescent="0.2">
      <c r="A33" t="s">
        <v>336</v>
      </c>
      <c r="B33" s="3" t="s">
        <v>1491</v>
      </c>
      <c r="C33" t="b">
        <v>1</v>
      </c>
      <c r="D33" t="b">
        <v>0</v>
      </c>
      <c r="E33">
        <v>2008</v>
      </c>
      <c r="F33" t="s">
        <v>871</v>
      </c>
      <c r="G33">
        <f>17+11+6+2</f>
        <v>36</v>
      </c>
    </row>
    <row r="34" spans="1:7" x14ac:dyDescent="0.2">
      <c r="A34" t="s">
        <v>337</v>
      </c>
      <c r="B34" s="3" t="s">
        <v>1492</v>
      </c>
      <c r="C34" t="b">
        <v>0</v>
      </c>
      <c r="D34" t="b">
        <v>0</v>
      </c>
      <c r="E34">
        <v>1997</v>
      </c>
      <c r="F34" t="s">
        <v>836</v>
      </c>
      <c r="G34">
        <v>3</v>
      </c>
    </row>
    <row r="35" spans="1:7" x14ac:dyDescent="0.2">
      <c r="A35" t="s">
        <v>338</v>
      </c>
      <c r="B35" s="3" t="s">
        <v>1493</v>
      </c>
      <c r="C35" t="b">
        <v>0</v>
      </c>
      <c r="D35" t="b">
        <v>0</v>
      </c>
      <c r="E35">
        <v>1961</v>
      </c>
      <c r="F35" t="s">
        <v>845</v>
      </c>
      <c r="G35">
        <v>63</v>
      </c>
    </row>
    <row r="36" spans="1:7" x14ac:dyDescent="0.2">
      <c r="A36" t="s">
        <v>339</v>
      </c>
      <c r="B36" s="3" t="s">
        <v>1494</v>
      </c>
      <c r="C36" t="b">
        <v>1</v>
      </c>
      <c r="D36" t="b">
        <v>0</v>
      </c>
      <c r="E36">
        <v>2020</v>
      </c>
      <c r="F36" t="s">
        <v>859</v>
      </c>
      <c r="G36">
        <v>19</v>
      </c>
    </row>
    <row r="37" spans="1:7" x14ac:dyDescent="0.2">
      <c r="A37" t="s">
        <v>340</v>
      </c>
      <c r="B37" s="3" t="s">
        <v>1495</v>
      </c>
      <c r="C37" t="b">
        <v>1</v>
      </c>
      <c r="D37" t="b">
        <v>0</v>
      </c>
      <c r="E37">
        <v>2014</v>
      </c>
      <c r="F37" t="s">
        <v>859</v>
      </c>
      <c r="G37">
        <v>19</v>
      </c>
    </row>
    <row r="38" spans="1:7" x14ac:dyDescent="0.2">
      <c r="A38" t="s">
        <v>341</v>
      </c>
      <c r="B38" s="3" t="s">
        <v>1496</v>
      </c>
      <c r="C38" t="b">
        <v>0</v>
      </c>
      <c r="D38" t="b">
        <v>1</v>
      </c>
      <c r="E38">
        <v>2005</v>
      </c>
      <c r="F38" t="s">
        <v>842</v>
      </c>
      <c r="G38">
        <v>29</v>
      </c>
    </row>
    <row r="39" spans="1:7" x14ac:dyDescent="0.2">
      <c r="A39" t="s">
        <v>342</v>
      </c>
      <c r="B39" s="3" t="s">
        <v>1497</v>
      </c>
      <c r="C39" t="b">
        <v>1</v>
      </c>
      <c r="D39" t="b">
        <v>0</v>
      </c>
      <c r="E39">
        <v>2019</v>
      </c>
      <c r="F39" t="s">
        <v>1498</v>
      </c>
      <c r="G39">
        <v>17</v>
      </c>
    </row>
    <row r="40" spans="1:7" x14ac:dyDescent="0.2">
      <c r="A40" s="6" t="s">
        <v>17</v>
      </c>
      <c r="B40" s="3" t="s">
        <v>856</v>
      </c>
      <c r="C40" t="b">
        <v>1</v>
      </c>
      <c r="D40" t="b">
        <v>0</v>
      </c>
      <c r="E40">
        <v>1976</v>
      </c>
      <c r="F40" t="s">
        <v>1499</v>
      </c>
      <c r="G40">
        <f>66+27+6</f>
        <v>99</v>
      </c>
    </row>
    <row r="41" spans="1:7" x14ac:dyDescent="0.2">
      <c r="A41" t="s">
        <v>343</v>
      </c>
      <c r="B41" s="3" t="s">
        <v>1500</v>
      </c>
      <c r="C41" t="b">
        <v>1</v>
      </c>
      <c r="D41" t="b">
        <v>0</v>
      </c>
      <c r="E41">
        <v>2017</v>
      </c>
      <c r="F41" t="s">
        <v>1321</v>
      </c>
      <c r="G41">
        <v>8</v>
      </c>
    </row>
    <row r="42" spans="1:7" x14ac:dyDescent="0.2">
      <c r="A42" t="s">
        <v>344</v>
      </c>
      <c r="B42" s="3" t="s">
        <v>1501</v>
      </c>
      <c r="C42" t="b">
        <v>0</v>
      </c>
      <c r="D42" t="b">
        <v>0</v>
      </c>
      <c r="E42">
        <v>1975</v>
      </c>
      <c r="F42" t="s">
        <v>830</v>
      </c>
      <c r="G42">
        <v>30</v>
      </c>
    </row>
    <row r="43" spans="1:7" x14ac:dyDescent="0.2">
      <c r="A43" t="s">
        <v>345</v>
      </c>
      <c r="B43" s="3" t="s">
        <v>1502</v>
      </c>
      <c r="C43" t="b">
        <v>1</v>
      </c>
      <c r="D43" t="b">
        <v>1</v>
      </c>
      <c r="E43">
        <v>2010</v>
      </c>
      <c r="F43" t="s">
        <v>845</v>
      </c>
      <c r="G43">
        <v>28</v>
      </c>
    </row>
    <row r="44" spans="1:7" x14ac:dyDescent="0.2">
      <c r="A44" t="s">
        <v>346</v>
      </c>
      <c r="B44" s="3" t="s">
        <v>1503</v>
      </c>
      <c r="C44" t="b">
        <v>0</v>
      </c>
      <c r="D44" t="b">
        <v>0</v>
      </c>
      <c r="E44">
        <v>1965</v>
      </c>
      <c r="F44" t="s">
        <v>1476</v>
      </c>
      <c r="G44">
        <v>8</v>
      </c>
    </row>
    <row r="45" spans="1:7" x14ac:dyDescent="0.2">
      <c r="A45" t="s">
        <v>347</v>
      </c>
      <c r="B45" s="3" t="s">
        <v>1504</v>
      </c>
      <c r="C45" t="b">
        <v>1</v>
      </c>
      <c r="D45" t="b">
        <v>0</v>
      </c>
      <c r="E45">
        <v>2010</v>
      </c>
      <c r="F45" t="s">
        <v>845</v>
      </c>
      <c r="G45">
        <v>16</v>
      </c>
    </row>
    <row r="46" spans="1:7" x14ac:dyDescent="0.2">
      <c r="A46" t="s">
        <v>348</v>
      </c>
      <c r="B46" s="3" t="s">
        <v>1505</v>
      </c>
      <c r="C46" t="b">
        <v>0</v>
      </c>
      <c r="D46" t="b">
        <v>0</v>
      </c>
      <c r="E46">
        <v>2013</v>
      </c>
      <c r="F46" t="s">
        <v>1476</v>
      </c>
      <c r="G46">
        <f>10+5+5</f>
        <v>20</v>
      </c>
    </row>
    <row r="47" spans="1:7" x14ac:dyDescent="0.2">
      <c r="A47" t="s">
        <v>349</v>
      </c>
      <c r="B47" s="3" t="s">
        <v>1506</v>
      </c>
      <c r="C47" t="b">
        <v>1</v>
      </c>
      <c r="D47" t="b">
        <v>1</v>
      </c>
      <c r="E47">
        <v>2011</v>
      </c>
      <c r="F47" t="s">
        <v>1499</v>
      </c>
      <c r="G47">
        <f>28+4+2</f>
        <v>34</v>
      </c>
    </row>
    <row r="48" spans="1:7" x14ac:dyDescent="0.2">
      <c r="A48" s="6" t="s">
        <v>19</v>
      </c>
      <c r="B48" s="3" t="s">
        <v>862</v>
      </c>
      <c r="C48" t="b">
        <v>1</v>
      </c>
      <c r="D48" t="b">
        <v>0</v>
      </c>
      <c r="E48">
        <v>2003</v>
      </c>
      <c r="F48" t="s">
        <v>1507</v>
      </c>
      <c r="G48">
        <v>34</v>
      </c>
    </row>
    <row r="49" spans="1:7" x14ac:dyDescent="0.2">
      <c r="A49" s="6" t="s">
        <v>20</v>
      </c>
      <c r="B49" s="3" t="s">
        <v>1509</v>
      </c>
      <c r="C49" t="b">
        <v>1</v>
      </c>
      <c r="D49" t="b">
        <v>0</v>
      </c>
      <c r="E49">
        <v>2016</v>
      </c>
      <c r="F49" t="s">
        <v>863</v>
      </c>
      <c r="G49">
        <v>34</v>
      </c>
    </row>
    <row r="50" spans="1:7" x14ac:dyDescent="0.2">
      <c r="A50" t="s">
        <v>350</v>
      </c>
      <c r="B50" s="3" t="s">
        <v>1510</v>
      </c>
      <c r="C50" t="b">
        <v>0</v>
      </c>
      <c r="D50" t="b">
        <v>1</v>
      </c>
      <c r="E50">
        <v>2019</v>
      </c>
      <c r="F50" t="s">
        <v>1508</v>
      </c>
      <c r="G50">
        <v>6</v>
      </c>
    </row>
    <row r="51" spans="1:7" x14ac:dyDescent="0.2">
      <c r="A51" t="s">
        <v>351</v>
      </c>
      <c r="B51" s="4" t="s">
        <v>1511</v>
      </c>
      <c r="C51" t="b">
        <v>0</v>
      </c>
      <c r="D51" t="b">
        <v>0</v>
      </c>
      <c r="E51">
        <v>1996</v>
      </c>
      <c r="F51" t="s">
        <v>836</v>
      </c>
      <c r="G51">
        <v>7</v>
      </c>
    </row>
    <row r="52" spans="1:7" x14ac:dyDescent="0.2">
      <c r="A52" t="s">
        <v>352</v>
      </c>
      <c r="B52" s="3" t="s">
        <v>1512</v>
      </c>
      <c r="C52" t="b">
        <v>0</v>
      </c>
      <c r="D52" t="b">
        <v>0</v>
      </c>
      <c r="E52">
        <v>2008</v>
      </c>
      <c r="F52" t="s">
        <v>845</v>
      </c>
      <c r="G52">
        <v>66</v>
      </c>
    </row>
    <row r="53" spans="1:7" x14ac:dyDescent="0.2">
      <c r="A53" t="s">
        <v>353</v>
      </c>
      <c r="B53" s="3" t="s">
        <v>864</v>
      </c>
      <c r="C53" t="b">
        <v>0</v>
      </c>
      <c r="D53" t="b">
        <v>0</v>
      </c>
      <c r="E53">
        <v>2012</v>
      </c>
      <c r="F53" t="s">
        <v>1513</v>
      </c>
      <c r="G53">
        <f>3+2+7+27</f>
        <v>39</v>
      </c>
    </row>
    <row r="54" spans="1:7" x14ac:dyDescent="0.2">
      <c r="A54" s="6" t="s">
        <v>21</v>
      </c>
      <c r="B54" s="3" t="s">
        <v>1514</v>
      </c>
      <c r="C54" t="b">
        <v>0</v>
      </c>
      <c r="D54" t="b">
        <v>0</v>
      </c>
      <c r="E54">
        <v>2021</v>
      </c>
      <c r="F54" t="s">
        <v>836</v>
      </c>
      <c r="G54">
        <v>16</v>
      </c>
    </row>
    <row r="55" spans="1:7" x14ac:dyDescent="0.2">
      <c r="A55" t="s">
        <v>354</v>
      </c>
      <c r="B55" s="3" t="s">
        <v>865</v>
      </c>
      <c r="C55" t="b">
        <v>1</v>
      </c>
      <c r="D55" t="b">
        <v>0</v>
      </c>
      <c r="E55">
        <v>1976</v>
      </c>
      <c r="F55" t="s">
        <v>859</v>
      </c>
      <c r="G55">
        <v>16</v>
      </c>
    </row>
    <row r="56" spans="1:7" x14ac:dyDescent="0.2">
      <c r="A56" s="6" t="s">
        <v>22</v>
      </c>
      <c r="B56" s="3" t="s">
        <v>867</v>
      </c>
      <c r="C56" t="b">
        <v>1</v>
      </c>
      <c r="D56" t="b">
        <v>1</v>
      </c>
      <c r="E56">
        <v>2019</v>
      </c>
      <c r="F56" t="s">
        <v>1515</v>
      </c>
      <c r="G56">
        <v>71</v>
      </c>
    </row>
    <row r="57" spans="1:7" x14ac:dyDescent="0.2">
      <c r="A57" s="5" t="s">
        <v>24</v>
      </c>
      <c r="F57" t="s">
        <v>1516</v>
      </c>
      <c r="G57">
        <v>16</v>
      </c>
    </row>
    <row r="58" spans="1:7" x14ac:dyDescent="0.2">
      <c r="A58" t="s">
        <v>355</v>
      </c>
    </row>
    <row r="59" spans="1:7" x14ac:dyDescent="0.2">
      <c r="A59" t="s">
        <v>356</v>
      </c>
    </row>
    <row r="60" spans="1:7" x14ac:dyDescent="0.2">
      <c r="A60" t="s">
        <v>357</v>
      </c>
      <c r="B60" s="3"/>
    </row>
    <row r="61" spans="1:7" x14ac:dyDescent="0.2">
      <c r="A61" t="s">
        <v>358</v>
      </c>
      <c r="B61" s="3"/>
    </row>
    <row r="62" spans="1:7" x14ac:dyDescent="0.2">
      <c r="A62" t="s">
        <v>359</v>
      </c>
      <c r="B62" s="3"/>
    </row>
    <row r="63" spans="1:7" x14ac:dyDescent="0.2">
      <c r="A63" s="5" t="s">
        <v>25</v>
      </c>
      <c r="B63" s="3" t="s">
        <v>869</v>
      </c>
      <c r="C63" t="b">
        <v>0</v>
      </c>
      <c r="D63" t="b">
        <v>0</v>
      </c>
      <c r="E63">
        <v>1997</v>
      </c>
      <c r="F63" t="s">
        <v>845</v>
      </c>
      <c r="G63">
        <f>15+14</f>
        <v>29</v>
      </c>
    </row>
    <row r="64" spans="1:7" x14ac:dyDescent="0.2">
      <c r="A64" t="s">
        <v>360</v>
      </c>
      <c r="B64" s="3"/>
    </row>
    <row r="65" spans="1:7" x14ac:dyDescent="0.2">
      <c r="A65" t="s">
        <v>361</v>
      </c>
      <c r="B65" s="3"/>
    </row>
    <row r="66" spans="1:7" x14ac:dyDescent="0.2">
      <c r="A66" t="s">
        <v>362</v>
      </c>
      <c r="B66" s="3"/>
    </row>
    <row r="67" spans="1:7" x14ac:dyDescent="0.2">
      <c r="A67" t="s">
        <v>363</v>
      </c>
      <c r="B67" s="3"/>
    </row>
    <row r="68" spans="1:7" x14ac:dyDescent="0.2">
      <c r="A68" t="s">
        <v>364</v>
      </c>
      <c r="B68" s="3"/>
    </row>
    <row r="69" spans="1:7" x14ac:dyDescent="0.2">
      <c r="A69" t="s">
        <v>365</v>
      </c>
      <c r="B69" s="3"/>
    </row>
    <row r="70" spans="1:7" x14ac:dyDescent="0.2">
      <c r="A70" t="s">
        <v>366</v>
      </c>
      <c r="B70" s="3"/>
    </row>
    <row r="71" spans="1:7" x14ac:dyDescent="0.2">
      <c r="A71" t="s">
        <v>367</v>
      </c>
      <c r="B71" s="3"/>
    </row>
    <row r="72" spans="1:7" x14ac:dyDescent="0.2">
      <c r="A72" t="s">
        <v>368</v>
      </c>
      <c r="B72" s="3"/>
    </row>
    <row r="73" spans="1:7" x14ac:dyDescent="0.2">
      <c r="A73" t="s">
        <v>369</v>
      </c>
      <c r="B73" s="3"/>
    </row>
    <row r="74" spans="1:7" x14ac:dyDescent="0.2">
      <c r="A74" t="s">
        <v>370</v>
      </c>
      <c r="B74" s="3"/>
    </row>
    <row r="75" spans="1:7" x14ac:dyDescent="0.2">
      <c r="A75" t="s">
        <v>371</v>
      </c>
      <c r="B75" s="3"/>
    </row>
    <row r="76" spans="1:7" x14ac:dyDescent="0.2">
      <c r="A76" t="s">
        <v>372</v>
      </c>
      <c r="B76" s="3"/>
    </row>
    <row r="77" spans="1:7" x14ac:dyDescent="0.2">
      <c r="A77" s="5" t="s">
        <v>29</v>
      </c>
      <c r="B77" s="3" t="s">
        <v>29</v>
      </c>
      <c r="C77" t="b">
        <v>1</v>
      </c>
      <c r="D77" t="b">
        <v>0</v>
      </c>
      <c r="E77">
        <v>1991</v>
      </c>
      <c r="F77" t="s">
        <v>876</v>
      </c>
      <c r="G77">
        <f>38+14+2+1</f>
        <v>55</v>
      </c>
    </row>
    <row r="78" spans="1:7" x14ac:dyDescent="0.2">
      <c r="A78" t="s">
        <v>373</v>
      </c>
      <c r="B78" s="3"/>
    </row>
    <row r="79" spans="1:7" x14ac:dyDescent="0.2">
      <c r="A79" t="s">
        <v>374</v>
      </c>
      <c r="B79" s="3"/>
    </row>
    <row r="80" spans="1:7" x14ac:dyDescent="0.2">
      <c r="A80" t="s">
        <v>375</v>
      </c>
      <c r="B80" s="3"/>
    </row>
    <row r="81" spans="1:7" x14ac:dyDescent="0.2">
      <c r="A81" t="s">
        <v>376</v>
      </c>
      <c r="B81" s="3"/>
    </row>
    <row r="82" spans="1:7" x14ac:dyDescent="0.2">
      <c r="A82" t="s">
        <v>377</v>
      </c>
      <c r="B82" s="3"/>
    </row>
    <row r="83" spans="1:7" x14ac:dyDescent="0.2">
      <c r="A83" t="s">
        <v>378</v>
      </c>
      <c r="B83" s="3"/>
    </row>
    <row r="84" spans="1:7" x14ac:dyDescent="0.2">
      <c r="A84" t="s">
        <v>379</v>
      </c>
      <c r="B84" s="3"/>
    </row>
    <row r="85" spans="1:7" x14ac:dyDescent="0.2">
      <c r="A85" s="5" t="s">
        <v>31</v>
      </c>
      <c r="B85" s="3" t="s">
        <v>879</v>
      </c>
      <c r="C85" t="b">
        <v>1</v>
      </c>
      <c r="D85" t="b">
        <v>1</v>
      </c>
      <c r="E85">
        <v>2013</v>
      </c>
      <c r="F85" t="s">
        <v>880</v>
      </c>
      <c r="G85">
        <f>60+5+3+1</f>
        <v>69</v>
      </c>
    </row>
    <row r="86" spans="1:7" x14ac:dyDescent="0.2">
      <c r="A86" t="s">
        <v>380</v>
      </c>
      <c r="B86" s="3"/>
    </row>
    <row r="87" spans="1:7" x14ac:dyDescent="0.2">
      <c r="A87" t="s">
        <v>381</v>
      </c>
      <c r="B87" s="3"/>
    </row>
    <row r="88" spans="1:7" x14ac:dyDescent="0.2">
      <c r="A88" s="5" t="s">
        <v>32</v>
      </c>
      <c r="B88" s="3" t="s">
        <v>881</v>
      </c>
      <c r="C88" t="b">
        <v>0</v>
      </c>
      <c r="D88" t="b">
        <v>0</v>
      </c>
      <c r="E88">
        <v>1977</v>
      </c>
      <c r="F88" t="s">
        <v>830</v>
      </c>
      <c r="G88">
        <v>110</v>
      </c>
    </row>
    <row r="89" spans="1:7" x14ac:dyDescent="0.2">
      <c r="A89" s="5" t="s">
        <v>33</v>
      </c>
      <c r="B89" s="3" t="s">
        <v>882</v>
      </c>
      <c r="C89" t="b">
        <v>0</v>
      </c>
      <c r="D89" t="b">
        <v>0</v>
      </c>
      <c r="E89">
        <v>1856</v>
      </c>
      <c r="F89" t="s">
        <v>832</v>
      </c>
      <c r="G89">
        <v>28</v>
      </c>
    </row>
    <row r="90" spans="1:7" x14ac:dyDescent="0.2">
      <c r="A90" t="s">
        <v>382</v>
      </c>
      <c r="B90" s="3"/>
    </row>
    <row r="91" spans="1:7" x14ac:dyDescent="0.2">
      <c r="A91" t="s">
        <v>383</v>
      </c>
      <c r="B91" s="3"/>
    </row>
    <row r="92" spans="1:7" x14ac:dyDescent="0.2">
      <c r="A92" s="5" t="s">
        <v>34</v>
      </c>
      <c r="B92" s="3" t="s">
        <v>883</v>
      </c>
      <c r="C92" t="b">
        <v>1</v>
      </c>
      <c r="D92" t="b">
        <v>0</v>
      </c>
      <c r="E92">
        <v>2007</v>
      </c>
      <c r="F92" t="s">
        <v>873</v>
      </c>
      <c r="G92">
        <v>11</v>
      </c>
    </row>
    <row r="93" spans="1:7" x14ac:dyDescent="0.2">
      <c r="A93" s="2" t="s">
        <v>384</v>
      </c>
      <c r="B93" s="3"/>
    </row>
    <row r="94" spans="1:7" x14ac:dyDescent="0.2">
      <c r="A94" s="2" t="s">
        <v>385</v>
      </c>
      <c r="B94" s="3"/>
    </row>
    <row r="95" spans="1:7" x14ac:dyDescent="0.2">
      <c r="A95" s="5" t="s">
        <v>37</v>
      </c>
      <c r="B95" s="1" t="s">
        <v>37</v>
      </c>
      <c r="C95" t="b">
        <v>0</v>
      </c>
      <c r="D95" t="b">
        <v>0</v>
      </c>
      <c r="E95">
        <v>1978</v>
      </c>
      <c r="F95" t="s">
        <v>832</v>
      </c>
      <c r="G95">
        <v>5</v>
      </c>
    </row>
    <row r="96" spans="1:7" x14ac:dyDescent="0.2">
      <c r="A96" s="2" t="s">
        <v>386</v>
      </c>
      <c r="B96" s="3"/>
    </row>
    <row r="97" spans="1:7" x14ac:dyDescent="0.2">
      <c r="A97" s="2" t="s">
        <v>387</v>
      </c>
      <c r="B97" s="3"/>
    </row>
    <row r="98" spans="1:7" x14ac:dyDescent="0.2">
      <c r="A98" s="2" t="s">
        <v>388</v>
      </c>
      <c r="B98" s="3"/>
    </row>
    <row r="99" spans="1:7" x14ac:dyDescent="0.2">
      <c r="A99" s="5" t="s">
        <v>38</v>
      </c>
      <c r="B99" s="3" t="s">
        <v>1156</v>
      </c>
      <c r="C99" t="b">
        <v>0</v>
      </c>
      <c r="D99" t="b">
        <v>0</v>
      </c>
      <c r="E99">
        <v>2012</v>
      </c>
      <c r="F99" t="s">
        <v>1157</v>
      </c>
      <c r="G99">
        <f>22+19+1+1+1</f>
        <v>44</v>
      </c>
    </row>
    <row r="100" spans="1:7" x14ac:dyDescent="0.2">
      <c r="A100" s="2" t="s">
        <v>389</v>
      </c>
      <c r="B100" s="3"/>
    </row>
    <row r="101" spans="1:7" x14ac:dyDescent="0.2">
      <c r="A101" s="2" t="s">
        <v>390</v>
      </c>
      <c r="B101" s="3"/>
    </row>
    <row r="102" spans="1:7" x14ac:dyDescent="0.2">
      <c r="A102" s="2" t="s">
        <v>391</v>
      </c>
      <c r="B102" s="3"/>
    </row>
    <row r="103" spans="1:7" x14ac:dyDescent="0.2">
      <c r="A103" s="5" t="s">
        <v>39</v>
      </c>
      <c r="B103" s="3" t="s">
        <v>1158</v>
      </c>
      <c r="C103" t="b">
        <v>0</v>
      </c>
      <c r="D103" t="b">
        <v>0</v>
      </c>
      <c r="E103">
        <v>1980</v>
      </c>
      <c r="F103" t="s">
        <v>832</v>
      </c>
      <c r="G103">
        <v>9</v>
      </c>
    </row>
    <row r="104" spans="1:7" x14ac:dyDescent="0.2">
      <c r="A104" s="2" t="s">
        <v>392</v>
      </c>
      <c r="B104" s="3"/>
    </row>
    <row r="105" spans="1:7" x14ac:dyDescent="0.2">
      <c r="A105" s="2" t="s">
        <v>393</v>
      </c>
      <c r="B105" s="3"/>
    </row>
    <row r="106" spans="1:7" x14ac:dyDescent="0.2">
      <c r="A106" s="2" t="s">
        <v>394</v>
      </c>
      <c r="B106" s="3"/>
    </row>
    <row r="107" spans="1:7" x14ac:dyDescent="0.2">
      <c r="A107" s="5" t="s">
        <v>41</v>
      </c>
      <c r="B107" s="3" t="s">
        <v>1160</v>
      </c>
      <c r="C107" t="b">
        <v>0</v>
      </c>
      <c r="D107" t="b">
        <v>0</v>
      </c>
      <c r="E107">
        <v>1921</v>
      </c>
      <c r="F107" t="s">
        <v>835</v>
      </c>
      <c r="G107">
        <f>42+6</f>
        <v>48</v>
      </c>
    </row>
    <row r="108" spans="1:7" x14ac:dyDescent="0.2">
      <c r="A108" s="2" t="s">
        <v>395</v>
      </c>
      <c r="B108" s="3"/>
    </row>
    <row r="109" spans="1:7" x14ac:dyDescent="0.2">
      <c r="A109" s="2" t="s">
        <v>396</v>
      </c>
      <c r="B109" s="3"/>
    </row>
    <row r="110" spans="1:7" x14ac:dyDescent="0.2">
      <c r="A110" s="2" t="s">
        <v>397</v>
      </c>
      <c r="B110" s="3"/>
    </row>
    <row r="111" spans="1:7" x14ac:dyDescent="0.2">
      <c r="A111" s="5" t="s">
        <v>43</v>
      </c>
      <c r="B111" s="3" t="s">
        <v>1161</v>
      </c>
      <c r="C111" t="b">
        <v>1</v>
      </c>
      <c r="D111" t="b">
        <v>0</v>
      </c>
      <c r="E111">
        <v>1988</v>
      </c>
      <c r="F111" t="s">
        <v>835</v>
      </c>
      <c r="G111">
        <v>20</v>
      </c>
    </row>
    <row r="112" spans="1:7" x14ac:dyDescent="0.2">
      <c r="A112" t="s">
        <v>398</v>
      </c>
      <c r="B112" s="3"/>
    </row>
    <row r="113" spans="1:10" x14ac:dyDescent="0.2">
      <c r="A113" s="5" t="s">
        <v>48</v>
      </c>
      <c r="B113" s="3" t="s">
        <v>1167</v>
      </c>
      <c r="C113" t="b">
        <v>0</v>
      </c>
      <c r="D113" t="b">
        <v>0</v>
      </c>
      <c r="E113">
        <v>1954</v>
      </c>
      <c r="F113" t="s">
        <v>834</v>
      </c>
      <c r="G113">
        <f>43+4+18</f>
        <v>65</v>
      </c>
    </row>
    <row r="114" spans="1:10" x14ac:dyDescent="0.2">
      <c r="A114" t="s">
        <v>399</v>
      </c>
    </row>
    <row r="115" spans="1:10" x14ac:dyDescent="0.2">
      <c r="A115" s="5" t="s">
        <v>50</v>
      </c>
      <c r="B115" s="3" t="s">
        <v>1170</v>
      </c>
      <c r="C115" t="b">
        <v>1</v>
      </c>
      <c r="D115" t="b">
        <v>0</v>
      </c>
      <c r="E115">
        <v>1968</v>
      </c>
      <c r="F115" t="s">
        <v>1169</v>
      </c>
      <c r="G115">
        <f>112+75+20+5+1</f>
        <v>213</v>
      </c>
    </row>
    <row r="116" spans="1:10" x14ac:dyDescent="0.2">
      <c r="A116" t="s">
        <v>400</v>
      </c>
    </row>
    <row r="117" spans="1:10" x14ac:dyDescent="0.2">
      <c r="A117" t="s">
        <v>401</v>
      </c>
    </row>
    <row r="118" spans="1:10" x14ac:dyDescent="0.2">
      <c r="A118" s="5" t="s">
        <v>51</v>
      </c>
      <c r="B118" s="3" t="s">
        <v>1171</v>
      </c>
      <c r="C118" t="b">
        <v>1</v>
      </c>
      <c r="D118" t="b">
        <v>0</v>
      </c>
      <c r="E118">
        <v>2020</v>
      </c>
      <c r="F118" t="s">
        <v>832</v>
      </c>
      <c r="G118">
        <v>2</v>
      </c>
      <c r="J118" t="s">
        <v>1172</v>
      </c>
    </row>
    <row r="119" spans="1:10" x14ac:dyDescent="0.2">
      <c r="A119" t="s">
        <v>402</v>
      </c>
    </row>
    <row r="120" spans="1:10" x14ac:dyDescent="0.2">
      <c r="A120" t="s">
        <v>403</v>
      </c>
    </row>
    <row r="121" spans="1:10" x14ac:dyDescent="0.2">
      <c r="A121" t="s">
        <v>404</v>
      </c>
    </row>
    <row r="122" spans="1:10" x14ac:dyDescent="0.2">
      <c r="A122" s="5" t="s">
        <v>52</v>
      </c>
      <c r="B122" s="3" t="s">
        <v>1173</v>
      </c>
      <c r="C122" t="b">
        <v>0</v>
      </c>
      <c r="D122" t="b">
        <v>0</v>
      </c>
      <c r="E122">
        <v>2013</v>
      </c>
      <c r="F122" t="s">
        <v>830</v>
      </c>
      <c r="G122">
        <v>26</v>
      </c>
    </row>
    <row r="123" spans="1:10" x14ac:dyDescent="0.2">
      <c r="A123" t="s">
        <v>405</v>
      </c>
    </row>
    <row r="124" spans="1:10" x14ac:dyDescent="0.2">
      <c r="A124" t="s">
        <v>406</v>
      </c>
    </row>
    <row r="125" spans="1:10" x14ac:dyDescent="0.2">
      <c r="A125" t="s">
        <v>407</v>
      </c>
    </row>
    <row r="126" spans="1:10" x14ac:dyDescent="0.2">
      <c r="A126" s="5" t="s">
        <v>53</v>
      </c>
      <c r="B126" s="3" t="s">
        <v>1174</v>
      </c>
      <c r="C126" t="b">
        <v>0</v>
      </c>
      <c r="D126" t="b">
        <v>0</v>
      </c>
      <c r="E126">
        <v>2007</v>
      </c>
      <c r="F126" t="s">
        <v>834</v>
      </c>
      <c r="G126">
        <f>14+12+3</f>
        <v>29</v>
      </c>
    </row>
    <row r="127" spans="1:10" x14ac:dyDescent="0.2">
      <c r="A127" t="s">
        <v>408</v>
      </c>
    </row>
    <row r="128" spans="1:10" x14ac:dyDescent="0.2">
      <c r="A128" t="s">
        <v>409</v>
      </c>
    </row>
    <row r="129" spans="1:1" x14ac:dyDescent="0.2">
      <c r="A129" t="s">
        <v>410</v>
      </c>
    </row>
    <row r="130" spans="1:1" x14ac:dyDescent="0.2">
      <c r="A130" t="s">
        <v>411</v>
      </c>
    </row>
    <row r="131" spans="1:1" x14ac:dyDescent="0.2">
      <c r="A131" t="s">
        <v>412</v>
      </c>
    </row>
    <row r="132" spans="1:1" x14ac:dyDescent="0.2">
      <c r="A132" t="s">
        <v>413</v>
      </c>
    </row>
    <row r="133" spans="1:1" x14ac:dyDescent="0.2">
      <c r="A133" t="s">
        <v>414</v>
      </c>
    </row>
    <row r="134" spans="1:1" x14ac:dyDescent="0.2">
      <c r="A134" t="s">
        <v>415</v>
      </c>
    </row>
    <row r="135" spans="1:1" x14ac:dyDescent="0.2">
      <c r="A135" t="s">
        <v>416</v>
      </c>
    </row>
    <row r="136" spans="1:1" x14ac:dyDescent="0.2">
      <c r="A136" t="s">
        <v>417</v>
      </c>
    </row>
    <row r="137" spans="1:1" x14ac:dyDescent="0.2">
      <c r="A137" t="s">
        <v>418</v>
      </c>
    </row>
    <row r="138" spans="1:1" x14ac:dyDescent="0.2">
      <c r="A138" t="s">
        <v>419</v>
      </c>
    </row>
    <row r="139" spans="1:1" x14ac:dyDescent="0.2">
      <c r="A139" t="s">
        <v>420</v>
      </c>
    </row>
    <row r="140" spans="1:1" x14ac:dyDescent="0.2">
      <c r="A140" t="s">
        <v>421</v>
      </c>
    </row>
    <row r="141" spans="1:1" x14ac:dyDescent="0.2">
      <c r="A141" t="s">
        <v>422</v>
      </c>
    </row>
    <row r="142" spans="1:1" x14ac:dyDescent="0.2">
      <c r="A142" t="s">
        <v>423</v>
      </c>
    </row>
    <row r="143" spans="1:1" x14ac:dyDescent="0.2">
      <c r="A143" t="s">
        <v>424</v>
      </c>
    </row>
    <row r="144" spans="1:1" x14ac:dyDescent="0.2">
      <c r="A144" t="s">
        <v>425</v>
      </c>
    </row>
    <row r="145" spans="1:7" x14ac:dyDescent="0.2">
      <c r="A145" t="s">
        <v>426</v>
      </c>
    </row>
    <row r="146" spans="1:7" x14ac:dyDescent="0.2">
      <c r="A146" s="5" t="s">
        <v>59</v>
      </c>
      <c r="B146" s="3" t="s">
        <v>1185</v>
      </c>
      <c r="C146" t="b">
        <v>1</v>
      </c>
      <c r="D146" t="b">
        <v>0</v>
      </c>
      <c r="E146">
        <v>2015</v>
      </c>
      <c r="F146" t="s">
        <v>1184</v>
      </c>
      <c r="G146">
        <v>9</v>
      </c>
    </row>
    <row r="147" spans="1:7" x14ac:dyDescent="0.2">
      <c r="A147" s="5" t="s">
        <v>60</v>
      </c>
      <c r="B147" s="3" t="s">
        <v>1187</v>
      </c>
      <c r="C147" t="b">
        <v>1</v>
      </c>
      <c r="D147" t="b">
        <v>0</v>
      </c>
      <c r="E147">
        <v>1986</v>
      </c>
      <c r="F147" t="s">
        <v>1186</v>
      </c>
      <c r="G147">
        <f>49+3+1</f>
        <v>53</v>
      </c>
    </row>
    <row r="148" spans="1:7" x14ac:dyDescent="0.2">
      <c r="A148" t="s">
        <v>427</v>
      </c>
    </row>
    <row r="149" spans="1:7" x14ac:dyDescent="0.2">
      <c r="A149" s="5" t="s">
        <v>61</v>
      </c>
      <c r="B149" s="3" t="s">
        <v>1188</v>
      </c>
      <c r="C149" t="b">
        <v>1</v>
      </c>
      <c r="D149" t="b">
        <v>0</v>
      </c>
      <c r="E149">
        <v>1994</v>
      </c>
      <c r="F149" t="s">
        <v>845</v>
      </c>
      <c r="G149">
        <f>37+3</f>
        <v>40</v>
      </c>
    </row>
    <row r="150" spans="1:7" x14ac:dyDescent="0.2">
      <c r="A150" t="s">
        <v>428</v>
      </c>
    </row>
    <row r="151" spans="1:7" x14ac:dyDescent="0.2">
      <c r="A151" t="s">
        <v>429</v>
      </c>
    </row>
    <row r="152" spans="1:7" x14ac:dyDescent="0.2">
      <c r="A152" t="s">
        <v>430</v>
      </c>
    </row>
    <row r="153" spans="1:7" x14ac:dyDescent="0.2">
      <c r="A153" t="s">
        <v>431</v>
      </c>
    </row>
    <row r="154" spans="1:7" x14ac:dyDescent="0.2">
      <c r="A154" s="5" t="s">
        <v>62</v>
      </c>
      <c r="B154" s="3" t="s">
        <v>1190</v>
      </c>
      <c r="C154" t="b">
        <v>1</v>
      </c>
      <c r="D154" t="b">
        <v>0</v>
      </c>
      <c r="E154">
        <v>1946</v>
      </c>
      <c r="F154" t="s">
        <v>1189</v>
      </c>
      <c r="G154">
        <f>62+43+41+17+2</f>
        <v>165</v>
      </c>
    </row>
    <row r="155" spans="1:7" x14ac:dyDescent="0.2">
      <c r="A155" t="s">
        <v>432</v>
      </c>
    </row>
    <row r="156" spans="1:7" x14ac:dyDescent="0.2">
      <c r="A156" s="5" t="s">
        <v>63</v>
      </c>
      <c r="B156" s="3" t="s">
        <v>1191</v>
      </c>
      <c r="C156" t="b">
        <v>0</v>
      </c>
      <c r="D156" t="b">
        <v>0</v>
      </c>
      <c r="E156">
        <v>1990</v>
      </c>
      <c r="F156" t="s">
        <v>835</v>
      </c>
      <c r="G156">
        <f>33+3</f>
        <v>36</v>
      </c>
    </row>
    <row r="157" spans="1:7" x14ac:dyDescent="0.2">
      <c r="A157" s="5" t="s">
        <v>65</v>
      </c>
      <c r="B157" s="1" t="s">
        <v>65</v>
      </c>
      <c r="C157" t="b">
        <v>1</v>
      </c>
      <c r="D157" t="b">
        <v>0</v>
      </c>
      <c r="E157">
        <v>1984</v>
      </c>
      <c r="F157" t="s">
        <v>835</v>
      </c>
      <c r="G157">
        <v>6</v>
      </c>
    </row>
    <row r="158" spans="1:7" x14ac:dyDescent="0.2">
      <c r="A158" t="s">
        <v>433</v>
      </c>
    </row>
    <row r="159" spans="1:7" x14ac:dyDescent="0.2">
      <c r="A159" s="5" t="s">
        <v>66</v>
      </c>
      <c r="B159" s="3" t="s">
        <v>1193</v>
      </c>
      <c r="C159" t="b">
        <v>1</v>
      </c>
      <c r="D159" t="b">
        <v>0</v>
      </c>
      <c r="E159">
        <v>2010</v>
      </c>
      <c r="F159" t="s">
        <v>830</v>
      </c>
      <c r="G159">
        <v>29</v>
      </c>
    </row>
    <row r="160" spans="1:7" x14ac:dyDescent="0.2">
      <c r="A160" t="s">
        <v>434</v>
      </c>
    </row>
    <row r="161" spans="1:7" x14ac:dyDescent="0.2">
      <c r="A161" t="s">
        <v>435</v>
      </c>
    </row>
    <row r="162" spans="1:7" x14ac:dyDescent="0.2">
      <c r="A162" t="s">
        <v>436</v>
      </c>
    </row>
    <row r="163" spans="1:7" x14ac:dyDescent="0.2">
      <c r="A163" t="s">
        <v>437</v>
      </c>
    </row>
    <row r="164" spans="1:7" x14ac:dyDescent="0.2">
      <c r="A164" s="5" t="s">
        <v>260</v>
      </c>
      <c r="B164" s="3" t="s">
        <v>1201</v>
      </c>
      <c r="C164" t="b">
        <v>1</v>
      </c>
      <c r="D164" t="b">
        <v>0</v>
      </c>
      <c r="E164">
        <v>2013</v>
      </c>
      <c r="F164" t="s">
        <v>871</v>
      </c>
      <c r="G164">
        <f>42+3+7+5</f>
        <v>57</v>
      </c>
    </row>
    <row r="165" spans="1:7" x14ac:dyDescent="0.2">
      <c r="A165" s="5" t="s">
        <v>261</v>
      </c>
      <c r="B165" s="3" t="s">
        <v>1202</v>
      </c>
      <c r="C165" t="b">
        <v>1</v>
      </c>
      <c r="D165" t="b">
        <v>0</v>
      </c>
      <c r="E165">
        <v>2010</v>
      </c>
      <c r="F165" t="s">
        <v>845</v>
      </c>
      <c r="G165">
        <f>69+27</f>
        <v>96</v>
      </c>
    </row>
    <row r="166" spans="1:7" x14ac:dyDescent="0.2">
      <c r="A166" t="s">
        <v>438</v>
      </c>
    </row>
    <row r="167" spans="1:7" x14ac:dyDescent="0.2">
      <c r="A167" s="5" t="s">
        <v>263</v>
      </c>
      <c r="B167" s="3" t="s">
        <v>1204</v>
      </c>
      <c r="C167" t="b">
        <v>0</v>
      </c>
      <c r="D167" t="b">
        <v>0</v>
      </c>
      <c r="E167">
        <v>1991</v>
      </c>
      <c r="F167" t="s">
        <v>845</v>
      </c>
      <c r="G167">
        <f>12+11</f>
        <v>23</v>
      </c>
    </row>
    <row r="168" spans="1:7" x14ac:dyDescent="0.2">
      <c r="A168" t="s">
        <v>439</v>
      </c>
    </row>
    <row r="169" spans="1:7" x14ac:dyDescent="0.2">
      <c r="A169" t="s">
        <v>440</v>
      </c>
    </row>
    <row r="170" spans="1:7" x14ac:dyDescent="0.2">
      <c r="A170" t="s">
        <v>441</v>
      </c>
    </row>
    <row r="171" spans="1:7" x14ac:dyDescent="0.2">
      <c r="A171" t="s">
        <v>442</v>
      </c>
    </row>
    <row r="172" spans="1:7" x14ac:dyDescent="0.2">
      <c r="A172" t="s">
        <v>443</v>
      </c>
    </row>
    <row r="173" spans="1:7" x14ac:dyDescent="0.2">
      <c r="A173" t="s">
        <v>444</v>
      </c>
    </row>
    <row r="174" spans="1:7" x14ac:dyDescent="0.2">
      <c r="A174" t="s">
        <v>445</v>
      </c>
    </row>
    <row r="175" spans="1:7" x14ac:dyDescent="0.2">
      <c r="A175" t="s">
        <v>446</v>
      </c>
    </row>
    <row r="176" spans="1:7" x14ac:dyDescent="0.2">
      <c r="A176" t="s">
        <v>447</v>
      </c>
    </row>
    <row r="177" spans="1:7" x14ac:dyDescent="0.2">
      <c r="A177" t="s">
        <v>448</v>
      </c>
    </row>
    <row r="178" spans="1:7" x14ac:dyDescent="0.2">
      <c r="A178" t="s">
        <v>449</v>
      </c>
    </row>
    <row r="179" spans="1:7" x14ac:dyDescent="0.2">
      <c r="A179" t="s">
        <v>450</v>
      </c>
    </row>
    <row r="180" spans="1:7" x14ac:dyDescent="0.2">
      <c r="A180" s="5" t="s">
        <v>70</v>
      </c>
      <c r="B180" s="3" t="s">
        <v>1209</v>
      </c>
      <c r="C180" t="b">
        <v>1</v>
      </c>
      <c r="D180" t="b">
        <v>1</v>
      </c>
      <c r="E180">
        <v>2014</v>
      </c>
      <c r="F180" t="s">
        <v>1208</v>
      </c>
      <c r="G180">
        <f>32+6+3</f>
        <v>41</v>
      </c>
    </row>
    <row r="181" spans="1:7" x14ac:dyDescent="0.2">
      <c r="A181" t="s">
        <v>451</v>
      </c>
    </row>
    <row r="182" spans="1:7" x14ac:dyDescent="0.2">
      <c r="A182" t="s">
        <v>452</v>
      </c>
    </row>
    <row r="183" spans="1:7" x14ac:dyDescent="0.2">
      <c r="A183" t="s">
        <v>453</v>
      </c>
    </row>
    <row r="184" spans="1:7" x14ac:dyDescent="0.2">
      <c r="A184" t="s">
        <v>454</v>
      </c>
    </row>
    <row r="185" spans="1:7" x14ac:dyDescent="0.2">
      <c r="A185" t="s">
        <v>455</v>
      </c>
    </row>
    <row r="186" spans="1:7" x14ac:dyDescent="0.2">
      <c r="A186" t="s">
        <v>456</v>
      </c>
    </row>
    <row r="187" spans="1:7" x14ac:dyDescent="0.2">
      <c r="A187" s="5" t="s">
        <v>72</v>
      </c>
      <c r="B187" s="3" t="s">
        <v>1212</v>
      </c>
      <c r="C187" t="b">
        <v>1</v>
      </c>
      <c r="D187" t="b">
        <v>0</v>
      </c>
      <c r="E187">
        <v>1946</v>
      </c>
      <c r="F187" t="s">
        <v>1211</v>
      </c>
      <c r="G187">
        <f>14+42+1</f>
        <v>57</v>
      </c>
    </row>
    <row r="188" spans="1:7" x14ac:dyDescent="0.2">
      <c r="A188" t="s">
        <v>457</v>
      </c>
    </row>
    <row r="189" spans="1:7" x14ac:dyDescent="0.2">
      <c r="A189" t="s">
        <v>458</v>
      </c>
    </row>
    <row r="190" spans="1:7" x14ac:dyDescent="0.2">
      <c r="A190" t="s">
        <v>459</v>
      </c>
    </row>
    <row r="191" spans="1:7" x14ac:dyDescent="0.2">
      <c r="A191" t="s">
        <v>460</v>
      </c>
    </row>
    <row r="192" spans="1:7" x14ac:dyDescent="0.2">
      <c r="A192" t="s">
        <v>461</v>
      </c>
    </row>
    <row r="193" spans="1:7" x14ac:dyDescent="0.2">
      <c r="A193" t="s">
        <v>462</v>
      </c>
    </row>
    <row r="194" spans="1:7" x14ac:dyDescent="0.2">
      <c r="A194" t="s">
        <v>463</v>
      </c>
    </row>
    <row r="195" spans="1:7" x14ac:dyDescent="0.2">
      <c r="A195" t="s">
        <v>464</v>
      </c>
    </row>
    <row r="196" spans="1:7" x14ac:dyDescent="0.2">
      <c r="A196" t="s">
        <v>465</v>
      </c>
    </row>
    <row r="197" spans="1:7" x14ac:dyDescent="0.2">
      <c r="A197" t="s">
        <v>466</v>
      </c>
    </row>
    <row r="198" spans="1:7" x14ac:dyDescent="0.2">
      <c r="A198" t="s">
        <v>467</v>
      </c>
    </row>
    <row r="199" spans="1:7" x14ac:dyDescent="0.2">
      <c r="A199" t="s">
        <v>468</v>
      </c>
    </row>
    <row r="200" spans="1:7" x14ac:dyDescent="0.2">
      <c r="A200" t="s">
        <v>469</v>
      </c>
    </row>
    <row r="201" spans="1:7" x14ac:dyDescent="0.2">
      <c r="A201" t="s">
        <v>470</v>
      </c>
    </row>
    <row r="202" spans="1:7" x14ac:dyDescent="0.2">
      <c r="A202" s="5" t="s">
        <v>80</v>
      </c>
      <c r="B202" s="3" t="s">
        <v>1219</v>
      </c>
      <c r="C202" t="b">
        <v>1</v>
      </c>
      <c r="D202" t="b">
        <v>0</v>
      </c>
      <c r="E202">
        <v>2008</v>
      </c>
      <c r="F202" t="s">
        <v>871</v>
      </c>
      <c r="G202">
        <f>34+5+2+3</f>
        <v>44</v>
      </c>
    </row>
    <row r="203" spans="1:7" x14ac:dyDescent="0.2">
      <c r="A203" t="s">
        <v>471</v>
      </c>
    </row>
    <row r="204" spans="1:7" x14ac:dyDescent="0.2">
      <c r="A204" t="s">
        <v>472</v>
      </c>
    </row>
    <row r="205" spans="1:7" x14ac:dyDescent="0.2">
      <c r="A205" t="s">
        <v>473</v>
      </c>
    </row>
    <row r="206" spans="1:7" x14ac:dyDescent="0.2">
      <c r="A206" t="s">
        <v>474</v>
      </c>
    </row>
    <row r="207" spans="1:7" x14ac:dyDescent="0.2">
      <c r="A207" t="s">
        <v>475</v>
      </c>
    </row>
    <row r="208" spans="1:7" x14ac:dyDescent="0.2">
      <c r="A208" t="s">
        <v>476</v>
      </c>
    </row>
    <row r="209" spans="1:7" x14ac:dyDescent="0.2">
      <c r="A209" s="5" t="s">
        <v>264</v>
      </c>
      <c r="B209" s="3" t="s">
        <v>1222</v>
      </c>
      <c r="C209" t="b">
        <v>0</v>
      </c>
      <c r="D209" t="b">
        <v>0</v>
      </c>
      <c r="E209">
        <v>2013</v>
      </c>
      <c r="F209" t="s">
        <v>1184</v>
      </c>
      <c r="G209">
        <v>30</v>
      </c>
    </row>
    <row r="210" spans="1:7" x14ac:dyDescent="0.2">
      <c r="A210" t="s">
        <v>478</v>
      </c>
    </row>
    <row r="211" spans="1:7" x14ac:dyDescent="0.2">
      <c r="A211" t="s">
        <v>479</v>
      </c>
    </row>
    <row r="212" spans="1:7" x14ac:dyDescent="0.2">
      <c r="A212" t="s">
        <v>480</v>
      </c>
    </row>
    <row r="213" spans="1:7" x14ac:dyDescent="0.2">
      <c r="A213" t="s">
        <v>481</v>
      </c>
    </row>
    <row r="214" spans="1:7" x14ac:dyDescent="0.2">
      <c r="A214" t="s">
        <v>482</v>
      </c>
    </row>
    <row r="215" spans="1:7" x14ac:dyDescent="0.2">
      <c r="A215" t="s">
        <v>483</v>
      </c>
    </row>
    <row r="216" spans="1:7" x14ac:dyDescent="0.2">
      <c r="A216" t="s">
        <v>484</v>
      </c>
    </row>
    <row r="217" spans="1:7" x14ac:dyDescent="0.2">
      <c r="A217" s="5" t="s">
        <v>267</v>
      </c>
      <c r="B217" s="3" t="s">
        <v>1226</v>
      </c>
      <c r="C217" t="b">
        <v>1</v>
      </c>
      <c r="D217" t="b">
        <v>0</v>
      </c>
      <c r="E217">
        <v>1991</v>
      </c>
      <c r="F217" t="s">
        <v>1225</v>
      </c>
      <c r="G217">
        <f>85+13+7+23</f>
        <v>128</v>
      </c>
    </row>
    <row r="218" spans="1:7" x14ac:dyDescent="0.2">
      <c r="A218" t="s">
        <v>485</v>
      </c>
    </row>
    <row r="219" spans="1:7" x14ac:dyDescent="0.2">
      <c r="A219" t="s">
        <v>486</v>
      </c>
    </row>
    <row r="220" spans="1:7" x14ac:dyDescent="0.2">
      <c r="A220" t="s">
        <v>487</v>
      </c>
    </row>
    <row r="221" spans="1:7" x14ac:dyDescent="0.2">
      <c r="A221" t="s">
        <v>488</v>
      </c>
    </row>
    <row r="222" spans="1:7" x14ac:dyDescent="0.2">
      <c r="A222" s="5" t="s">
        <v>83</v>
      </c>
      <c r="B222" s="3" t="s">
        <v>1227</v>
      </c>
      <c r="C222" t="b">
        <v>0</v>
      </c>
      <c r="D222" t="b">
        <v>0</v>
      </c>
      <c r="E222">
        <v>2001</v>
      </c>
      <c r="F222" t="s">
        <v>845</v>
      </c>
      <c r="G222">
        <f>18+16</f>
        <v>34</v>
      </c>
    </row>
    <row r="223" spans="1:7" x14ac:dyDescent="0.2">
      <c r="A223" t="s">
        <v>489</v>
      </c>
    </row>
    <row r="224" spans="1:7" x14ac:dyDescent="0.2">
      <c r="A224" t="s">
        <v>490</v>
      </c>
    </row>
    <row r="225" spans="1:7" x14ac:dyDescent="0.2">
      <c r="A225" t="s">
        <v>491</v>
      </c>
    </row>
    <row r="226" spans="1:7" x14ac:dyDescent="0.2">
      <c r="A226" s="5" t="s">
        <v>85</v>
      </c>
      <c r="B226" s="3" t="s">
        <v>1230</v>
      </c>
      <c r="C226" t="b">
        <v>0</v>
      </c>
      <c r="D226" t="b">
        <v>0</v>
      </c>
      <c r="E226">
        <v>1987</v>
      </c>
      <c r="F226" t="s">
        <v>1229</v>
      </c>
      <c r="G226">
        <f>23+3+16</f>
        <v>42</v>
      </c>
    </row>
    <row r="227" spans="1:7" x14ac:dyDescent="0.2">
      <c r="A227" s="5" t="s">
        <v>86</v>
      </c>
      <c r="B227" s="3" t="s">
        <v>1231</v>
      </c>
      <c r="C227" t="b">
        <v>1</v>
      </c>
      <c r="D227" t="b">
        <v>0</v>
      </c>
      <c r="E227">
        <v>2010</v>
      </c>
      <c r="F227" t="s">
        <v>842</v>
      </c>
      <c r="G227">
        <f>23+2</f>
        <v>25</v>
      </c>
    </row>
    <row r="228" spans="1:7" x14ac:dyDescent="0.2">
      <c r="A228" s="5" t="s">
        <v>87</v>
      </c>
      <c r="B228" s="3" t="s">
        <v>1232</v>
      </c>
      <c r="C228" t="b">
        <v>1</v>
      </c>
      <c r="D228" t="b">
        <v>1</v>
      </c>
      <c r="E228">
        <v>2019</v>
      </c>
      <c r="F228" t="s">
        <v>875</v>
      </c>
      <c r="G228">
        <v>2</v>
      </c>
    </row>
    <row r="229" spans="1:7" x14ac:dyDescent="0.2">
      <c r="A229" t="s">
        <v>492</v>
      </c>
    </row>
    <row r="230" spans="1:7" x14ac:dyDescent="0.2">
      <c r="A230" t="s">
        <v>493</v>
      </c>
    </row>
    <row r="231" spans="1:7" x14ac:dyDescent="0.2">
      <c r="A231" t="s">
        <v>494</v>
      </c>
    </row>
    <row r="232" spans="1:7" x14ac:dyDescent="0.2">
      <c r="A232" t="s">
        <v>495</v>
      </c>
    </row>
    <row r="233" spans="1:7" x14ac:dyDescent="0.2">
      <c r="A233" t="s">
        <v>496</v>
      </c>
    </row>
    <row r="234" spans="1:7" x14ac:dyDescent="0.2">
      <c r="A234" s="5" t="s">
        <v>93</v>
      </c>
      <c r="B234" s="1" t="s">
        <v>93</v>
      </c>
      <c r="C234" t="b">
        <v>1</v>
      </c>
      <c r="D234" t="b">
        <v>1</v>
      </c>
      <c r="E234">
        <v>2015</v>
      </c>
      <c r="F234" t="s">
        <v>845</v>
      </c>
      <c r="G234">
        <v>11</v>
      </c>
    </row>
    <row r="235" spans="1:7" x14ac:dyDescent="0.2">
      <c r="A235" s="5" t="s">
        <v>268</v>
      </c>
      <c r="B235" s="3" t="s">
        <v>1240</v>
      </c>
      <c r="C235" t="b">
        <v>1</v>
      </c>
      <c r="D235" t="b">
        <v>0</v>
      </c>
      <c r="E235">
        <v>2008</v>
      </c>
      <c r="F235" t="s">
        <v>1241</v>
      </c>
      <c r="G235">
        <f>16+1+1+1</f>
        <v>19</v>
      </c>
    </row>
    <row r="236" spans="1:7" x14ac:dyDescent="0.2">
      <c r="A236" t="s">
        <v>497</v>
      </c>
    </row>
    <row r="237" spans="1:7" x14ac:dyDescent="0.2">
      <c r="A237" t="s">
        <v>498</v>
      </c>
    </row>
    <row r="238" spans="1:7" x14ac:dyDescent="0.2">
      <c r="A238" t="s">
        <v>499</v>
      </c>
    </row>
    <row r="239" spans="1:7" x14ac:dyDescent="0.2">
      <c r="A239" s="5" t="s">
        <v>269</v>
      </c>
      <c r="B239" s="3" t="s">
        <v>1242</v>
      </c>
      <c r="C239" t="b">
        <v>0</v>
      </c>
      <c r="D239" t="b">
        <v>0</v>
      </c>
      <c r="E239">
        <v>1921</v>
      </c>
      <c r="F239" t="s">
        <v>1243</v>
      </c>
      <c r="G239">
        <f>19+37+3+1</f>
        <v>60</v>
      </c>
    </row>
    <row r="240" spans="1:7" x14ac:dyDescent="0.2">
      <c r="A240" s="5" t="s">
        <v>270</v>
      </c>
      <c r="B240" t="s">
        <v>1244</v>
      </c>
      <c r="C240" t="b">
        <v>0</v>
      </c>
      <c r="D240" t="b">
        <v>0</v>
      </c>
      <c r="E240">
        <v>1828</v>
      </c>
      <c r="F240" t="s">
        <v>1189</v>
      </c>
      <c r="G240">
        <f>19+16+12+2+1</f>
        <v>50</v>
      </c>
    </row>
    <row r="241" spans="1:1" x14ac:dyDescent="0.2">
      <c r="A241" t="s">
        <v>500</v>
      </c>
    </row>
    <row r="242" spans="1:1" x14ac:dyDescent="0.2">
      <c r="A242" t="s">
        <v>501</v>
      </c>
    </row>
    <row r="243" spans="1:1" x14ac:dyDescent="0.2">
      <c r="A243" t="s">
        <v>502</v>
      </c>
    </row>
    <row r="244" spans="1:1" x14ac:dyDescent="0.2">
      <c r="A244" t="s">
        <v>503</v>
      </c>
    </row>
    <row r="245" spans="1:1" x14ac:dyDescent="0.2">
      <c r="A245" t="s">
        <v>504</v>
      </c>
    </row>
    <row r="246" spans="1:1" x14ac:dyDescent="0.2">
      <c r="A246" t="s">
        <v>505</v>
      </c>
    </row>
    <row r="247" spans="1:1" x14ac:dyDescent="0.2">
      <c r="A247" t="s">
        <v>506</v>
      </c>
    </row>
    <row r="248" spans="1:1" x14ac:dyDescent="0.2">
      <c r="A248" t="s">
        <v>507</v>
      </c>
    </row>
    <row r="249" spans="1:1" x14ac:dyDescent="0.2">
      <c r="A249" t="s">
        <v>508</v>
      </c>
    </row>
    <row r="250" spans="1:1" x14ac:dyDescent="0.2">
      <c r="A250" t="s">
        <v>509</v>
      </c>
    </row>
    <row r="251" spans="1:1" x14ac:dyDescent="0.2">
      <c r="A251" t="s">
        <v>510</v>
      </c>
    </row>
    <row r="252" spans="1:1" x14ac:dyDescent="0.2">
      <c r="A252" t="s">
        <v>511</v>
      </c>
    </row>
    <row r="253" spans="1:1" x14ac:dyDescent="0.2">
      <c r="A253" t="s">
        <v>512</v>
      </c>
    </row>
    <row r="254" spans="1:1" x14ac:dyDescent="0.2">
      <c r="A254" t="s">
        <v>513</v>
      </c>
    </row>
    <row r="255" spans="1:1" x14ac:dyDescent="0.2">
      <c r="A255" t="s">
        <v>514</v>
      </c>
    </row>
    <row r="256" spans="1:1" x14ac:dyDescent="0.2">
      <c r="A256" t="s">
        <v>515</v>
      </c>
    </row>
    <row r="257" spans="1:7" x14ac:dyDescent="0.2">
      <c r="A257" t="s">
        <v>516</v>
      </c>
    </row>
    <row r="258" spans="1:7" x14ac:dyDescent="0.2">
      <c r="A258" t="s">
        <v>517</v>
      </c>
    </row>
    <row r="259" spans="1:7" x14ac:dyDescent="0.2">
      <c r="A259" t="s">
        <v>518</v>
      </c>
    </row>
    <row r="260" spans="1:7" x14ac:dyDescent="0.2">
      <c r="A260" s="5" t="s">
        <v>97</v>
      </c>
      <c r="B260" t="s">
        <v>1249</v>
      </c>
      <c r="C260" t="b">
        <v>1</v>
      </c>
      <c r="D260" t="b">
        <v>0</v>
      </c>
      <c r="E260">
        <v>2004</v>
      </c>
      <c r="F260" t="s">
        <v>857</v>
      </c>
      <c r="G260">
        <f>76+13+19+1</f>
        <v>109</v>
      </c>
    </row>
    <row r="261" spans="1:7" x14ac:dyDescent="0.2">
      <c r="A261" t="s">
        <v>519</v>
      </c>
    </row>
    <row r="262" spans="1:7" x14ac:dyDescent="0.2">
      <c r="A262" t="s">
        <v>520</v>
      </c>
    </row>
    <row r="263" spans="1:7" x14ac:dyDescent="0.2">
      <c r="A263" t="s">
        <v>521</v>
      </c>
    </row>
    <row r="264" spans="1:7" x14ac:dyDescent="0.2">
      <c r="A264" t="s">
        <v>522</v>
      </c>
    </row>
    <row r="265" spans="1:7" x14ac:dyDescent="0.2">
      <c r="A265" t="s">
        <v>523</v>
      </c>
    </row>
    <row r="266" spans="1:7" x14ac:dyDescent="0.2">
      <c r="A266" t="s">
        <v>524</v>
      </c>
    </row>
    <row r="267" spans="1:7" x14ac:dyDescent="0.2">
      <c r="A267" s="5" t="s">
        <v>101</v>
      </c>
      <c r="B267" t="s">
        <v>1254</v>
      </c>
      <c r="C267" t="b">
        <v>1</v>
      </c>
      <c r="D267" t="b">
        <v>1</v>
      </c>
      <c r="E267">
        <v>2015</v>
      </c>
      <c r="F267" t="s">
        <v>873</v>
      </c>
      <c r="G267">
        <v>11</v>
      </c>
    </row>
    <row r="268" spans="1:7" x14ac:dyDescent="0.2">
      <c r="A268" t="s">
        <v>525</v>
      </c>
    </row>
    <row r="269" spans="1:7" x14ac:dyDescent="0.2">
      <c r="A269" s="5" t="s">
        <v>102</v>
      </c>
      <c r="B269" t="s">
        <v>1255</v>
      </c>
      <c r="C269" t="b">
        <v>0</v>
      </c>
      <c r="D269" t="b">
        <v>0</v>
      </c>
      <c r="E269">
        <v>2016</v>
      </c>
      <c r="F269" t="s">
        <v>830</v>
      </c>
      <c r="G269">
        <v>40</v>
      </c>
    </row>
    <row r="270" spans="1:7" x14ac:dyDescent="0.2">
      <c r="A270" t="s">
        <v>526</v>
      </c>
    </row>
    <row r="271" spans="1:7" x14ac:dyDescent="0.2">
      <c r="A271" t="s">
        <v>527</v>
      </c>
    </row>
    <row r="272" spans="1:7" x14ac:dyDescent="0.2">
      <c r="A272" t="s">
        <v>528</v>
      </c>
    </row>
    <row r="273" spans="1:7" x14ac:dyDescent="0.2">
      <c r="A273" t="s">
        <v>529</v>
      </c>
    </row>
    <row r="274" spans="1:7" x14ac:dyDescent="0.2">
      <c r="A274" s="5" t="s">
        <v>105</v>
      </c>
      <c r="B274" t="s">
        <v>1258</v>
      </c>
      <c r="C274" t="b">
        <v>1</v>
      </c>
      <c r="D274" t="b">
        <v>0</v>
      </c>
      <c r="E274">
        <v>2013</v>
      </c>
      <c r="F274" t="s">
        <v>836</v>
      </c>
      <c r="G274">
        <v>5</v>
      </c>
    </row>
    <row r="275" spans="1:7" x14ac:dyDescent="0.2">
      <c r="A275" t="s">
        <v>531</v>
      </c>
    </row>
    <row r="276" spans="1:7" x14ac:dyDescent="0.2">
      <c r="A276" t="s">
        <v>532</v>
      </c>
    </row>
    <row r="277" spans="1:7" x14ac:dyDescent="0.2">
      <c r="A277" t="s">
        <v>533</v>
      </c>
    </row>
    <row r="278" spans="1:7" x14ac:dyDescent="0.2">
      <c r="A278" t="s">
        <v>534</v>
      </c>
    </row>
    <row r="279" spans="1:7" x14ac:dyDescent="0.2">
      <c r="A279" t="s">
        <v>535</v>
      </c>
    </row>
    <row r="280" spans="1:7" x14ac:dyDescent="0.2">
      <c r="A280" s="1" t="s">
        <v>109</v>
      </c>
      <c r="B280" t="s">
        <v>1262</v>
      </c>
      <c r="C280" t="b">
        <v>1</v>
      </c>
      <c r="D280" t="b">
        <v>0</v>
      </c>
      <c r="E280">
        <v>2012</v>
      </c>
    </row>
    <row r="281" spans="1:7" x14ac:dyDescent="0.2">
      <c r="A281" t="s">
        <v>536</v>
      </c>
    </row>
    <row r="282" spans="1:7" x14ac:dyDescent="0.2">
      <c r="A282" t="s">
        <v>537</v>
      </c>
    </row>
    <row r="283" spans="1:7" x14ac:dyDescent="0.2">
      <c r="A283" s="5" t="s">
        <v>111</v>
      </c>
      <c r="B283" t="s">
        <v>1264</v>
      </c>
      <c r="C283" t="b">
        <v>1</v>
      </c>
      <c r="D283" t="b">
        <v>0</v>
      </c>
      <c r="E283">
        <v>2008</v>
      </c>
      <c r="F283" t="s">
        <v>857</v>
      </c>
      <c r="G283">
        <f>33+30+1+5</f>
        <v>69</v>
      </c>
    </row>
    <row r="284" spans="1:7" x14ac:dyDescent="0.2">
      <c r="A284" t="s">
        <v>538</v>
      </c>
    </row>
    <row r="285" spans="1:7" x14ac:dyDescent="0.2">
      <c r="A285" t="s">
        <v>539</v>
      </c>
    </row>
    <row r="286" spans="1:7" x14ac:dyDescent="0.2">
      <c r="A286" t="s">
        <v>540</v>
      </c>
    </row>
    <row r="287" spans="1:7" x14ac:dyDescent="0.2">
      <c r="A287" s="5" t="s">
        <v>113</v>
      </c>
      <c r="B287" t="s">
        <v>1266</v>
      </c>
      <c r="C287" t="b">
        <v>1</v>
      </c>
      <c r="D287" t="b">
        <v>0</v>
      </c>
      <c r="E287">
        <v>2000</v>
      </c>
      <c r="F287" t="s">
        <v>1267</v>
      </c>
      <c r="G287">
        <f>23+2+13+9+1</f>
        <v>48</v>
      </c>
    </row>
    <row r="288" spans="1:7" x14ac:dyDescent="0.2">
      <c r="A288" t="s">
        <v>541</v>
      </c>
    </row>
    <row r="289" spans="1:8" x14ac:dyDescent="0.2">
      <c r="A289" t="s">
        <v>542</v>
      </c>
    </row>
    <row r="290" spans="1:8" x14ac:dyDescent="0.2">
      <c r="A290" t="s">
        <v>543</v>
      </c>
    </row>
    <row r="291" spans="1:8" x14ac:dyDescent="0.2">
      <c r="A291" t="s">
        <v>544</v>
      </c>
    </row>
    <row r="292" spans="1:8" x14ac:dyDescent="0.2">
      <c r="A292" t="s">
        <v>545</v>
      </c>
    </row>
    <row r="293" spans="1:8" x14ac:dyDescent="0.2">
      <c r="A293" s="5" t="s">
        <v>115</v>
      </c>
      <c r="B293" t="s">
        <v>1270</v>
      </c>
      <c r="C293" t="b">
        <v>1</v>
      </c>
      <c r="D293" t="b">
        <v>0</v>
      </c>
      <c r="E293">
        <v>1996</v>
      </c>
      <c r="F293" t="s">
        <v>832</v>
      </c>
      <c r="G293">
        <v>3</v>
      </c>
    </row>
    <row r="294" spans="1:8" x14ac:dyDescent="0.2">
      <c r="A294" t="s">
        <v>546</v>
      </c>
    </row>
    <row r="295" spans="1:8" x14ac:dyDescent="0.2">
      <c r="A295" s="5" t="s">
        <v>118</v>
      </c>
      <c r="B295" t="s">
        <v>118</v>
      </c>
      <c r="C295" t="b">
        <v>0</v>
      </c>
      <c r="D295" t="b">
        <v>0</v>
      </c>
      <c r="E295">
        <v>1999</v>
      </c>
      <c r="F295" t="s">
        <v>832</v>
      </c>
      <c r="G295">
        <v>2</v>
      </c>
    </row>
    <row r="296" spans="1:8" x14ac:dyDescent="0.2">
      <c r="A296" t="s">
        <v>547</v>
      </c>
    </row>
    <row r="297" spans="1:8" x14ac:dyDescent="0.2">
      <c r="A297" t="s">
        <v>548</v>
      </c>
    </row>
    <row r="298" spans="1:8" x14ac:dyDescent="0.2">
      <c r="A298" s="5" t="s">
        <v>119</v>
      </c>
      <c r="B298" t="s">
        <v>119</v>
      </c>
      <c r="C298" t="b">
        <v>1</v>
      </c>
      <c r="D298" t="b">
        <v>0</v>
      </c>
      <c r="E298">
        <v>2007</v>
      </c>
      <c r="F298" t="s">
        <v>1252</v>
      </c>
      <c r="G298">
        <f>7+24+2+6</f>
        <v>39</v>
      </c>
      <c r="H298" t="s">
        <v>1273</v>
      </c>
    </row>
    <row r="299" spans="1:8" x14ac:dyDescent="0.2">
      <c r="A299" t="s">
        <v>549</v>
      </c>
    </row>
    <row r="300" spans="1:8" x14ac:dyDescent="0.2">
      <c r="A300" s="5" t="s">
        <v>121</v>
      </c>
      <c r="B300" t="s">
        <v>1275</v>
      </c>
      <c r="C300" t="b">
        <v>1</v>
      </c>
      <c r="D300" t="b">
        <v>0</v>
      </c>
      <c r="E300">
        <v>1997</v>
      </c>
      <c r="F300" t="s">
        <v>832</v>
      </c>
      <c r="G300">
        <v>10</v>
      </c>
    </row>
    <row r="301" spans="1:8" x14ac:dyDescent="0.2">
      <c r="A301" t="s">
        <v>550</v>
      </c>
    </row>
    <row r="302" spans="1:8" x14ac:dyDescent="0.2">
      <c r="A302" s="5" t="s">
        <v>126</v>
      </c>
      <c r="B302" t="s">
        <v>126</v>
      </c>
      <c r="C302" t="b">
        <v>1</v>
      </c>
      <c r="D302" t="b">
        <v>0</v>
      </c>
      <c r="E302">
        <v>2004</v>
      </c>
      <c r="F302" t="s">
        <v>859</v>
      </c>
      <c r="G302">
        <v>44</v>
      </c>
    </row>
    <row r="303" spans="1:8" x14ac:dyDescent="0.2">
      <c r="A303" t="s">
        <v>551</v>
      </c>
    </row>
    <row r="304" spans="1:8" x14ac:dyDescent="0.2">
      <c r="A304" t="s">
        <v>552</v>
      </c>
    </row>
    <row r="305" spans="1:8" x14ac:dyDescent="0.2">
      <c r="A305" t="s">
        <v>553</v>
      </c>
    </row>
    <row r="306" spans="1:8" x14ac:dyDescent="0.2">
      <c r="A306" t="s">
        <v>554</v>
      </c>
    </row>
    <row r="307" spans="1:8" x14ac:dyDescent="0.2">
      <c r="A307" t="s">
        <v>555</v>
      </c>
    </row>
    <row r="308" spans="1:8" x14ac:dyDescent="0.2">
      <c r="A308" t="s">
        <v>556</v>
      </c>
    </row>
    <row r="309" spans="1:8" x14ac:dyDescent="0.2">
      <c r="A309" t="s">
        <v>557</v>
      </c>
    </row>
    <row r="310" spans="1:8" x14ac:dyDescent="0.2">
      <c r="A310" t="s">
        <v>558</v>
      </c>
    </row>
    <row r="311" spans="1:8" x14ac:dyDescent="0.2">
      <c r="A311" s="5" t="s">
        <v>129</v>
      </c>
      <c r="B311" t="s">
        <v>1283</v>
      </c>
      <c r="C311" t="b">
        <v>0</v>
      </c>
      <c r="D311" t="b">
        <v>0</v>
      </c>
      <c r="E311">
        <v>1851</v>
      </c>
      <c r="F311" t="s">
        <v>1252</v>
      </c>
      <c r="G311">
        <f>59+10+1+5</f>
        <v>75</v>
      </c>
      <c r="H311" t="s">
        <v>1281</v>
      </c>
    </row>
    <row r="312" spans="1:8" x14ac:dyDescent="0.2">
      <c r="A312" t="s">
        <v>559</v>
      </c>
    </row>
    <row r="313" spans="1:8" x14ac:dyDescent="0.2">
      <c r="A313" t="s">
        <v>560</v>
      </c>
    </row>
    <row r="314" spans="1:8" x14ac:dyDescent="0.2">
      <c r="A314" t="s">
        <v>561</v>
      </c>
    </row>
    <row r="315" spans="1:8" x14ac:dyDescent="0.2">
      <c r="A315" t="s">
        <v>562</v>
      </c>
    </row>
    <row r="316" spans="1:8" x14ac:dyDescent="0.2">
      <c r="A316" t="s">
        <v>563</v>
      </c>
    </row>
    <row r="317" spans="1:8" x14ac:dyDescent="0.2">
      <c r="A317" t="s">
        <v>564</v>
      </c>
    </row>
    <row r="318" spans="1:8" x14ac:dyDescent="0.2">
      <c r="A318" t="s">
        <v>565</v>
      </c>
    </row>
    <row r="319" spans="1:8" x14ac:dyDescent="0.2">
      <c r="A319" t="s">
        <v>566</v>
      </c>
    </row>
    <row r="320" spans="1:8" x14ac:dyDescent="0.2">
      <c r="A320" t="s">
        <v>567</v>
      </c>
    </row>
    <row r="321" spans="1:8" x14ac:dyDescent="0.2">
      <c r="A321" s="5" t="s">
        <v>271</v>
      </c>
      <c r="B321" t="s">
        <v>1292</v>
      </c>
      <c r="C321" t="b">
        <v>1</v>
      </c>
      <c r="D321" t="b">
        <v>0</v>
      </c>
      <c r="E321">
        <v>1996</v>
      </c>
      <c r="F321" t="s">
        <v>836</v>
      </c>
      <c r="G321">
        <v>14</v>
      </c>
      <c r="H321" t="s">
        <v>1291</v>
      </c>
    </row>
    <row r="322" spans="1:8" x14ac:dyDescent="0.2">
      <c r="A322" t="s">
        <v>568</v>
      </c>
    </row>
    <row r="323" spans="1:8" x14ac:dyDescent="0.2">
      <c r="A323" t="s">
        <v>569</v>
      </c>
    </row>
    <row r="324" spans="1:8" x14ac:dyDescent="0.2">
      <c r="A324" s="5" t="s">
        <v>273</v>
      </c>
      <c r="B324" t="s">
        <v>1295</v>
      </c>
      <c r="C324" t="b">
        <v>1</v>
      </c>
      <c r="D324" t="b">
        <v>0</v>
      </c>
      <c r="E324">
        <v>2008</v>
      </c>
      <c r="F324" t="s">
        <v>1243</v>
      </c>
      <c r="G324">
        <f>50+1+2+3</f>
        <v>56</v>
      </c>
    </row>
    <row r="325" spans="1:8" x14ac:dyDescent="0.2">
      <c r="A325" t="s">
        <v>570</v>
      </c>
    </row>
    <row r="326" spans="1:8" x14ac:dyDescent="0.2">
      <c r="A326" t="s">
        <v>571</v>
      </c>
    </row>
    <row r="327" spans="1:8" x14ac:dyDescent="0.2">
      <c r="A327" t="s">
        <v>572</v>
      </c>
    </row>
    <row r="328" spans="1:8" x14ac:dyDescent="0.2">
      <c r="A328" t="s">
        <v>573</v>
      </c>
    </row>
    <row r="329" spans="1:8" x14ac:dyDescent="0.2">
      <c r="A329" s="5" t="s">
        <v>136</v>
      </c>
      <c r="B329" t="s">
        <v>1296</v>
      </c>
      <c r="C329" t="b">
        <v>0</v>
      </c>
      <c r="D329" t="b">
        <v>0</v>
      </c>
      <c r="E329">
        <v>1976</v>
      </c>
      <c r="F329" t="s">
        <v>1186</v>
      </c>
      <c r="G329">
        <v>30</v>
      </c>
    </row>
    <row r="330" spans="1:8" x14ac:dyDescent="0.2">
      <c r="A330" t="s">
        <v>574</v>
      </c>
    </row>
    <row r="331" spans="1:8" x14ac:dyDescent="0.2">
      <c r="A331" t="s">
        <v>575</v>
      </c>
    </row>
    <row r="332" spans="1:8" x14ac:dyDescent="0.2">
      <c r="A332" t="s">
        <v>576</v>
      </c>
    </row>
    <row r="333" spans="1:8" x14ac:dyDescent="0.2">
      <c r="A333" t="s">
        <v>577</v>
      </c>
    </row>
    <row r="334" spans="1:8" x14ac:dyDescent="0.2">
      <c r="A334" t="s">
        <v>578</v>
      </c>
    </row>
    <row r="335" spans="1:8" x14ac:dyDescent="0.2">
      <c r="A335" t="s">
        <v>579</v>
      </c>
    </row>
    <row r="336" spans="1:8" x14ac:dyDescent="0.2">
      <c r="A336" s="5" t="s">
        <v>139</v>
      </c>
      <c r="B336" t="s">
        <v>1299</v>
      </c>
      <c r="C336" t="b">
        <v>0</v>
      </c>
      <c r="D336" t="b">
        <v>0</v>
      </c>
      <c r="E336">
        <v>1935</v>
      </c>
      <c r="F336" t="s">
        <v>1300</v>
      </c>
      <c r="G336">
        <f>50+39+6+6</f>
        <v>101</v>
      </c>
    </row>
    <row r="337" spans="1:8" x14ac:dyDescent="0.2">
      <c r="A337" t="s">
        <v>580</v>
      </c>
    </row>
    <row r="338" spans="1:8" x14ac:dyDescent="0.2">
      <c r="A338" s="5" t="s">
        <v>141</v>
      </c>
      <c r="B338" t="s">
        <v>1302</v>
      </c>
      <c r="C338" t="b">
        <v>1</v>
      </c>
      <c r="D338" t="b">
        <v>1</v>
      </c>
      <c r="E338">
        <v>2007</v>
      </c>
      <c r="F338" t="s">
        <v>842</v>
      </c>
      <c r="G338">
        <v>4</v>
      </c>
      <c r="H338" t="s">
        <v>1303</v>
      </c>
    </row>
    <row r="339" spans="1:8" x14ac:dyDescent="0.2">
      <c r="A339" s="5" t="s">
        <v>142</v>
      </c>
      <c r="B339" t="s">
        <v>142</v>
      </c>
      <c r="C339" t="b">
        <v>1</v>
      </c>
      <c r="D339" t="b">
        <v>0</v>
      </c>
      <c r="E339">
        <v>1996</v>
      </c>
      <c r="F339" t="s">
        <v>857</v>
      </c>
      <c r="G339">
        <f>55+6+2+2</f>
        <v>65</v>
      </c>
    </row>
    <row r="340" spans="1:8" x14ac:dyDescent="0.2">
      <c r="A340" t="s">
        <v>581</v>
      </c>
    </row>
    <row r="341" spans="1:8" x14ac:dyDescent="0.2">
      <c r="A341" t="s">
        <v>582</v>
      </c>
    </row>
    <row r="342" spans="1:8" x14ac:dyDescent="0.2">
      <c r="A342" t="s">
        <v>583</v>
      </c>
    </row>
    <row r="343" spans="1:8" x14ac:dyDescent="0.2">
      <c r="A343" t="s">
        <v>584</v>
      </c>
    </row>
    <row r="344" spans="1:8" x14ac:dyDescent="0.2">
      <c r="A344" s="5" t="s">
        <v>146</v>
      </c>
      <c r="B344" t="s">
        <v>1307</v>
      </c>
      <c r="C344" t="b">
        <v>1</v>
      </c>
      <c r="D344" t="b">
        <v>1</v>
      </c>
      <c r="E344">
        <v>2013</v>
      </c>
      <c r="F344" t="s">
        <v>863</v>
      </c>
      <c r="G344">
        <v>13</v>
      </c>
    </row>
    <row r="345" spans="1:8" x14ac:dyDescent="0.2">
      <c r="A345" t="s">
        <v>585</v>
      </c>
    </row>
    <row r="346" spans="1:8" x14ac:dyDescent="0.2">
      <c r="A346" t="s">
        <v>586</v>
      </c>
    </row>
    <row r="347" spans="1:8" x14ac:dyDescent="0.2">
      <c r="A347" t="s">
        <v>587</v>
      </c>
    </row>
    <row r="348" spans="1:8" x14ac:dyDescent="0.2">
      <c r="A348" s="5" t="s">
        <v>147</v>
      </c>
      <c r="B348" t="s">
        <v>1308</v>
      </c>
      <c r="C348" t="b">
        <v>0</v>
      </c>
      <c r="D348" t="b">
        <v>0</v>
      </c>
      <c r="E348">
        <v>2005</v>
      </c>
      <c r="F348" t="s">
        <v>830</v>
      </c>
      <c r="G348">
        <v>70</v>
      </c>
    </row>
    <row r="349" spans="1:8" x14ac:dyDescent="0.2">
      <c r="A349" t="s">
        <v>588</v>
      </c>
    </row>
    <row r="350" spans="1:8" x14ac:dyDescent="0.2">
      <c r="A350" t="s">
        <v>589</v>
      </c>
    </row>
    <row r="351" spans="1:8" x14ac:dyDescent="0.2">
      <c r="A351" t="s">
        <v>590</v>
      </c>
    </row>
    <row r="352" spans="1:8" x14ac:dyDescent="0.2">
      <c r="A352" t="s">
        <v>591</v>
      </c>
    </row>
    <row r="353" spans="1:1" x14ac:dyDescent="0.2">
      <c r="A353" t="s">
        <v>592</v>
      </c>
    </row>
    <row r="354" spans="1:1" x14ac:dyDescent="0.2">
      <c r="A354" t="s">
        <v>593</v>
      </c>
    </row>
    <row r="355" spans="1:1" x14ac:dyDescent="0.2">
      <c r="A355" t="s">
        <v>594</v>
      </c>
    </row>
    <row r="356" spans="1:1" x14ac:dyDescent="0.2">
      <c r="A356" t="s">
        <v>595</v>
      </c>
    </row>
    <row r="357" spans="1:1" x14ac:dyDescent="0.2">
      <c r="A357" t="s">
        <v>596</v>
      </c>
    </row>
    <row r="358" spans="1:1" x14ac:dyDescent="0.2">
      <c r="A358" t="s">
        <v>597</v>
      </c>
    </row>
    <row r="359" spans="1:1" x14ac:dyDescent="0.2">
      <c r="A359" t="s">
        <v>598</v>
      </c>
    </row>
    <row r="360" spans="1:1" x14ac:dyDescent="0.2">
      <c r="A360" t="s">
        <v>599</v>
      </c>
    </row>
    <row r="361" spans="1:1" x14ac:dyDescent="0.2">
      <c r="A361" t="s">
        <v>600</v>
      </c>
    </row>
    <row r="362" spans="1:1" x14ac:dyDescent="0.2">
      <c r="A362" t="s">
        <v>601</v>
      </c>
    </row>
    <row r="363" spans="1:1" x14ac:dyDescent="0.2">
      <c r="A363" t="s">
        <v>602</v>
      </c>
    </row>
    <row r="364" spans="1:1" x14ac:dyDescent="0.2">
      <c r="A364" t="s">
        <v>603</v>
      </c>
    </row>
    <row r="365" spans="1:1" x14ac:dyDescent="0.2">
      <c r="A365" t="s">
        <v>604</v>
      </c>
    </row>
    <row r="366" spans="1:1" x14ac:dyDescent="0.2">
      <c r="A366" t="s">
        <v>605</v>
      </c>
    </row>
    <row r="367" spans="1:1" x14ac:dyDescent="0.2">
      <c r="A367" t="s">
        <v>606</v>
      </c>
    </row>
    <row r="368" spans="1:1" x14ac:dyDescent="0.2">
      <c r="A368" t="s">
        <v>607</v>
      </c>
    </row>
    <row r="369" spans="1:7" x14ac:dyDescent="0.2">
      <c r="A369" s="5" t="s">
        <v>157</v>
      </c>
      <c r="B369" t="s">
        <v>157</v>
      </c>
      <c r="C369" t="b">
        <v>0</v>
      </c>
      <c r="D369" t="b">
        <v>0</v>
      </c>
      <c r="E369">
        <v>1967</v>
      </c>
      <c r="F369" t="s">
        <v>1294</v>
      </c>
      <c r="G369">
        <v>46</v>
      </c>
    </row>
    <row r="370" spans="1:7" x14ac:dyDescent="0.2">
      <c r="A370" t="s">
        <v>608</v>
      </c>
    </row>
    <row r="371" spans="1:7" x14ac:dyDescent="0.2">
      <c r="A371" t="s">
        <v>609</v>
      </c>
    </row>
    <row r="372" spans="1:7" x14ac:dyDescent="0.2">
      <c r="A372" t="s">
        <v>610</v>
      </c>
    </row>
    <row r="373" spans="1:7" x14ac:dyDescent="0.2">
      <c r="A373" t="s">
        <v>611</v>
      </c>
    </row>
    <row r="374" spans="1:7" x14ac:dyDescent="0.2">
      <c r="A374" t="s">
        <v>612</v>
      </c>
    </row>
    <row r="375" spans="1:7" x14ac:dyDescent="0.2">
      <c r="A375" t="s">
        <v>613</v>
      </c>
    </row>
    <row r="376" spans="1:7" x14ac:dyDescent="0.2">
      <c r="A376" t="s">
        <v>614</v>
      </c>
    </row>
    <row r="377" spans="1:7" x14ac:dyDescent="0.2">
      <c r="A377" t="s">
        <v>615</v>
      </c>
    </row>
    <row r="378" spans="1:7" x14ac:dyDescent="0.2">
      <c r="A378" s="5" t="s">
        <v>158</v>
      </c>
      <c r="B378" t="s">
        <v>1318</v>
      </c>
      <c r="C378" t="b">
        <v>1</v>
      </c>
      <c r="D378" t="b">
        <v>1</v>
      </c>
      <c r="E378">
        <v>2015</v>
      </c>
      <c r="F378" t="s">
        <v>868</v>
      </c>
      <c r="G378">
        <v>5</v>
      </c>
    </row>
    <row r="379" spans="1:7" x14ac:dyDescent="0.2">
      <c r="A379" t="s">
        <v>616</v>
      </c>
    </row>
    <row r="380" spans="1:7" x14ac:dyDescent="0.2">
      <c r="A380" t="s">
        <v>617</v>
      </c>
    </row>
    <row r="381" spans="1:7" x14ac:dyDescent="0.2">
      <c r="A381" t="s">
        <v>618</v>
      </c>
    </row>
    <row r="382" spans="1:7" x14ac:dyDescent="0.2">
      <c r="A382" t="s">
        <v>619</v>
      </c>
    </row>
    <row r="383" spans="1:7" x14ac:dyDescent="0.2">
      <c r="A383" s="1" t="s">
        <v>161</v>
      </c>
    </row>
    <row r="384" spans="1:7" x14ac:dyDescent="0.2">
      <c r="A384" t="s">
        <v>620</v>
      </c>
    </row>
    <row r="385" spans="1:7" x14ac:dyDescent="0.2">
      <c r="A385" t="s">
        <v>621</v>
      </c>
    </row>
    <row r="386" spans="1:7" x14ac:dyDescent="0.2">
      <c r="A386" t="s">
        <v>622</v>
      </c>
    </row>
    <row r="387" spans="1:7" x14ac:dyDescent="0.2">
      <c r="A387" t="s">
        <v>623</v>
      </c>
    </row>
    <row r="388" spans="1:7" x14ac:dyDescent="0.2">
      <c r="A388" t="s">
        <v>624</v>
      </c>
    </row>
    <row r="389" spans="1:7" x14ac:dyDescent="0.2">
      <c r="A389" t="s">
        <v>625</v>
      </c>
    </row>
    <row r="390" spans="1:7" x14ac:dyDescent="0.2">
      <c r="A390" s="5" t="s">
        <v>164</v>
      </c>
      <c r="B390" t="s">
        <v>1326</v>
      </c>
      <c r="C390" t="b">
        <v>0</v>
      </c>
      <c r="D390" t="b">
        <v>0</v>
      </c>
      <c r="E390">
        <v>1908</v>
      </c>
      <c r="F390" t="s">
        <v>835</v>
      </c>
      <c r="G390">
        <v>7</v>
      </c>
    </row>
    <row r="391" spans="1:7" x14ac:dyDescent="0.2">
      <c r="A391" t="s">
        <v>626</v>
      </c>
    </row>
    <row r="392" spans="1:7" x14ac:dyDescent="0.2">
      <c r="A392" t="s">
        <v>627</v>
      </c>
    </row>
    <row r="393" spans="1:7" x14ac:dyDescent="0.2">
      <c r="A393" t="s">
        <v>628</v>
      </c>
    </row>
    <row r="394" spans="1:7" x14ac:dyDescent="0.2">
      <c r="A394" t="s">
        <v>629</v>
      </c>
    </row>
    <row r="395" spans="1:7" x14ac:dyDescent="0.2">
      <c r="A395" s="5" t="s">
        <v>275</v>
      </c>
      <c r="B395" t="s">
        <v>1331</v>
      </c>
      <c r="C395" t="b">
        <v>0</v>
      </c>
      <c r="D395" t="b">
        <v>0</v>
      </c>
      <c r="E395">
        <v>1973</v>
      </c>
      <c r="F395" t="s">
        <v>832</v>
      </c>
      <c r="G395">
        <v>9</v>
      </c>
    </row>
    <row r="396" spans="1:7" x14ac:dyDescent="0.2">
      <c r="A396" s="5" t="s">
        <v>276</v>
      </c>
      <c r="B396" t="s">
        <v>1332</v>
      </c>
      <c r="C396" t="b">
        <v>0</v>
      </c>
      <c r="D396" t="b">
        <v>1</v>
      </c>
      <c r="E396">
        <v>1989</v>
      </c>
      <c r="F396" t="s">
        <v>1186</v>
      </c>
      <c r="G396">
        <f>49+8+1</f>
        <v>58</v>
      </c>
    </row>
    <row r="397" spans="1:7" x14ac:dyDescent="0.2">
      <c r="A397" t="s">
        <v>630</v>
      </c>
    </row>
    <row r="398" spans="1:7" x14ac:dyDescent="0.2">
      <c r="A398" t="s">
        <v>631</v>
      </c>
    </row>
    <row r="399" spans="1:7" x14ac:dyDescent="0.2">
      <c r="A399" t="s">
        <v>632</v>
      </c>
    </row>
    <row r="400" spans="1:7" x14ac:dyDescent="0.2">
      <c r="A400" t="s">
        <v>633</v>
      </c>
    </row>
    <row r="401" spans="1:7" x14ac:dyDescent="0.2">
      <c r="A401" t="s">
        <v>634</v>
      </c>
    </row>
    <row r="402" spans="1:7" x14ac:dyDescent="0.2">
      <c r="A402" t="s">
        <v>635</v>
      </c>
    </row>
    <row r="403" spans="1:7" x14ac:dyDescent="0.2">
      <c r="A403" t="s">
        <v>636</v>
      </c>
    </row>
    <row r="404" spans="1:7" x14ac:dyDescent="0.2">
      <c r="A404" t="s">
        <v>637</v>
      </c>
    </row>
    <row r="405" spans="1:7" x14ac:dyDescent="0.2">
      <c r="A405" s="5" t="s">
        <v>169</v>
      </c>
      <c r="B405" t="s">
        <v>1335</v>
      </c>
      <c r="C405" t="b">
        <v>0</v>
      </c>
      <c r="D405" t="b">
        <v>0</v>
      </c>
      <c r="E405">
        <v>1994</v>
      </c>
      <c r="F405" t="s">
        <v>857</v>
      </c>
      <c r="G405">
        <f>62+6+3+4</f>
        <v>75</v>
      </c>
    </row>
    <row r="406" spans="1:7" x14ac:dyDescent="0.2">
      <c r="A406" t="s">
        <v>638</v>
      </c>
    </row>
    <row r="407" spans="1:7" x14ac:dyDescent="0.2">
      <c r="A407" t="s">
        <v>639</v>
      </c>
    </row>
    <row r="408" spans="1:7" x14ac:dyDescent="0.2">
      <c r="A408" t="s">
        <v>640</v>
      </c>
    </row>
    <row r="409" spans="1:7" x14ac:dyDescent="0.2">
      <c r="A409" t="s">
        <v>641</v>
      </c>
    </row>
    <row r="410" spans="1:7" x14ac:dyDescent="0.2">
      <c r="A410" t="s">
        <v>642</v>
      </c>
    </row>
    <row r="411" spans="1:7" x14ac:dyDescent="0.2">
      <c r="A411" t="s">
        <v>643</v>
      </c>
    </row>
    <row r="412" spans="1:7" x14ac:dyDescent="0.2">
      <c r="A412" t="s">
        <v>644</v>
      </c>
    </row>
    <row r="413" spans="1:7" x14ac:dyDescent="0.2">
      <c r="A413" t="s">
        <v>645</v>
      </c>
    </row>
    <row r="414" spans="1:7" x14ac:dyDescent="0.2">
      <c r="A414" t="s">
        <v>646</v>
      </c>
    </row>
    <row r="415" spans="1:7" x14ac:dyDescent="0.2">
      <c r="A415" t="s">
        <v>647</v>
      </c>
    </row>
    <row r="416" spans="1:7" x14ac:dyDescent="0.2">
      <c r="A416" t="s">
        <v>648</v>
      </c>
    </row>
    <row r="417" spans="1:8" x14ac:dyDescent="0.2">
      <c r="A417" t="s">
        <v>649</v>
      </c>
    </row>
    <row r="418" spans="1:8" x14ac:dyDescent="0.2">
      <c r="A418" t="s">
        <v>650</v>
      </c>
    </row>
    <row r="419" spans="1:8" x14ac:dyDescent="0.2">
      <c r="A419" t="s">
        <v>651</v>
      </c>
    </row>
    <row r="420" spans="1:8" x14ac:dyDescent="0.2">
      <c r="A420" s="5" t="s">
        <v>174</v>
      </c>
      <c r="B420" t="s">
        <v>1339</v>
      </c>
      <c r="C420" t="b">
        <v>1</v>
      </c>
      <c r="D420" t="b">
        <v>0</v>
      </c>
      <c r="E420">
        <v>2013</v>
      </c>
      <c r="F420" t="s">
        <v>857</v>
      </c>
      <c r="G420">
        <f>29+1+1+1</f>
        <v>32</v>
      </c>
    </row>
    <row r="421" spans="1:8" x14ac:dyDescent="0.2">
      <c r="A421" s="5" t="s">
        <v>176</v>
      </c>
      <c r="B421" t="s">
        <v>1342</v>
      </c>
      <c r="C421" t="b">
        <v>1</v>
      </c>
      <c r="D421" t="b">
        <v>0</v>
      </c>
      <c r="E421">
        <v>2005</v>
      </c>
      <c r="F421" t="s">
        <v>1196</v>
      </c>
      <c r="G421">
        <f>14+8+1+1</f>
        <v>24</v>
      </c>
    </row>
    <row r="422" spans="1:8" x14ac:dyDescent="0.2">
      <c r="A422" s="5" t="s">
        <v>177</v>
      </c>
      <c r="B422" t="s">
        <v>1343</v>
      </c>
      <c r="C422" t="b">
        <v>1</v>
      </c>
      <c r="D422" t="b">
        <v>0</v>
      </c>
      <c r="E422">
        <v>2008</v>
      </c>
      <c r="F422" t="s">
        <v>1184</v>
      </c>
      <c r="G422">
        <v>6</v>
      </c>
    </row>
    <row r="423" spans="1:8" x14ac:dyDescent="0.2">
      <c r="A423" t="s">
        <v>652</v>
      </c>
    </row>
    <row r="424" spans="1:8" x14ac:dyDescent="0.2">
      <c r="A424" t="s">
        <v>653</v>
      </c>
    </row>
    <row r="425" spans="1:8" x14ac:dyDescent="0.2">
      <c r="A425" t="s">
        <v>654</v>
      </c>
    </row>
    <row r="426" spans="1:8" x14ac:dyDescent="0.2">
      <c r="A426" t="s">
        <v>655</v>
      </c>
    </row>
    <row r="427" spans="1:8" x14ac:dyDescent="0.2">
      <c r="A427" t="s">
        <v>656</v>
      </c>
    </row>
    <row r="428" spans="1:8" x14ac:dyDescent="0.2">
      <c r="A428" s="5" t="s">
        <v>178</v>
      </c>
      <c r="B428" t="s">
        <v>1345</v>
      </c>
      <c r="C428" t="b">
        <v>0</v>
      </c>
      <c r="D428" t="b">
        <v>0</v>
      </c>
      <c r="E428">
        <v>2014</v>
      </c>
      <c r="F428" t="s">
        <v>830</v>
      </c>
      <c r="G428">
        <v>11</v>
      </c>
      <c r="H428" t="s">
        <v>1344</v>
      </c>
    </row>
    <row r="429" spans="1:8" x14ac:dyDescent="0.2">
      <c r="A429" t="s">
        <v>657</v>
      </c>
    </row>
    <row r="430" spans="1:8" x14ac:dyDescent="0.2">
      <c r="A430" t="s">
        <v>658</v>
      </c>
    </row>
    <row r="431" spans="1:8" x14ac:dyDescent="0.2">
      <c r="A431" t="s">
        <v>659</v>
      </c>
    </row>
    <row r="432" spans="1:8" x14ac:dyDescent="0.2">
      <c r="A432" t="s">
        <v>660</v>
      </c>
    </row>
    <row r="433" spans="1:8" x14ac:dyDescent="0.2">
      <c r="A433" t="s">
        <v>661</v>
      </c>
    </row>
    <row r="434" spans="1:8" x14ac:dyDescent="0.2">
      <c r="A434" t="s">
        <v>662</v>
      </c>
    </row>
    <row r="435" spans="1:8" x14ac:dyDescent="0.2">
      <c r="A435" t="s">
        <v>663</v>
      </c>
    </row>
    <row r="436" spans="1:8" x14ac:dyDescent="0.2">
      <c r="A436" t="s">
        <v>664</v>
      </c>
    </row>
    <row r="437" spans="1:8" x14ac:dyDescent="0.2">
      <c r="A437" s="5" t="s">
        <v>185</v>
      </c>
      <c r="B437" t="s">
        <v>1355</v>
      </c>
      <c r="C437" t="b">
        <v>0</v>
      </c>
      <c r="D437" t="b">
        <v>0</v>
      </c>
      <c r="E437">
        <v>1990</v>
      </c>
      <c r="F437" t="s">
        <v>1186</v>
      </c>
      <c r="G437">
        <f>43+5+1</f>
        <v>49</v>
      </c>
      <c r="H437" t="s">
        <v>1354</v>
      </c>
    </row>
    <row r="438" spans="1:8" x14ac:dyDescent="0.2">
      <c r="A438" t="s">
        <v>665</v>
      </c>
    </row>
    <row r="439" spans="1:8" x14ac:dyDescent="0.2">
      <c r="A439" t="s">
        <v>666</v>
      </c>
    </row>
    <row r="440" spans="1:8" x14ac:dyDescent="0.2">
      <c r="A440" s="5" t="s">
        <v>278</v>
      </c>
      <c r="B440" t="s">
        <v>1358</v>
      </c>
      <c r="C440" t="b">
        <v>1</v>
      </c>
      <c r="D440" t="b">
        <v>0</v>
      </c>
      <c r="E440">
        <v>2016</v>
      </c>
      <c r="F440" t="s">
        <v>1359</v>
      </c>
      <c r="G440">
        <f>38+14+2+9</f>
        <v>63</v>
      </c>
    </row>
    <row r="441" spans="1:8" x14ac:dyDescent="0.2">
      <c r="A441" t="s">
        <v>667</v>
      </c>
    </row>
    <row r="442" spans="1:8" x14ac:dyDescent="0.2">
      <c r="A442" s="2" t="s">
        <v>668</v>
      </c>
    </row>
    <row r="443" spans="1:8" x14ac:dyDescent="0.2">
      <c r="A443" s="5" t="s">
        <v>187</v>
      </c>
      <c r="B443" t="s">
        <v>187</v>
      </c>
      <c r="C443" t="b">
        <v>0</v>
      </c>
      <c r="D443" t="b">
        <v>0</v>
      </c>
      <c r="E443">
        <v>1966</v>
      </c>
      <c r="F443" t="s">
        <v>835</v>
      </c>
      <c r="G443">
        <v>8</v>
      </c>
    </row>
    <row r="444" spans="1:8" x14ac:dyDescent="0.2">
      <c r="A444" s="2" t="s">
        <v>669</v>
      </c>
    </row>
    <row r="445" spans="1:8" x14ac:dyDescent="0.2">
      <c r="A445" s="2" t="s">
        <v>670</v>
      </c>
    </row>
    <row r="446" spans="1:8" x14ac:dyDescent="0.2">
      <c r="A446" s="2" t="s">
        <v>671</v>
      </c>
    </row>
    <row r="447" spans="1:8" x14ac:dyDescent="0.2">
      <c r="A447" s="2" t="s">
        <v>672</v>
      </c>
    </row>
    <row r="448" spans="1:8" x14ac:dyDescent="0.2">
      <c r="A448" s="2" t="s">
        <v>673</v>
      </c>
    </row>
    <row r="449" spans="1:7" x14ac:dyDescent="0.2">
      <c r="A449" s="2" t="s">
        <v>674</v>
      </c>
    </row>
    <row r="450" spans="1:7" x14ac:dyDescent="0.2">
      <c r="A450" s="16" t="s">
        <v>193</v>
      </c>
    </row>
    <row r="451" spans="1:7" x14ac:dyDescent="0.2">
      <c r="A451" s="2" t="s">
        <v>675</v>
      </c>
    </row>
    <row r="452" spans="1:7" x14ac:dyDescent="0.2">
      <c r="A452" s="5" t="s">
        <v>194</v>
      </c>
      <c r="B452" t="s">
        <v>194</v>
      </c>
      <c r="C452" t="b">
        <v>0</v>
      </c>
      <c r="D452" t="b">
        <v>0</v>
      </c>
      <c r="E452">
        <v>1993</v>
      </c>
      <c r="F452" t="s">
        <v>1186</v>
      </c>
      <c r="G452">
        <f>56+3+2</f>
        <v>61</v>
      </c>
    </row>
    <row r="453" spans="1:7" x14ac:dyDescent="0.2">
      <c r="A453" s="2" t="s">
        <v>676</v>
      </c>
    </row>
    <row r="454" spans="1:7" x14ac:dyDescent="0.2">
      <c r="A454" s="5" t="s">
        <v>195</v>
      </c>
      <c r="B454" t="s">
        <v>1366</v>
      </c>
      <c r="C454" t="b">
        <v>1</v>
      </c>
      <c r="D454" t="b">
        <v>0</v>
      </c>
      <c r="E454">
        <v>1996</v>
      </c>
      <c r="F454" t="s">
        <v>1340</v>
      </c>
      <c r="G454">
        <f>11+13+3+5</f>
        <v>32</v>
      </c>
    </row>
    <row r="455" spans="1:7" x14ac:dyDescent="0.2">
      <c r="A455" s="2" t="s">
        <v>677</v>
      </c>
    </row>
    <row r="456" spans="1:7" x14ac:dyDescent="0.2">
      <c r="A456" s="2" t="s">
        <v>678</v>
      </c>
    </row>
    <row r="457" spans="1:7" x14ac:dyDescent="0.2">
      <c r="A457" s="2" t="s">
        <v>679</v>
      </c>
    </row>
    <row r="458" spans="1:7" x14ac:dyDescent="0.2">
      <c r="A458" s="2" t="s">
        <v>680</v>
      </c>
    </row>
    <row r="459" spans="1:7" x14ac:dyDescent="0.2">
      <c r="A459" s="2" t="s">
        <v>681</v>
      </c>
    </row>
    <row r="460" spans="1:7" x14ac:dyDescent="0.2">
      <c r="A460" s="2" t="s">
        <v>682</v>
      </c>
    </row>
    <row r="461" spans="1:7" x14ac:dyDescent="0.2">
      <c r="A461" s="5" t="s">
        <v>199</v>
      </c>
      <c r="B461" t="s">
        <v>1370</v>
      </c>
      <c r="C461" t="b">
        <v>0</v>
      </c>
      <c r="D461" t="b">
        <v>0</v>
      </c>
      <c r="E461">
        <v>1998</v>
      </c>
      <c r="F461" t="s">
        <v>1184</v>
      </c>
      <c r="G461">
        <v>17</v>
      </c>
    </row>
    <row r="462" spans="1:7" x14ac:dyDescent="0.2">
      <c r="A462" s="2" t="s">
        <v>683</v>
      </c>
    </row>
    <row r="463" spans="1:7" x14ac:dyDescent="0.2">
      <c r="A463" s="2" t="s">
        <v>684</v>
      </c>
    </row>
    <row r="464" spans="1:7" x14ac:dyDescent="0.2">
      <c r="A464" s="5" t="s">
        <v>200</v>
      </c>
      <c r="B464" t="s">
        <v>1371</v>
      </c>
      <c r="C464" t="b">
        <v>0</v>
      </c>
      <c r="D464" t="b">
        <v>0</v>
      </c>
      <c r="E464">
        <v>1913</v>
      </c>
      <c r="F464" t="s">
        <v>832</v>
      </c>
      <c r="G464">
        <v>15</v>
      </c>
    </row>
    <row r="465" spans="1:7" x14ac:dyDescent="0.2">
      <c r="A465" s="2" t="s">
        <v>685</v>
      </c>
    </row>
    <row r="466" spans="1:7" x14ac:dyDescent="0.2">
      <c r="A466" s="2" t="s">
        <v>686</v>
      </c>
    </row>
    <row r="467" spans="1:7" x14ac:dyDescent="0.2">
      <c r="A467" s="2" t="s">
        <v>687</v>
      </c>
    </row>
    <row r="468" spans="1:7" x14ac:dyDescent="0.2">
      <c r="A468" s="2" t="s">
        <v>688</v>
      </c>
    </row>
    <row r="469" spans="1:7" x14ac:dyDescent="0.2">
      <c r="A469" t="s">
        <v>689</v>
      </c>
    </row>
    <row r="470" spans="1:7" x14ac:dyDescent="0.2">
      <c r="A470" s="5" t="s">
        <v>281</v>
      </c>
      <c r="B470" t="s">
        <v>1373</v>
      </c>
      <c r="C470" t="b">
        <v>0</v>
      </c>
      <c r="D470" t="b">
        <v>0</v>
      </c>
      <c r="E470">
        <v>2001</v>
      </c>
      <c r="F470" t="s">
        <v>830</v>
      </c>
      <c r="G470">
        <v>41</v>
      </c>
    </row>
    <row r="471" spans="1:7" x14ac:dyDescent="0.2">
      <c r="A471" t="s">
        <v>690</v>
      </c>
    </row>
    <row r="472" spans="1:7" x14ac:dyDescent="0.2">
      <c r="A472" t="s">
        <v>691</v>
      </c>
    </row>
    <row r="473" spans="1:7" x14ac:dyDescent="0.2">
      <c r="A473" t="s">
        <v>692</v>
      </c>
    </row>
    <row r="474" spans="1:7" x14ac:dyDescent="0.2">
      <c r="A474" s="5" t="s">
        <v>203</v>
      </c>
      <c r="B474" t="s">
        <v>203</v>
      </c>
      <c r="C474" t="b">
        <v>0</v>
      </c>
      <c r="D474" t="b">
        <v>0</v>
      </c>
      <c r="E474">
        <v>1967</v>
      </c>
      <c r="F474" t="s">
        <v>835</v>
      </c>
      <c r="G474">
        <v>29</v>
      </c>
    </row>
    <row r="475" spans="1:7" x14ac:dyDescent="0.2">
      <c r="A475" t="s">
        <v>693</v>
      </c>
    </row>
    <row r="476" spans="1:7" x14ac:dyDescent="0.2">
      <c r="A476" t="s">
        <v>694</v>
      </c>
    </row>
    <row r="477" spans="1:7" x14ac:dyDescent="0.2">
      <c r="A477" t="s">
        <v>695</v>
      </c>
    </row>
    <row r="478" spans="1:7" x14ac:dyDescent="0.2">
      <c r="A478" t="s">
        <v>696</v>
      </c>
    </row>
    <row r="479" spans="1:7" x14ac:dyDescent="0.2">
      <c r="A479" t="s">
        <v>697</v>
      </c>
    </row>
    <row r="480" spans="1:7" x14ac:dyDescent="0.2">
      <c r="A480" t="s">
        <v>698</v>
      </c>
    </row>
    <row r="481" spans="1:8" x14ac:dyDescent="0.2">
      <c r="A481" t="s">
        <v>699</v>
      </c>
    </row>
    <row r="482" spans="1:8" x14ac:dyDescent="0.2">
      <c r="A482" t="s">
        <v>700</v>
      </c>
    </row>
    <row r="483" spans="1:8" x14ac:dyDescent="0.2">
      <c r="A483" t="s">
        <v>701</v>
      </c>
    </row>
    <row r="484" spans="1:8" x14ac:dyDescent="0.2">
      <c r="A484" t="s">
        <v>702</v>
      </c>
    </row>
    <row r="485" spans="1:8" x14ac:dyDescent="0.2">
      <c r="A485" t="s">
        <v>703</v>
      </c>
    </row>
    <row r="486" spans="1:8" x14ac:dyDescent="0.2">
      <c r="A486" t="s">
        <v>704</v>
      </c>
    </row>
    <row r="487" spans="1:8" x14ac:dyDescent="0.2">
      <c r="A487" t="s">
        <v>705</v>
      </c>
    </row>
    <row r="488" spans="1:8" x14ac:dyDescent="0.2">
      <c r="A488" t="s">
        <v>706</v>
      </c>
    </row>
    <row r="489" spans="1:8" x14ac:dyDescent="0.2">
      <c r="A489" t="s">
        <v>707</v>
      </c>
    </row>
    <row r="490" spans="1:8" x14ac:dyDescent="0.2">
      <c r="A490" s="5" t="s">
        <v>282</v>
      </c>
      <c r="B490" t="s">
        <v>1386</v>
      </c>
      <c r="C490" t="b">
        <v>0</v>
      </c>
      <c r="D490" t="b">
        <v>0</v>
      </c>
      <c r="E490">
        <v>1895</v>
      </c>
      <c r="F490" t="s">
        <v>842</v>
      </c>
      <c r="G490">
        <v>15</v>
      </c>
      <c r="H490" t="s">
        <v>1322</v>
      </c>
    </row>
    <row r="491" spans="1:8" x14ac:dyDescent="0.2">
      <c r="A491" t="s">
        <v>708</v>
      </c>
    </row>
    <row r="492" spans="1:8" x14ac:dyDescent="0.2">
      <c r="A492" t="s">
        <v>709</v>
      </c>
    </row>
    <row r="493" spans="1:8" x14ac:dyDescent="0.2">
      <c r="A493" t="s">
        <v>710</v>
      </c>
    </row>
    <row r="494" spans="1:8" x14ac:dyDescent="0.2">
      <c r="A494" t="s">
        <v>711</v>
      </c>
    </row>
    <row r="495" spans="1:8" x14ac:dyDescent="0.2">
      <c r="A495" t="s">
        <v>712</v>
      </c>
    </row>
    <row r="496" spans="1:8" x14ac:dyDescent="0.2">
      <c r="A496" t="s">
        <v>713</v>
      </c>
    </row>
    <row r="497" spans="1:7" x14ac:dyDescent="0.2">
      <c r="A497" t="s">
        <v>714</v>
      </c>
    </row>
    <row r="498" spans="1:7" x14ac:dyDescent="0.2">
      <c r="A498" t="s">
        <v>715</v>
      </c>
    </row>
    <row r="499" spans="1:7" x14ac:dyDescent="0.2">
      <c r="A499" t="s">
        <v>716</v>
      </c>
    </row>
    <row r="500" spans="1:7" x14ac:dyDescent="0.2">
      <c r="A500" t="s">
        <v>717</v>
      </c>
    </row>
    <row r="501" spans="1:7" x14ac:dyDescent="0.2">
      <c r="A501" t="s">
        <v>718</v>
      </c>
    </row>
    <row r="502" spans="1:7" x14ac:dyDescent="0.2">
      <c r="A502" t="s">
        <v>719</v>
      </c>
    </row>
    <row r="503" spans="1:7" x14ac:dyDescent="0.2">
      <c r="A503" t="s">
        <v>720</v>
      </c>
    </row>
    <row r="504" spans="1:7" x14ac:dyDescent="0.2">
      <c r="A504" t="s">
        <v>721</v>
      </c>
    </row>
    <row r="505" spans="1:7" x14ac:dyDescent="0.2">
      <c r="A505" t="s">
        <v>722</v>
      </c>
    </row>
    <row r="506" spans="1:7" x14ac:dyDescent="0.2">
      <c r="A506" t="s">
        <v>723</v>
      </c>
    </row>
    <row r="507" spans="1:7" x14ac:dyDescent="0.2">
      <c r="A507" t="s">
        <v>724</v>
      </c>
    </row>
    <row r="508" spans="1:7" x14ac:dyDescent="0.2">
      <c r="A508" t="s">
        <v>725</v>
      </c>
    </row>
    <row r="509" spans="1:7" x14ac:dyDescent="0.2">
      <c r="A509" t="s">
        <v>726</v>
      </c>
    </row>
    <row r="510" spans="1:7" x14ac:dyDescent="0.2">
      <c r="A510" t="s">
        <v>727</v>
      </c>
    </row>
    <row r="511" spans="1:7" x14ac:dyDescent="0.2">
      <c r="A511" t="s">
        <v>728</v>
      </c>
    </row>
    <row r="512" spans="1:7" x14ac:dyDescent="0.2">
      <c r="A512" s="5" t="s">
        <v>217</v>
      </c>
      <c r="B512" t="s">
        <v>1394</v>
      </c>
      <c r="C512" t="b">
        <v>0</v>
      </c>
      <c r="D512" t="b">
        <v>1</v>
      </c>
      <c r="E512">
        <v>1872</v>
      </c>
      <c r="F512" t="s">
        <v>857</v>
      </c>
      <c r="G512">
        <f>25+5+71+13</f>
        <v>114</v>
      </c>
    </row>
    <row r="513" spans="1:7" x14ac:dyDescent="0.2">
      <c r="A513" t="s">
        <v>729</v>
      </c>
    </row>
    <row r="514" spans="1:7" x14ac:dyDescent="0.2">
      <c r="A514" t="s">
        <v>730</v>
      </c>
    </row>
    <row r="515" spans="1:7" x14ac:dyDescent="0.2">
      <c r="A515" t="s">
        <v>731</v>
      </c>
    </row>
    <row r="516" spans="1:7" x14ac:dyDescent="0.2">
      <c r="A516" t="s">
        <v>732</v>
      </c>
    </row>
    <row r="517" spans="1:7" x14ac:dyDescent="0.2">
      <c r="A517" t="s">
        <v>733</v>
      </c>
    </row>
    <row r="518" spans="1:7" x14ac:dyDescent="0.2">
      <c r="A518" t="s">
        <v>734</v>
      </c>
    </row>
    <row r="519" spans="1:7" x14ac:dyDescent="0.2">
      <c r="A519" t="s">
        <v>735</v>
      </c>
    </row>
    <row r="520" spans="1:7" x14ac:dyDescent="0.2">
      <c r="A520" t="s">
        <v>736</v>
      </c>
    </row>
    <row r="521" spans="1:7" x14ac:dyDescent="0.2">
      <c r="A521" s="5" t="s">
        <v>285</v>
      </c>
      <c r="B521" t="s">
        <v>1401</v>
      </c>
      <c r="C521" t="b">
        <v>1</v>
      </c>
      <c r="D521" t="b">
        <v>0</v>
      </c>
      <c r="E521">
        <v>2004</v>
      </c>
      <c r="F521" t="s">
        <v>1402</v>
      </c>
      <c r="G521">
        <f>13+12+4+1</f>
        <v>30</v>
      </c>
    </row>
    <row r="522" spans="1:7" x14ac:dyDescent="0.2">
      <c r="A522" t="s">
        <v>737</v>
      </c>
    </row>
    <row r="523" spans="1:7" x14ac:dyDescent="0.2">
      <c r="A523" s="5" t="s">
        <v>286</v>
      </c>
      <c r="B523" t="s">
        <v>1403</v>
      </c>
      <c r="C523" t="b">
        <v>0</v>
      </c>
      <c r="D523" t="b">
        <v>0</v>
      </c>
      <c r="E523">
        <v>1996</v>
      </c>
      <c r="F523" t="s">
        <v>873</v>
      </c>
      <c r="G523">
        <v>45</v>
      </c>
    </row>
    <row r="524" spans="1:7" x14ac:dyDescent="0.2">
      <c r="A524" t="s">
        <v>738</v>
      </c>
    </row>
    <row r="525" spans="1:7" x14ac:dyDescent="0.2">
      <c r="A525" t="s">
        <v>739</v>
      </c>
    </row>
    <row r="526" spans="1:7" x14ac:dyDescent="0.2">
      <c r="A526" t="s">
        <v>740</v>
      </c>
    </row>
    <row r="527" spans="1:7" x14ac:dyDescent="0.2">
      <c r="A527" t="s">
        <v>741</v>
      </c>
    </row>
    <row r="528" spans="1:7" x14ac:dyDescent="0.2">
      <c r="A528" t="s">
        <v>742</v>
      </c>
    </row>
    <row r="529" spans="1:7" x14ac:dyDescent="0.2">
      <c r="A529" t="s">
        <v>743</v>
      </c>
    </row>
    <row r="530" spans="1:7" x14ac:dyDescent="0.2">
      <c r="A530" t="s">
        <v>744</v>
      </c>
    </row>
    <row r="531" spans="1:7" x14ac:dyDescent="0.2">
      <c r="A531" t="s">
        <v>745</v>
      </c>
    </row>
    <row r="532" spans="1:7" x14ac:dyDescent="0.2">
      <c r="A532" t="s">
        <v>746</v>
      </c>
    </row>
    <row r="533" spans="1:7" x14ac:dyDescent="0.2">
      <c r="A533" t="s">
        <v>747</v>
      </c>
    </row>
    <row r="534" spans="1:7" x14ac:dyDescent="0.2">
      <c r="A534" t="s">
        <v>748</v>
      </c>
    </row>
    <row r="535" spans="1:7" x14ac:dyDescent="0.2">
      <c r="A535" s="5" t="s">
        <v>289</v>
      </c>
      <c r="B535" t="s">
        <v>1407</v>
      </c>
      <c r="C535" t="b">
        <v>1</v>
      </c>
      <c r="D535" t="b">
        <v>0</v>
      </c>
      <c r="E535">
        <v>2007</v>
      </c>
      <c r="F535" t="s">
        <v>859</v>
      </c>
      <c r="G535">
        <f>22+19</f>
        <v>41</v>
      </c>
    </row>
    <row r="536" spans="1:7" x14ac:dyDescent="0.2">
      <c r="A536" t="s">
        <v>749</v>
      </c>
    </row>
    <row r="537" spans="1:7" x14ac:dyDescent="0.2">
      <c r="A537" s="5" t="s">
        <v>291</v>
      </c>
      <c r="B537" t="s">
        <v>1409</v>
      </c>
      <c r="C537" t="b">
        <v>1</v>
      </c>
      <c r="D537" t="b">
        <v>0</v>
      </c>
      <c r="E537">
        <v>1994</v>
      </c>
      <c r="F537" t="s">
        <v>875</v>
      </c>
      <c r="G537">
        <v>9</v>
      </c>
    </row>
    <row r="538" spans="1:7" x14ac:dyDescent="0.2">
      <c r="A538" t="s">
        <v>750</v>
      </c>
    </row>
    <row r="539" spans="1:7" x14ac:dyDescent="0.2">
      <c r="A539" s="5" t="s">
        <v>292</v>
      </c>
      <c r="B539" t="s">
        <v>1410</v>
      </c>
      <c r="C539" t="b">
        <v>1</v>
      </c>
      <c r="D539" t="b">
        <v>1</v>
      </c>
      <c r="E539">
        <v>2002</v>
      </c>
      <c r="F539" t="s">
        <v>1186</v>
      </c>
      <c r="G539">
        <v>20</v>
      </c>
    </row>
    <row r="540" spans="1:7" x14ac:dyDescent="0.2">
      <c r="A540" t="s">
        <v>751</v>
      </c>
    </row>
    <row r="541" spans="1:7" x14ac:dyDescent="0.2">
      <c r="A541" t="s">
        <v>752</v>
      </c>
    </row>
    <row r="542" spans="1:7" x14ac:dyDescent="0.2">
      <c r="A542" t="s">
        <v>753</v>
      </c>
    </row>
    <row r="543" spans="1:7" x14ac:dyDescent="0.2">
      <c r="A543" s="5" t="s">
        <v>296</v>
      </c>
      <c r="B543" t="s">
        <v>296</v>
      </c>
      <c r="C543" t="b">
        <v>1</v>
      </c>
      <c r="D543" t="b">
        <v>0</v>
      </c>
      <c r="E543">
        <v>2009</v>
      </c>
      <c r="F543" t="s">
        <v>1238</v>
      </c>
      <c r="G543">
        <f>23+2</f>
        <v>25</v>
      </c>
    </row>
    <row r="544" spans="1:7" x14ac:dyDescent="0.2">
      <c r="A544" t="s">
        <v>754</v>
      </c>
    </row>
    <row r="545" spans="1:8" x14ac:dyDescent="0.2">
      <c r="A545" s="5" t="s">
        <v>297</v>
      </c>
      <c r="B545" t="s">
        <v>1415</v>
      </c>
      <c r="C545" t="b">
        <v>1</v>
      </c>
      <c r="D545" t="b">
        <v>0</v>
      </c>
      <c r="E545">
        <v>2007</v>
      </c>
      <c r="F545" t="s">
        <v>1252</v>
      </c>
      <c r="G545">
        <f>32+21+5+1</f>
        <v>59</v>
      </c>
      <c r="H545" t="s">
        <v>1416</v>
      </c>
    </row>
    <row r="546" spans="1:8" x14ac:dyDescent="0.2">
      <c r="A546" t="s">
        <v>755</v>
      </c>
    </row>
    <row r="547" spans="1:8" x14ac:dyDescent="0.2">
      <c r="A547" t="s">
        <v>756</v>
      </c>
    </row>
    <row r="548" spans="1:8" x14ac:dyDescent="0.2">
      <c r="A548" s="5" t="s">
        <v>222</v>
      </c>
      <c r="B548" t="s">
        <v>1418</v>
      </c>
      <c r="C548" t="b">
        <v>1</v>
      </c>
      <c r="D548" t="b">
        <v>0</v>
      </c>
      <c r="E548">
        <v>1989</v>
      </c>
      <c r="F548" t="s">
        <v>845</v>
      </c>
      <c r="G548">
        <v>60</v>
      </c>
    </row>
    <row r="549" spans="1:8" x14ac:dyDescent="0.2">
      <c r="A549" s="5" t="s">
        <v>223</v>
      </c>
      <c r="B549" t="s">
        <v>1419</v>
      </c>
      <c r="C549" t="b">
        <v>1</v>
      </c>
      <c r="D549" t="b">
        <v>0</v>
      </c>
      <c r="E549">
        <v>2015</v>
      </c>
      <c r="F549" t="s">
        <v>859</v>
      </c>
      <c r="G549">
        <v>28</v>
      </c>
    </row>
    <row r="550" spans="1:8" x14ac:dyDescent="0.2">
      <c r="A550" t="s">
        <v>757</v>
      </c>
    </row>
    <row r="551" spans="1:8" x14ac:dyDescent="0.2">
      <c r="A551" t="s">
        <v>758</v>
      </c>
    </row>
    <row r="552" spans="1:8" x14ac:dyDescent="0.2">
      <c r="A552" t="s">
        <v>759</v>
      </c>
    </row>
    <row r="553" spans="1:8" x14ac:dyDescent="0.2">
      <c r="A553" s="5" t="s">
        <v>224</v>
      </c>
      <c r="B553" t="s">
        <v>1420</v>
      </c>
      <c r="C553" t="b">
        <v>1</v>
      </c>
      <c r="D553" t="b">
        <v>0</v>
      </c>
      <c r="E553">
        <v>2000</v>
      </c>
      <c r="F553" t="s">
        <v>857</v>
      </c>
      <c r="G553">
        <f>118+43+3+12</f>
        <v>176</v>
      </c>
      <c r="H553" t="s">
        <v>1421</v>
      </c>
    </row>
    <row r="554" spans="1:8" x14ac:dyDescent="0.2">
      <c r="A554" t="s">
        <v>760</v>
      </c>
    </row>
    <row r="555" spans="1:8" x14ac:dyDescent="0.2">
      <c r="A555" t="s">
        <v>761</v>
      </c>
    </row>
    <row r="556" spans="1:8" x14ac:dyDescent="0.2">
      <c r="A556" t="s">
        <v>762</v>
      </c>
    </row>
    <row r="557" spans="1:8" x14ac:dyDescent="0.2">
      <c r="A557" t="s">
        <v>763</v>
      </c>
    </row>
    <row r="558" spans="1:8" x14ac:dyDescent="0.2">
      <c r="A558" t="s">
        <v>764</v>
      </c>
    </row>
    <row r="559" spans="1:8" x14ac:dyDescent="0.2">
      <c r="A559" t="s">
        <v>765</v>
      </c>
    </row>
    <row r="560" spans="1:8" x14ac:dyDescent="0.2">
      <c r="A560" t="s">
        <v>766</v>
      </c>
    </row>
    <row r="561" spans="1:7" x14ac:dyDescent="0.2">
      <c r="A561" t="s">
        <v>767</v>
      </c>
    </row>
    <row r="562" spans="1:7" x14ac:dyDescent="0.2">
      <c r="A562" t="s">
        <v>768</v>
      </c>
    </row>
    <row r="563" spans="1:7" x14ac:dyDescent="0.2">
      <c r="A563" t="s">
        <v>769</v>
      </c>
    </row>
    <row r="564" spans="1:7" x14ac:dyDescent="0.2">
      <c r="A564" t="s">
        <v>770</v>
      </c>
    </row>
    <row r="565" spans="1:7" x14ac:dyDescent="0.2">
      <c r="A565" s="5" t="s">
        <v>182</v>
      </c>
      <c r="B565" t="s">
        <v>1350</v>
      </c>
      <c r="C565" t="b">
        <v>1</v>
      </c>
      <c r="D565" t="b">
        <v>0</v>
      </c>
      <c r="E565">
        <v>2012</v>
      </c>
      <c r="F565" t="s">
        <v>1349</v>
      </c>
      <c r="G565">
        <v>44</v>
      </c>
    </row>
    <row r="566" spans="1:7" x14ac:dyDescent="0.2">
      <c r="A566" s="5" t="s">
        <v>184</v>
      </c>
      <c r="B566" t="s">
        <v>1353</v>
      </c>
      <c r="C566" t="b">
        <v>1</v>
      </c>
      <c r="D566" t="b">
        <v>0</v>
      </c>
      <c r="E566">
        <v>2013</v>
      </c>
      <c r="F566" t="s">
        <v>1163</v>
      </c>
      <c r="G566">
        <v>12</v>
      </c>
    </row>
    <row r="567" spans="1:7" x14ac:dyDescent="0.2">
      <c r="A567" t="s">
        <v>771</v>
      </c>
    </row>
    <row r="568" spans="1:7" x14ac:dyDescent="0.2">
      <c r="A568" t="s">
        <v>772</v>
      </c>
    </row>
    <row r="569" spans="1:7" x14ac:dyDescent="0.2">
      <c r="A569" t="s">
        <v>773</v>
      </c>
    </row>
    <row r="570" spans="1:7" x14ac:dyDescent="0.2">
      <c r="A570" t="s">
        <v>774</v>
      </c>
    </row>
    <row r="571" spans="1:7" x14ac:dyDescent="0.2">
      <c r="A571" t="s">
        <v>775</v>
      </c>
    </row>
    <row r="572" spans="1:7" x14ac:dyDescent="0.2">
      <c r="A572" t="s">
        <v>776</v>
      </c>
    </row>
    <row r="573" spans="1:7" x14ac:dyDescent="0.2">
      <c r="A573" s="5" t="s">
        <v>229</v>
      </c>
      <c r="B573" t="s">
        <v>1426</v>
      </c>
      <c r="C573" t="b">
        <v>0</v>
      </c>
      <c r="D573" t="b">
        <v>0</v>
      </c>
      <c r="E573">
        <v>2005</v>
      </c>
      <c r="F573" t="s">
        <v>1427</v>
      </c>
      <c r="G573">
        <f>37+64+1+10+2</f>
        <v>114</v>
      </c>
    </row>
    <row r="574" spans="1:7" x14ac:dyDescent="0.2">
      <c r="A574" t="s">
        <v>777</v>
      </c>
    </row>
    <row r="575" spans="1:7" x14ac:dyDescent="0.2">
      <c r="A575" t="s">
        <v>778</v>
      </c>
    </row>
    <row r="576" spans="1:7" x14ac:dyDescent="0.2">
      <c r="A576" s="5" t="s">
        <v>230</v>
      </c>
      <c r="B576" t="s">
        <v>1428</v>
      </c>
      <c r="C576" t="b">
        <v>0</v>
      </c>
      <c r="D576" t="b">
        <v>0</v>
      </c>
      <c r="E576">
        <v>1998</v>
      </c>
      <c r="F576" t="s">
        <v>1163</v>
      </c>
      <c r="G576">
        <v>66</v>
      </c>
    </row>
    <row r="577" spans="1:7" x14ac:dyDescent="0.2">
      <c r="A577" t="s">
        <v>779</v>
      </c>
    </row>
    <row r="578" spans="1:7" x14ac:dyDescent="0.2">
      <c r="A578" s="5" t="s">
        <v>300</v>
      </c>
      <c r="B578" t="s">
        <v>300</v>
      </c>
      <c r="C578" t="b">
        <v>1</v>
      </c>
      <c r="D578" t="b">
        <v>0</v>
      </c>
      <c r="E578">
        <v>2004</v>
      </c>
      <c r="F578" t="s">
        <v>832</v>
      </c>
      <c r="G578">
        <v>3</v>
      </c>
    </row>
    <row r="579" spans="1:7" x14ac:dyDescent="0.2">
      <c r="A579" s="1" t="s">
        <v>301</v>
      </c>
    </row>
    <row r="580" spans="1:7" x14ac:dyDescent="0.2">
      <c r="A580" t="s">
        <v>780</v>
      </c>
    </row>
    <row r="581" spans="1:7" x14ac:dyDescent="0.2">
      <c r="A581" t="s">
        <v>781</v>
      </c>
    </row>
    <row r="582" spans="1:7" x14ac:dyDescent="0.2">
      <c r="A582" t="s">
        <v>782</v>
      </c>
    </row>
    <row r="583" spans="1:7" x14ac:dyDescent="0.2">
      <c r="A583" t="s">
        <v>783</v>
      </c>
    </row>
    <row r="584" spans="1:7" x14ac:dyDescent="0.2">
      <c r="A584" t="s">
        <v>784</v>
      </c>
    </row>
    <row r="585" spans="1:7" x14ac:dyDescent="0.2">
      <c r="A585" t="s">
        <v>785</v>
      </c>
    </row>
    <row r="586" spans="1:7" x14ac:dyDescent="0.2">
      <c r="A586" s="5" t="s">
        <v>304</v>
      </c>
      <c r="B586" t="s">
        <v>1432</v>
      </c>
      <c r="C586" t="b">
        <v>0</v>
      </c>
      <c r="D586" t="b">
        <v>0</v>
      </c>
      <c r="E586">
        <v>1980</v>
      </c>
      <c r="F586" t="s">
        <v>1196</v>
      </c>
      <c r="G586">
        <f>17+14+1+2</f>
        <v>34</v>
      </c>
    </row>
    <row r="587" spans="1:7" x14ac:dyDescent="0.2">
      <c r="A587" t="s">
        <v>786</v>
      </c>
    </row>
    <row r="588" spans="1:7" x14ac:dyDescent="0.2">
      <c r="A588" t="s">
        <v>787</v>
      </c>
    </row>
    <row r="589" spans="1:7" x14ac:dyDescent="0.2">
      <c r="A589" t="s">
        <v>788</v>
      </c>
    </row>
    <row r="590" spans="1:7" x14ac:dyDescent="0.2">
      <c r="A590" t="s">
        <v>789</v>
      </c>
    </row>
    <row r="591" spans="1:7" x14ac:dyDescent="0.2">
      <c r="A591" t="s">
        <v>790</v>
      </c>
    </row>
    <row r="592" spans="1:7" x14ac:dyDescent="0.2">
      <c r="A592" t="s">
        <v>791</v>
      </c>
    </row>
    <row r="593" spans="1:7" x14ac:dyDescent="0.2">
      <c r="A593" t="s">
        <v>792</v>
      </c>
    </row>
    <row r="594" spans="1:7" x14ac:dyDescent="0.2">
      <c r="A594" t="s">
        <v>793</v>
      </c>
    </row>
    <row r="595" spans="1:7" x14ac:dyDescent="0.2">
      <c r="A595" t="s">
        <v>794</v>
      </c>
    </row>
    <row r="596" spans="1:7" x14ac:dyDescent="0.2">
      <c r="A596" t="s">
        <v>795</v>
      </c>
    </row>
    <row r="597" spans="1:7" x14ac:dyDescent="0.2">
      <c r="A597" t="s">
        <v>796</v>
      </c>
    </row>
    <row r="598" spans="1:7" x14ac:dyDescent="0.2">
      <c r="A598" s="5" t="s">
        <v>232</v>
      </c>
      <c r="B598" t="s">
        <v>1434</v>
      </c>
      <c r="C598" t="b">
        <v>0</v>
      </c>
      <c r="D598" t="b">
        <v>0</v>
      </c>
      <c r="E598">
        <v>1960</v>
      </c>
      <c r="F598" t="s">
        <v>1435</v>
      </c>
      <c r="G598">
        <v>25</v>
      </c>
    </row>
    <row r="599" spans="1:7" x14ac:dyDescent="0.2">
      <c r="A599" t="s">
        <v>797</v>
      </c>
    </row>
    <row r="600" spans="1:7" x14ac:dyDescent="0.2">
      <c r="A600" s="5" t="s">
        <v>234</v>
      </c>
      <c r="B600" t="s">
        <v>1438</v>
      </c>
      <c r="C600" t="b">
        <v>1</v>
      </c>
      <c r="D600" t="b">
        <v>1</v>
      </c>
      <c r="E600">
        <v>2011</v>
      </c>
      <c r="F600" t="s">
        <v>875</v>
      </c>
      <c r="G600">
        <v>14</v>
      </c>
    </row>
    <row r="601" spans="1:7" x14ac:dyDescent="0.2">
      <c r="A601" s="5" t="s">
        <v>235</v>
      </c>
      <c r="B601" t="s">
        <v>1439</v>
      </c>
      <c r="C601" t="b">
        <v>1</v>
      </c>
      <c r="D601" t="b">
        <v>0</v>
      </c>
      <c r="E601">
        <v>2009</v>
      </c>
      <c r="F601" t="s">
        <v>1440</v>
      </c>
      <c r="G601">
        <f>42+2+1</f>
        <v>45</v>
      </c>
    </row>
    <row r="602" spans="1:7" x14ac:dyDescent="0.2">
      <c r="A602" s="5" t="s">
        <v>236</v>
      </c>
      <c r="B602" t="s">
        <v>1441</v>
      </c>
      <c r="C602" t="b">
        <v>0</v>
      </c>
      <c r="D602" t="b">
        <v>0</v>
      </c>
      <c r="E602">
        <v>1978</v>
      </c>
      <c r="F602" t="s">
        <v>835</v>
      </c>
      <c r="G602">
        <v>32</v>
      </c>
    </row>
    <row r="603" spans="1:7" x14ac:dyDescent="0.2">
      <c r="A603" t="s">
        <v>798</v>
      </c>
    </row>
    <row r="604" spans="1:7" x14ac:dyDescent="0.2">
      <c r="A604" s="5" t="s">
        <v>237</v>
      </c>
      <c r="B604" t="s">
        <v>1442</v>
      </c>
      <c r="C604" t="b">
        <v>0</v>
      </c>
      <c r="D604" t="b">
        <v>0</v>
      </c>
      <c r="E604">
        <v>1993</v>
      </c>
      <c r="F604" t="s">
        <v>835</v>
      </c>
      <c r="G604">
        <v>22</v>
      </c>
    </row>
    <row r="605" spans="1:7" x14ac:dyDescent="0.2">
      <c r="A605" s="5" t="s">
        <v>239</v>
      </c>
      <c r="B605" t="s">
        <v>1444</v>
      </c>
      <c r="C605" t="b">
        <v>1</v>
      </c>
      <c r="D605" t="b">
        <v>0</v>
      </c>
      <c r="E605">
        <v>2013</v>
      </c>
      <c r="F605" t="s">
        <v>830</v>
      </c>
      <c r="G605">
        <v>50</v>
      </c>
    </row>
    <row r="606" spans="1:7" x14ac:dyDescent="0.2">
      <c r="A606" t="s">
        <v>799</v>
      </c>
    </row>
    <row r="607" spans="1:7" x14ac:dyDescent="0.2">
      <c r="A607" t="s">
        <v>800</v>
      </c>
    </row>
    <row r="608" spans="1:7" x14ac:dyDescent="0.2">
      <c r="A608" t="s">
        <v>801</v>
      </c>
    </row>
    <row r="609" spans="1:1" x14ac:dyDescent="0.2">
      <c r="A609" t="s">
        <v>802</v>
      </c>
    </row>
    <row r="610" spans="1:1" x14ac:dyDescent="0.2">
      <c r="A610" t="s">
        <v>803</v>
      </c>
    </row>
    <row r="611" spans="1:1" x14ac:dyDescent="0.2">
      <c r="A611" t="s">
        <v>804</v>
      </c>
    </row>
    <row r="612" spans="1:1" x14ac:dyDescent="0.2">
      <c r="A612" t="s">
        <v>805</v>
      </c>
    </row>
    <row r="613" spans="1:1" x14ac:dyDescent="0.2">
      <c r="A613" t="s">
        <v>806</v>
      </c>
    </row>
    <row r="614" spans="1:1" x14ac:dyDescent="0.2">
      <c r="A614" t="s">
        <v>807</v>
      </c>
    </row>
    <row r="615" spans="1:1" x14ac:dyDescent="0.2">
      <c r="A615" t="s">
        <v>808</v>
      </c>
    </row>
    <row r="616" spans="1:1" x14ac:dyDescent="0.2">
      <c r="A616" t="s">
        <v>809</v>
      </c>
    </row>
    <row r="617" spans="1:1" x14ac:dyDescent="0.2">
      <c r="A617" t="s">
        <v>810</v>
      </c>
    </row>
    <row r="618" spans="1:1" x14ac:dyDescent="0.2">
      <c r="A618" t="s">
        <v>811</v>
      </c>
    </row>
    <row r="619" spans="1:1" x14ac:dyDescent="0.2">
      <c r="A619" t="s">
        <v>812</v>
      </c>
    </row>
    <row r="620" spans="1:1" x14ac:dyDescent="0.2">
      <c r="A620" t="s">
        <v>813</v>
      </c>
    </row>
    <row r="621" spans="1:1" x14ac:dyDescent="0.2">
      <c r="A621" t="s">
        <v>814</v>
      </c>
    </row>
    <row r="622" spans="1:1" x14ac:dyDescent="0.2">
      <c r="A622" t="s">
        <v>815</v>
      </c>
    </row>
    <row r="623" spans="1:1" x14ac:dyDescent="0.2">
      <c r="A623" t="s">
        <v>816</v>
      </c>
    </row>
    <row r="624" spans="1:1" x14ac:dyDescent="0.2">
      <c r="A624" t="s">
        <v>817</v>
      </c>
    </row>
    <row r="625" spans="1:7" x14ac:dyDescent="0.2">
      <c r="A625" t="s">
        <v>818</v>
      </c>
    </row>
    <row r="626" spans="1:7" ht="16" customHeight="1" x14ac:dyDescent="0.2">
      <c r="A626" s="5" t="s">
        <v>249</v>
      </c>
      <c r="B626" t="s">
        <v>1454</v>
      </c>
      <c r="C626" t="b">
        <v>0</v>
      </c>
      <c r="D626" t="b">
        <v>0</v>
      </c>
      <c r="E626">
        <v>1961</v>
      </c>
      <c r="F626" t="s">
        <v>1300</v>
      </c>
      <c r="G626">
        <f>33+33+1+4</f>
        <v>71</v>
      </c>
    </row>
    <row r="627" spans="1:7" x14ac:dyDescent="0.2">
      <c r="A627" t="s">
        <v>819</v>
      </c>
    </row>
    <row r="628" spans="1:7" x14ac:dyDescent="0.2">
      <c r="A628" t="s">
        <v>820</v>
      </c>
    </row>
    <row r="629" spans="1:7" x14ac:dyDescent="0.2">
      <c r="A629" t="s">
        <v>821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0E454-480A-6849-9462-85775F70F59B}">
  <dimension ref="A1:B470"/>
  <sheetViews>
    <sheetView zoomScale="88" workbookViewId="0">
      <selection activeCell="D24" sqref="D24"/>
    </sheetView>
  </sheetViews>
  <sheetFormatPr baseColWidth="10" defaultColWidth="11" defaultRowHeight="16" x14ac:dyDescent="0.2"/>
  <cols>
    <col min="1" max="1" width="24.5" bestFit="1" customWidth="1"/>
    <col min="2" max="2" width="16.33203125" customWidth="1"/>
  </cols>
  <sheetData>
    <row r="1" spans="1:1" x14ac:dyDescent="0.2">
      <c r="A1" s="3" t="s">
        <v>10</v>
      </c>
    </row>
    <row r="2" spans="1:1" x14ac:dyDescent="0.2">
      <c r="A2" s="3" t="s">
        <v>11</v>
      </c>
    </row>
    <row r="3" spans="1:1" x14ac:dyDescent="0.2">
      <c r="A3" s="3" t="s">
        <v>17</v>
      </c>
    </row>
    <row r="4" spans="1:1" x14ac:dyDescent="0.2">
      <c r="A4" s="3" t="s">
        <v>19</v>
      </c>
    </row>
    <row r="5" spans="1:1" x14ac:dyDescent="0.2">
      <c r="A5" s="3" t="s">
        <v>20</v>
      </c>
    </row>
    <row r="6" spans="1:1" x14ac:dyDescent="0.2">
      <c r="A6" s="3" t="s">
        <v>21</v>
      </c>
    </row>
    <row r="7" spans="1:1" x14ac:dyDescent="0.2">
      <c r="A7" s="3" t="s">
        <v>22</v>
      </c>
    </row>
    <row r="8" spans="1:1" x14ac:dyDescent="0.2">
      <c r="A8" s="3" t="s">
        <v>24</v>
      </c>
    </row>
    <row r="9" spans="1:1" x14ac:dyDescent="0.2">
      <c r="A9" s="3" t="s">
        <v>25</v>
      </c>
    </row>
    <row r="10" spans="1:1" x14ac:dyDescent="0.2">
      <c r="A10" s="3" t="s">
        <v>29</v>
      </c>
    </row>
    <row r="11" spans="1:1" x14ac:dyDescent="0.2">
      <c r="A11" s="3" t="s">
        <v>31</v>
      </c>
    </row>
    <row r="12" spans="1:1" x14ac:dyDescent="0.2">
      <c r="A12" s="3" t="s">
        <v>32</v>
      </c>
    </row>
    <row r="13" spans="1:1" x14ac:dyDescent="0.2">
      <c r="A13" s="3" t="s">
        <v>33</v>
      </c>
    </row>
    <row r="14" spans="1:1" x14ac:dyDescent="0.2">
      <c r="A14" s="3" t="s">
        <v>34</v>
      </c>
    </row>
    <row r="15" spans="1:1" x14ac:dyDescent="0.2">
      <c r="A15" s="3" t="s">
        <v>37</v>
      </c>
    </row>
    <row r="16" spans="1:1" x14ac:dyDescent="0.2">
      <c r="A16" s="3" t="s">
        <v>38</v>
      </c>
    </row>
    <row r="17" spans="1:1" x14ac:dyDescent="0.2">
      <c r="A17" s="3" t="s">
        <v>39</v>
      </c>
    </row>
    <row r="18" spans="1:1" x14ac:dyDescent="0.2">
      <c r="A18" s="3" t="s">
        <v>41</v>
      </c>
    </row>
    <row r="19" spans="1:1" x14ac:dyDescent="0.2">
      <c r="A19" s="3" t="s">
        <v>43</v>
      </c>
    </row>
    <row r="20" spans="1:1" x14ac:dyDescent="0.2">
      <c r="A20" s="3" t="s">
        <v>48</v>
      </c>
    </row>
    <row r="21" spans="1:1" x14ac:dyDescent="0.2">
      <c r="A21" s="3" t="s">
        <v>50</v>
      </c>
    </row>
    <row r="22" spans="1:1" x14ac:dyDescent="0.2">
      <c r="A22" s="3" t="s">
        <v>51</v>
      </c>
    </row>
    <row r="23" spans="1:1" x14ac:dyDescent="0.2">
      <c r="A23" s="3" t="s">
        <v>52</v>
      </c>
    </row>
    <row r="24" spans="1:1" x14ac:dyDescent="0.2">
      <c r="A24" s="3" t="s">
        <v>53</v>
      </c>
    </row>
    <row r="25" spans="1:1" x14ac:dyDescent="0.2">
      <c r="A25" s="3" t="s">
        <v>59</v>
      </c>
    </row>
    <row r="26" spans="1:1" x14ac:dyDescent="0.2">
      <c r="A26" s="3" t="s">
        <v>60</v>
      </c>
    </row>
    <row r="27" spans="1:1" x14ac:dyDescent="0.2">
      <c r="A27" s="3" t="s">
        <v>61</v>
      </c>
    </row>
    <row r="28" spans="1:1" x14ac:dyDescent="0.2">
      <c r="A28" s="3" t="s">
        <v>62</v>
      </c>
    </row>
    <row r="29" spans="1:1" x14ac:dyDescent="0.2">
      <c r="A29" s="3" t="s">
        <v>63</v>
      </c>
    </row>
    <row r="30" spans="1:1" x14ac:dyDescent="0.2">
      <c r="A30" s="3" t="s">
        <v>65</v>
      </c>
    </row>
    <row r="31" spans="1:1" x14ac:dyDescent="0.2">
      <c r="A31" s="3" t="s">
        <v>66</v>
      </c>
    </row>
    <row r="32" spans="1:1" x14ac:dyDescent="0.2">
      <c r="A32" s="3" t="s">
        <v>260</v>
      </c>
    </row>
    <row r="33" spans="1:1" x14ac:dyDescent="0.2">
      <c r="A33" s="3" t="s">
        <v>261</v>
      </c>
    </row>
    <row r="34" spans="1:1" x14ac:dyDescent="0.2">
      <c r="A34" s="3" t="s">
        <v>263</v>
      </c>
    </row>
    <row r="35" spans="1:1" x14ac:dyDescent="0.2">
      <c r="A35" s="3" t="s">
        <v>70</v>
      </c>
    </row>
    <row r="36" spans="1:1" x14ac:dyDescent="0.2">
      <c r="A36" s="3" t="s">
        <v>72</v>
      </c>
    </row>
    <row r="37" spans="1:1" x14ac:dyDescent="0.2">
      <c r="A37" s="3" t="s">
        <v>80</v>
      </c>
    </row>
    <row r="38" spans="1:1" x14ac:dyDescent="0.2">
      <c r="A38" s="3" t="s">
        <v>264</v>
      </c>
    </row>
    <row r="39" spans="1:1" x14ac:dyDescent="0.2">
      <c r="A39" s="3" t="s">
        <v>267</v>
      </c>
    </row>
    <row r="40" spans="1:1" x14ac:dyDescent="0.2">
      <c r="A40" s="3" t="s">
        <v>83</v>
      </c>
    </row>
    <row r="41" spans="1:1" x14ac:dyDescent="0.2">
      <c r="A41" s="3" t="s">
        <v>85</v>
      </c>
    </row>
    <row r="42" spans="1:1" x14ac:dyDescent="0.2">
      <c r="A42" s="3" t="s">
        <v>86</v>
      </c>
    </row>
    <row r="43" spans="1:1" x14ac:dyDescent="0.2">
      <c r="A43" s="3" t="s">
        <v>87</v>
      </c>
    </row>
    <row r="44" spans="1:1" x14ac:dyDescent="0.2">
      <c r="A44" s="3" t="s">
        <v>93</v>
      </c>
    </row>
    <row r="45" spans="1:1" x14ac:dyDescent="0.2">
      <c r="A45" s="3" t="s">
        <v>268</v>
      </c>
    </row>
    <row r="46" spans="1:1" x14ac:dyDescent="0.2">
      <c r="A46" s="3" t="s">
        <v>269</v>
      </c>
    </row>
    <row r="47" spans="1:1" x14ac:dyDescent="0.2">
      <c r="A47" s="3" t="s">
        <v>270</v>
      </c>
    </row>
    <row r="48" spans="1:1" x14ac:dyDescent="0.2">
      <c r="A48" s="3" t="s">
        <v>97</v>
      </c>
    </row>
    <row r="49" spans="1:1" x14ac:dyDescent="0.2">
      <c r="A49" s="3" t="s">
        <v>101</v>
      </c>
    </row>
    <row r="50" spans="1:1" x14ac:dyDescent="0.2">
      <c r="A50" s="3" t="s">
        <v>102</v>
      </c>
    </row>
    <row r="51" spans="1:1" x14ac:dyDescent="0.2">
      <c r="A51" s="3" t="s">
        <v>105</v>
      </c>
    </row>
    <row r="52" spans="1:1" x14ac:dyDescent="0.2">
      <c r="A52" s="3" t="s">
        <v>109</v>
      </c>
    </row>
    <row r="53" spans="1:1" x14ac:dyDescent="0.2">
      <c r="A53" s="3" t="s">
        <v>111</v>
      </c>
    </row>
    <row r="54" spans="1:1" x14ac:dyDescent="0.2">
      <c r="A54" s="4" t="s">
        <v>113</v>
      </c>
    </row>
    <row r="55" spans="1:1" x14ac:dyDescent="0.2">
      <c r="A55" s="3" t="s">
        <v>115</v>
      </c>
    </row>
    <row r="56" spans="1:1" x14ac:dyDescent="0.2">
      <c r="A56" s="3" t="s">
        <v>118</v>
      </c>
    </row>
    <row r="57" spans="1:1" x14ac:dyDescent="0.2">
      <c r="A57" s="3" t="s">
        <v>119</v>
      </c>
    </row>
    <row r="58" spans="1:1" x14ac:dyDescent="0.2">
      <c r="A58" s="3" t="s">
        <v>121</v>
      </c>
    </row>
    <row r="59" spans="1:1" x14ac:dyDescent="0.2">
      <c r="A59" s="3" t="s">
        <v>126</v>
      </c>
    </row>
    <row r="60" spans="1:1" x14ac:dyDescent="0.2">
      <c r="A60" s="3" t="s">
        <v>129</v>
      </c>
    </row>
    <row r="61" spans="1:1" x14ac:dyDescent="0.2">
      <c r="A61" s="3" t="s">
        <v>271</v>
      </c>
    </row>
    <row r="62" spans="1:1" x14ac:dyDescent="0.2">
      <c r="A62" s="3" t="s">
        <v>273</v>
      </c>
    </row>
    <row r="63" spans="1:1" x14ac:dyDescent="0.2">
      <c r="A63" s="3" t="s">
        <v>136</v>
      </c>
    </row>
    <row r="64" spans="1:1" x14ac:dyDescent="0.2">
      <c r="A64" s="3" t="s">
        <v>139</v>
      </c>
    </row>
    <row r="65" spans="1:1" x14ac:dyDescent="0.2">
      <c r="A65" s="3" t="s">
        <v>141</v>
      </c>
    </row>
    <row r="66" spans="1:1" x14ac:dyDescent="0.2">
      <c r="A66" s="3" t="s">
        <v>142</v>
      </c>
    </row>
    <row r="67" spans="1:1" x14ac:dyDescent="0.2">
      <c r="A67" s="3" t="s">
        <v>146</v>
      </c>
    </row>
    <row r="68" spans="1:1" x14ac:dyDescent="0.2">
      <c r="A68" s="3" t="s">
        <v>147</v>
      </c>
    </row>
    <row r="69" spans="1:1" x14ac:dyDescent="0.2">
      <c r="A69" s="3" t="s">
        <v>157</v>
      </c>
    </row>
    <row r="70" spans="1:1" x14ac:dyDescent="0.2">
      <c r="A70" s="3" t="s">
        <v>158</v>
      </c>
    </row>
    <row r="71" spans="1:1" x14ac:dyDescent="0.2">
      <c r="A71" s="3" t="s">
        <v>161</v>
      </c>
    </row>
    <row r="72" spans="1:1" x14ac:dyDescent="0.2">
      <c r="A72" s="3" t="s">
        <v>164</v>
      </c>
    </row>
    <row r="73" spans="1:1" x14ac:dyDescent="0.2">
      <c r="A73" s="3" t="s">
        <v>275</v>
      </c>
    </row>
    <row r="74" spans="1:1" x14ac:dyDescent="0.2">
      <c r="A74" s="3" t="s">
        <v>276</v>
      </c>
    </row>
    <row r="75" spans="1:1" x14ac:dyDescent="0.2">
      <c r="A75" s="3" t="s">
        <v>169</v>
      </c>
    </row>
    <row r="76" spans="1:1" x14ac:dyDescent="0.2">
      <c r="A76" s="3" t="s">
        <v>174</v>
      </c>
    </row>
    <row r="77" spans="1:1" x14ac:dyDescent="0.2">
      <c r="A77" s="3" t="s">
        <v>176</v>
      </c>
    </row>
    <row r="78" spans="1:1" x14ac:dyDescent="0.2">
      <c r="A78" s="3" t="s">
        <v>177</v>
      </c>
    </row>
    <row r="79" spans="1:1" x14ac:dyDescent="0.2">
      <c r="A79" s="3" t="s">
        <v>178</v>
      </c>
    </row>
    <row r="80" spans="1:1" x14ac:dyDescent="0.2">
      <c r="A80" s="3" t="s">
        <v>182</v>
      </c>
    </row>
    <row r="81" spans="1:2" x14ac:dyDescent="0.2">
      <c r="A81" s="3" t="s">
        <v>184</v>
      </c>
    </row>
    <row r="82" spans="1:2" x14ac:dyDescent="0.2">
      <c r="A82" s="3" t="s">
        <v>185</v>
      </c>
    </row>
    <row r="83" spans="1:2" x14ac:dyDescent="0.2">
      <c r="A83" s="3" t="s">
        <v>278</v>
      </c>
    </row>
    <row r="84" spans="1:2" x14ac:dyDescent="0.2">
      <c r="A84" s="3" t="s">
        <v>187</v>
      </c>
    </row>
    <row r="85" spans="1:2" x14ac:dyDescent="0.2">
      <c r="A85" s="3" t="s">
        <v>193</v>
      </c>
    </row>
    <row r="86" spans="1:2" x14ac:dyDescent="0.2">
      <c r="A86" s="3" t="s">
        <v>194</v>
      </c>
    </row>
    <row r="87" spans="1:2" x14ac:dyDescent="0.2">
      <c r="A87" s="3" t="s">
        <v>195</v>
      </c>
    </row>
    <row r="88" spans="1:2" x14ac:dyDescent="0.2">
      <c r="A88" s="3" t="s">
        <v>199</v>
      </c>
    </row>
    <row r="89" spans="1:2" x14ac:dyDescent="0.2">
      <c r="A89" s="3" t="s">
        <v>200</v>
      </c>
    </row>
    <row r="90" spans="1:2" x14ac:dyDescent="0.2">
      <c r="A90" s="3" t="s">
        <v>281</v>
      </c>
    </row>
    <row r="91" spans="1:2" x14ac:dyDescent="0.2">
      <c r="A91" s="3" t="s">
        <v>203</v>
      </c>
    </row>
    <row r="92" spans="1:2" x14ac:dyDescent="0.2">
      <c r="A92" s="3" t="s">
        <v>282</v>
      </c>
    </row>
    <row r="93" spans="1:2" x14ac:dyDescent="0.2">
      <c r="A93" s="3" t="s">
        <v>217</v>
      </c>
    </row>
    <row r="94" spans="1:2" x14ac:dyDescent="0.2">
      <c r="A94" s="3" t="s">
        <v>285</v>
      </c>
    </row>
    <row r="95" spans="1:2" x14ac:dyDescent="0.2">
      <c r="A95" s="3" t="s">
        <v>286</v>
      </c>
      <c r="B95" s="2"/>
    </row>
    <row r="96" spans="1:2" x14ac:dyDescent="0.2">
      <c r="A96" s="3" t="s">
        <v>289</v>
      </c>
      <c r="B96" s="2"/>
    </row>
    <row r="97" spans="1:2" x14ac:dyDescent="0.2">
      <c r="A97" s="3" t="s">
        <v>291</v>
      </c>
      <c r="B97" s="2"/>
    </row>
    <row r="98" spans="1:2" x14ac:dyDescent="0.2">
      <c r="A98" s="3" t="s">
        <v>292</v>
      </c>
      <c r="B98" s="2"/>
    </row>
    <row r="99" spans="1:2" x14ac:dyDescent="0.2">
      <c r="A99" s="3" t="s">
        <v>296</v>
      </c>
      <c r="B99" s="2"/>
    </row>
    <row r="100" spans="1:2" x14ac:dyDescent="0.2">
      <c r="A100" s="3" t="s">
        <v>297</v>
      </c>
      <c r="B100" s="2"/>
    </row>
    <row r="101" spans="1:2" x14ac:dyDescent="0.2">
      <c r="A101" s="3" t="s">
        <v>222</v>
      </c>
      <c r="B101" s="2"/>
    </row>
    <row r="102" spans="1:2" x14ac:dyDescent="0.2">
      <c r="A102" s="3" t="s">
        <v>223</v>
      </c>
      <c r="B102" s="2"/>
    </row>
    <row r="103" spans="1:2" x14ac:dyDescent="0.2">
      <c r="A103" s="3" t="s">
        <v>224</v>
      </c>
      <c r="B103" s="2"/>
    </row>
    <row r="104" spans="1:2" x14ac:dyDescent="0.2">
      <c r="A104" s="3" t="s">
        <v>229</v>
      </c>
      <c r="B104" s="2"/>
    </row>
    <row r="105" spans="1:2" x14ac:dyDescent="0.2">
      <c r="A105" s="3" t="s">
        <v>230</v>
      </c>
      <c r="B105" s="2"/>
    </row>
    <row r="106" spans="1:2" x14ac:dyDescent="0.2">
      <c r="A106" s="3" t="s">
        <v>300</v>
      </c>
      <c r="B106" s="2"/>
    </row>
    <row r="107" spans="1:2" x14ac:dyDescent="0.2">
      <c r="A107" s="3" t="s">
        <v>301</v>
      </c>
      <c r="B107" s="2"/>
    </row>
    <row r="108" spans="1:2" x14ac:dyDescent="0.2">
      <c r="A108" s="3" t="s">
        <v>304</v>
      </c>
      <c r="B108" s="2"/>
    </row>
    <row r="109" spans="1:2" x14ac:dyDescent="0.2">
      <c r="A109" s="3" t="s">
        <v>232</v>
      </c>
      <c r="B109" s="2"/>
    </row>
    <row r="110" spans="1:2" x14ac:dyDescent="0.2">
      <c r="A110" s="3" t="s">
        <v>234</v>
      </c>
      <c r="B110" s="2"/>
    </row>
    <row r="111" spans="1:2" x14ac:dyDescent="0.2">
      <c r="A111" s="3" t="s">
        <v>235</v>
      </c>
      <c r="B111" s="2"/>
    </row>
    <row r="112" spans="1:2" x14ac:dyDescent="0.2">
      <c r="A112" s="3" t="s">
        <v>236</v>
      </c>
      <c r="B112" s="2"/>
    </row>
    <row r="113" spans="1:2" x14ac:dyDescent="0.2">
      <c r="A113" s="3" t="s">
        <v>237</v>
      </c>
      <c r="B113" s="2"/>
    </row>
    <row r="114" spans="1:2" x14ac:dyDescent="0.2">
      <c r="A114" s="3" t="s">
        <v>239</v>
      </c>
    </row>
    <row r="115" spans="1:2" x14ac:dyDescent="0.2">
      <c r="A115" s="3" t="s">
        <v>249</v>
      </c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</sheetData>
  <conditionalFormatting sqref="A1:B1048576">
    <cfRule type="duplicateValues" dxfId="1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7A7B-41EB-9C4E-91DC-D67BEAA0AFE5}">
  <dimension ref="A1:AD106"/>
  <sheetViews>
    <sheetView topLeftCell="K1" zoomScale="136" workbookViewId="0">
      <selection activeCell="M13" sqref="M13"/>
    </sheetView>
  </sheetViews>
  <sheetFormatPr baseColWidth="10" defaultColWidth="11" defaultRowHeight="16" x14ac:dyDescent="0.2"/>
  <cols>
    <col min="1" max="1" width="32.6640625" bestFit="1" customWidth="1"/>
    <col min="2" max="2" width="17.33203125" bestFit="1" customWidth="1"/>
    <col min="3" max="3" width="24.33203125" bestFit="1" customWidth="1"/>
    <col min="4" max="4" width="22.83203125" bestFit="1" customWidth="1"/>
    <col min="5" max="5" width="25" bestFit="1" customWidth="1"/>
    <col min="7" max="7" width="28" bestFit="1" customWidth="1"/>
    <col min="8" max="8" width="28" style="10" bestFit="1" customWidth="1"/>
    <col min="9" max="9" width="25" bestFit="1" customWidth="1"/>
    <col min="10" max="10" width="21.1640625" bestFit="1" customWidth="1"/>
    <col min="12" max="12" width="17.33203125" bestFit="1" customWidth="1"/>
    <col min="13" max="13" width="24.33203125" bestFit="1" customWidth="1"/>
    <col min="14" max="14" width="22.83203125" bestFit="1" customWidth="1"/>
    <col min="15" max="15" width="25" bestFit="1" customWidth="1"/>
    <col min="27" max="27" width="17.33203125" bestFit="1" customWidth="1"/>
    <col min="28" max="28" width="24.33203125" bestFit="1" customWidth="1"/>
    <col min="29" max="29" width="22.83203125" bestFit="1" customWidth="1"/>
    <col min="30" max="30" width="25" bestFit="1" customWidth="1"/>
  </cols>
  <sheetData>
    <row r="1" spans="1:30" x14ac:dyDescent="0.2">
      <c r="A1" s="9" t="s">
        <v>888</v>
      </c>
      <c r="B1" t="s">
        <v>1064</v>
      </c>
      <c r="C1" t="s">
        <v>1049</v>
      </c>
      <c r="D1" t="s">
        <v>996</v>
      </c>
      <c r="E1" t="s">
        <v>1023</v>
      </c>
      <c r="H1" s="11"/>
      <c r="I1" s="13"/>
      <c r="L1" t="s">
        <v>1064</v>
      </c>
      <c r="M1" t="s">
        <v>1049</v>
      </c>
      <c r="N1" t="s">
        <v>996</v>
      </c>
      <c r="O1" t="s">
        <v>1023</v>
      </c>
      <c r="Q1" s="8" t="s">
        <v>1137</v>
      </c>
      <c r="AA1" t="s">
        <v>1064</v>
      </c>
      <c r="AB1" t="s">
        <v>1049</v>
      </c>
      <c r="AC1" t="s">
        <v>996</v>
      </c>
      <c r="AD1" t="s">
        <v>1023</v>
      </c>
    </row>
    <row r="2" spans="1:30" x14ac:dyDescent="0.2">
      <c r="A2" t="s">
        <v>6</v>
      </c>
      <c r="B2" t="str">
        <f>LEFT(J2,FIND(" (",J2)-1)</f>
        <v>By Rosie Jane</v>
      </c>
      <c r="C2" t="str">
        <f>LEFT(I2,FIND(" (",I2)-1)</f>
        <v>Aquis</v>
      </c>
      <c r="D2" t="str">
        <f>LEFT(G2,FIND(" (",G2)-1)</f>
        <v>Alpha-H</v>
      </c>
      <c r="E2" t="str">
        <f>LEFT(H2,FIND(" (",H2)-1)</f>
        <v>Artist Couture</v>
      </c>
      <c r="G2" t="s">
        <v>913</v>
      </c>
      <c r="H2" s="12" t="s">
        <v>997</v>
      </c>
      <c r="I2" s="3" t="s">
        <v>1024</v>
      </c>
      <c r="J2" t="s">
        <v>1061</v>
      </c>
      <c r="L2" t="s">
        <v>35</v>
      </c>
      <c r="M2" t="s">
        <v>11</v>
      </c>
      <c r="N2" t="s">
        <v>5</v>
      </c>
      <c r="O2" t="s">
        <v>13</v>
      </c>
      <c r="AA2" t="s">
        <v>35</v>
      </c>
      <c r="AB2" t="s">
        <v>11</v>
      </c>
      <c r="AC2" t="s">
        <v>5</v>
      </c>
      <c r="AD2" t="s">
        <v>13</v>
      </c>
    </row>
    <row r="3" spans="1:30" x14ac:dyDescent="0.2">
      <c r="A3" t="s">
        <v>15</v>
      </c>
      <c r="B3" t="str">
        <f t="shared" ref="B3:B15" si="0">LEFT(J3,FIND(" (",J3)-1)</f>
        <v>CLEAN RESERVE</v>
      </c>
      <c r="C3" t="str">
        <f>LEFT(I3,FIND(" (",I3)-1)</f>
        <v>adwoa beauty</v>
      </c>
      <c r="D3" t="str">
        <f>LEFT(G3,FIND(" (",G3)-1)</f>
        <v>alpyn beauty</v>
      </c>
      <c r="E3" t="str">
        <f>LEFT(H3,FIND(" (",H3)-1)</f>
        <v>Athr Beauty</v>
      </c>
      <c r="G3" t="s">
        <v>914</v>
      </c>
      <c r="H3" s="12" t="s">
        <v>998</v>
      </c>
      <c r="I3" s="3" t="s">
        <v>1025</v>
      </c>
      <c r="J3" t="s">
        <v>1051</v>
      </c>
      <c r="L3" t="s">
        <v>49</v>
      </c>
      <c r="M3" t="s">
        <v>2</v>
      </c>
      <c r="N3" t="s">
        <v>6</v>
      </c>
      <c r="O3" t="s">
        <v>15</v>
      </c>
      <c r="AA3" t="s">
        <v>49</v>
      </c>
      <c r="AB3" t="s">
        <v>2</v>
      </c>
      <c r="AC3" t="s">
        <v>6</v>
      </c>
      <c r="AD3" t="s">
        <v>15</v>
      </c>
    </row>
    <row r="4" spans="1:30" x14ac:dyDescent="0.2">
      <c r="A4" t="s">
        <v>26</v>
      </c>
      <c r="B4" t="str">
        <f t="shared" si="0"/>
        <v>dae</v>
      </c>
      <c r="H4" s="11"/>
      <c r="I4" s="13"/>
      <c r="J4" t="s">
        <v>1062</v>
      </c>
      <c r="L4" t="s">
        <v>54</v>
      </c>
      <c r="M4" t="s">
        <v>30</v>
      </c>
      <c r="N4" t="s">
        <v>30</v>
      </c>
      <c r="O4" t="s">
        <v>27</v>
      </c>
      <c r="AA4" t="s">
        <v>54</v>
      </c>
      <c r="AB4" t="s">
        <v>30</v>
      </c>
      <c r="AD4" t="s">
        <v>27</v>
      </c>
    </row>
    <row r="5" spans="1:30" x14ac:dyDescent="0.2">
      <c r="A5" t="s">
        <v>31</v>
      </c>
      <c r="B5" t="str">
        <f t="shared" si="0"/>
        <v>Ellis Brooklyn</v>
      </c>
      <c r="C5" t="str">
        <f>LEFT(I5,FIND(" (",I5)-1)</f>
        <v>BREAD BEAUTY SUPPLY</v>
      </c>
      <c r="D5" t="str">
        <f>LEFT(G5,FIND(" (",G5)-1)</f>
        <v>BREAD BEAUTY SUPPLY</v>
      </c>
      <c r="E5" t="str">
        <f>LEFT(H5,FIND(" (",H5)-1)</f>
        <v>Bite Beauty</v>
      </c>
      <c r="G5" t="s">
        <v>915</v>
      </c>
      <c r="H5" s="12" t="s">
        <v>999</v>
      </c>
      <c r="I5" s="3" t="s">
        <v>1026</v>
      </c>
      <c r="J5" t="s">
        <v>1053</v>
      </c>
      <c r="L5" t="s">
        <v>70</v>
      </c>
      <c r="M5" t="s">
        <v>31</v>
      </c>
      <c r="N5" t="s">
        <v>19</v>
      </c>
      <c r="O5" t="s">
        <v>17</v>
      </c>
      <c r="AA5" t="s">
        <v>70</v>
      </c>
      <c r="AB5" t="s">
        <v>31</v>
      </c>
      <c r="AC5" t="s">
        <v>19</v>
      </c>
      <c r="AD5" t="s">
        <v>17</v>
      </c>
    </row>
    <row r="6" spans="1:30" x14ac:dyDescent="0.2">
      <c r="A6" t="s">
        <v>35</v>
      </c>
      <c r="B6" t="str">
        <f t="shared" si="0"/>
        <v>Floral Street</v>
      </c>
      <c r="C6" t="str">
        <f>LEFT(I6,FIND(" (",I6)-1)</f>
        <v>Briogeo</v>
      </c>
      <c r="D6" t="str">
        <f>LEFT(G6,FIND(" (",G6)-1)</f>
        <v>BeautyBio</v>
      </c>
      <c r="E6" t="str">
        <f>LEFT(H6,FIND(" (",H6)-1)</f>
        <v>bareMinerals</v>
      </c>
      <c r="G6" t="s">
        <v>916</v>
      </c>
      <c r="H6" s="12" t="s">
        <v>1000</v>
      </c>
      <c r="I6" s="3" t="s">
        <v>1027</v>
      </c>
      <c r="J6" t="s">
        <v>1056</v>
      </c>
      <c r="L6" t="s">
        <v>82</v>
      </c>
      <c r="M6" t="s">
        <v>1140</v>
      </c>
      <c r="N6" t="s">
        <v>26</v>
      </c>
      <c r="O6" t="s">
        <v>1149</v>
      </c>
      <c r="AA6" t="s">
        <v>82</v>
      </c>
      <c r="AB6" t="s">
        <v>1140</v>
      </c>
      <c r="AC6" t="s">
        <v>26</v>
      </c>
      <c r="AD6" t="s">
        <v>1149</v>
      </c>
    </row>
    <row r="7" spans="1:30" x14ac:dyDescent="0.2">
      <c r="A7" t="s">
        <v>40</v>
      </c>
      <c r="B7" t="str">
        <f t="shared" si="0"/>
        <v>fresh</v>
      </c>
      <c r="D7" t="str">
        <f>LEFT(G7,FIND(" (",G7)-1)</f>
        <v>Biossance</v>
      </c>
      <c r="G7" t="s">
        <v>917</v>
      </c>
      <c r="H7" s="11"/>
      <c r="I7" s="13"/>
      <c r="J7" t="s">
        <v>1057</v>
      </c>
      <c r="L7" t="s">
        <v>267</v>
      </c>
      <c r="M7" t="s">
        <v>260</v>
      </c>
      <c r="N7" t="s">
        <v>31</v>
      </c>
      <c r="O7" t="s">
        <v>266</v>
      </c>
      <c r="AA7" t="s">
        <v>267</v>
      </c>
      <c r="AB7" t="s">
        <v>260</v>
      </c>
    </row>
    <row r="8" spans="1:30" x14ac:dyDescent="0.2">
      <c r="A8" t="s">
        <v>889</v>
      </c>
      <c r="B8" t="str">
        <f t="shared" si="0"/>
        <v>HERETIC</v>
      </c>
      <c r="C8" t="str">
        <f>LEFT(I8,FIND(" (",I8)-1)</f>
        <v>Crown Affair</v>
      </c>
      <c r="D8" t="str">
        <f>LEFT(G8,FIND(" (",G8)-1)</f>
        <v>Briogeo</v>
      </c>
      <c r="E8" t="str">
        <f>LEFT(H8,FIND(" (",H8)-1)</f>
        <v>caliray</v>
      </c>
      <c r="G8" t="s">
        <v>918</v>
      </c>
      <c r="H8" s="12" t="s">
        <v>1001</v>
      </c>
      <c r="I8" s="3" t="s">
        <v>1028</v>
      </c>
      <c r="J8" t="s">
        <v>1059</v>
      </c>
      <c r="L8" t="s">
        <v>95</v>
      </c>
      <c r="M8" t="s">
        <v>54</v>
      </c>
      <c r="N8" t="s">
        <v>53</v>
      </c>
      <c r="O8" t="s">
        <v>103</v>
      </c>
      <c r="AA8" t="s">
        <v>95</v>
      </c>
      <c r="AC8" t="s">
        <v>53</v>
      </c>
      <c r="AD8" t="s">
        <v>103</v>
      </c>
    </row>
    <row r="9" spans="1:30" x14ac:dyDescent="0.2">
      <c r="A9" t="s">
        <v>70</v>
      </c>
      <c r="B9" t="str">
        <f t="shared" si="0"/>
        <v>Maison Louis Marie</v>
      </c>
      <c r="H9" s="11"/>
      <c r="I9" s="13"/>
      <c r="J9" t="s">
        <v>1055</v>
      </c>
      <c r="L9" t="s">
        <v>151</v>
      </c>
      <c r="M9" t="s">
        <v>66</v>
      </c>
      <c r="N9" t="s">
        <v>40</v>
      </c>
      <c r="O9" t="s">
        <v>112</v>
      </c>
      <c r="AA9" t="s">
        <v>151</v>
      </c>
      <c r="AB9" t="s">
        <v>66</v>
      </c>
      <c r="AC9" t="s">
        <v>40</v>
      </c>
      <c r="AD9" t="s">
        <v>112</v>
      </c>
    </row>
    <row r="10" spans="1:30" x14ac:dyDescent="0.2">
      <c r="A10" t="s">
        <v>76</v>
      </c>
      <c r="B10" t="str">
        <f t="shared" si="0"/>
        <v>PHLUR</v>
      </c>
      <c r="C10" t="str">
        <f>LEFT(I10,FIND(" (",I10)-1)</f>
        <v>Drunk Elephant</v>
      </c>
      <c r="D10" t="str">
        <f>LEFT(G10,FIND(" (",G10)-1)</f>
        <v>COOLA</v>
      </c>
      <c r="E10" t="str">
        <f>LEFT(H10,FIND(" (",H10)-1)</f>
        <v>Freck Beauty</v>
      </c>
      <c r="G10" t="s">
        <v>919</v>
      </c>
      <c r="H10" s="12" t="s">
        <v>934</v>
      </c>
      <c r="I10" s="3" t="s">
        <v>1029</v>
      </c>
      <c r="J10" t="s">
        <v>1052</v>
      </c>
      <c r="L10" t="s">
        <v>197</v>
      </c>
      <c r="M10" t="s">
        <v>1141</v>
      </c>
      <c r="N10" t="s">
        <v>55</v>
      </c>
      <c r="O10" t="s">
        <v>119</v>
      </c>
      <c r="AA10" t="s">
        <v>197</v>
      </c>
      <c r="AB10" t="s">
        <v>1141</v>
      </c>
      <c r="AC10" t="s">
        <v>55</v>
      </c>
      <c r="AD10" t="s">
        <v>119</v>
      </c>
    </row>
    <row r="11" spans="1:30" x14ac:dyDescent="0.2">
      <c r="A11" t="s">
        <v>94</v>
      </c>
      <c r="B11" t="str">
        <f t="shared" si="0"/>
        <v>SKYLAR</v>
      </c>
      <c r="C11" t="str">
        <f>LEFT(I11,FIND(" (",I11)-1)</f>
        <v>dae</v>
      </c>
      <c r="D11" t="str">
        <f>LEFT(G11,FIND(" (",G11)-1)</f>
        <v>Caudalie</v>
      </c>
      <c r="G11" t="s">
        <v>920</v>
      </c>
      <c r="H11" s="11"/>
      <c r="I11" s="3" t="s">
        <v>1030</v>
      </c>
      <c r="J11" t="s">
        <v>1054</v>
      </c>
      <c r="L11" t="s">
        <v>911</v>
      </c>
      <c r="M11" t="s">
        <v>80</v>
      </c>
      <c r="N11" t="s">
        <v>1143</v>
      </c>
      <c r="O11" t="s">
        <v>272</v>
      </c>
      <c r="AA11" t="s">
        <v>911</v>
      </c>
      <c r="AB11" t="s">
        <v>80</v>
      </c>
      <c r="AC11" t="s">
        <v>1143</v>
      </c>
      <c r="AD11" t="s">
        <v>272</v>
      </c>
    </row>
    <row r="12" spans="1:30" x14ac:dyDescent="0.2">
      <c r="A12" t="s">
        <v>123</v>
      </c>
      <c r="B12" t="str">
        <f t="shared" si="0"/>
        <v>Summer Fridays</v>
      </c>
      <c r="C12" t="str">
        <f>LEFT(I12,FIND(" (",I12)-1)</f>
        <v>dpHUE</v>
      </c>
      <c r="E12" t="str">
        <f>LEFT(H12,FIND(" (",H12)-1)</f>
        <v>ILIA</v>
      </c>
      <c r="H12" s="12" t="s">
        <v>1002</v>
      </c>
      <c r="I12" s="3" t="s">
        <v>1031</v>
      </c>
      <c r="J12" t="s">
        <v>1063</v>
      </c>
      <c r="L12" t="s">
        <v>294</v>
      </c>
      <c r="M12" t="s">
        <v>123</v>
      </c>
      <c r="N12" t="s">
        <v>1144</v>
      </c>
      <c r="O12" t="s">
        <v>141</v>
      </c>
      <c r="AA12" t="s">
        <v>294</v>
      </c>
      <c r="AB12" t="s">
        <v>123</v>
      </c>
      <c r="AC12" t="s">
        <v>1144</v>
      </c>
      <c r="AD12" t="s">
        <v>141</v>
      </c>
    </row>
    <row r="13" spans="1:30" x14ac:dyDescent="0.2">
      <c r="A13" t="s">
        <v>151</v>
      </c>
      <c r="B13" t="str">
        <f t="shared" si="0"/>
        <v>The 7 Virtues</v>
      </c>
      <c r="D13" t="str">
        <f>LEFT(G13,FIND(" (",G13)-1)</f>
        <v>DAMDAM</v>
      </c>
      <c r="E13" t="str">
        <f>LEFT(H13,FIND(" (",H13)-1)</f>
        <v>ITEM Beauty By Addison Rae</v>
      </c>
      <c r="G13" t="s">
        <v>921</v>
      </c>
      <c r="H13" s="12" t="s">
        <v>942</v>
      </c>
      <c r="I13" s="13"/>
      <c r="J13" t="s">
        <v>1050</v>
      </c>
      <c r="L13" t="s">
        <v>252</v>
      </c>
      <c r="M13" t="s">
        <v>1142</v>
      </c>
      <c r="N13" t="s">
        <v>256</v>
      </c>
      <c r="O13" t="s">
        <v>143</v>
      </c>
      <c r="AA13" t="s">
        <v>252</v>
      </c>
      <c r="AB13" t="s">
        <v>1142</v>
      </c>
      <c r="AC13" t="s">
        <v>256</v>
      </c>
      <c r="AD13" t="s">
        <v>143</v>
      </c>
    </row>
    <row r="14" spans="1:30" x14ac:dyDescent="0.2">
      <c r="A14" t="s">
        <v>280</v>
      </c>
      <c r="B14" t="str">
        <f t="shared" si="0"/>
        <v>The Nue Co</v>
      </c>
      <c r="C14" t="str">
        <f>LEFT(I14,FIND(" (",I14)-1)</f>
        <v>Fable Mane</v>
      </c>
      <c r="D14" t="str">
        <f>LEFT(G14,FIND(" (",G14)-1)</f>
        <v>Dame Products</v>
      </c>
      <c r="G14" t="s">
        <v>922</v>
      </c>
      <c r="H14" s="11"/>
      <c r="I14" s="3" t="s">
        <v>1032</v>
      </c>
      <c r="J14" t="s">
        <v>1058</v>
      </c>
      <c r="L14" t="s">
        <v>1139</v>
      </c>
      <c r="M14" t="s">
        <v>128</v>
      </c>
      <c r="N14" t="s">
        <v>260</v>
      </c>
      <c r="O14" t="s">
        <v>150</v>
      </c>
      <c r="AA14" t="s">
        <v>1139</v>
      </c>
      <c r="AB14" t="s">
        <v>128</v>
      </c>
      <c r="AD14" t="s">
        <v>150</v>
      </c>
    </row>
    <row r="15" spans="1:30" x14ac:dyDescent="0.2">
      <c r="A15" t="s">
        <v>206</v>
      </c>
      <c r="B15" t="str">
        <f t="shared" si="0"/>
        <v>54 Thrones</v>
      </c>
      <c r="C15" t="str">
        <f>LEFT(I15,FIND(" (",I15)-1)</f>
        <v>First Aid Beauty</v>
      </c>
      <c r="D15" t="str">
        <f>LEFT(G15,FIND(" (",G15)-1)</f>
        <v>Dr Barbara Sturm</v>
      </c>
      <c r="E15" t="str">
        <f>LEFT(H15,FIND(" (",H15)-1)</f>
        <v>Josie Maran</v>
      </c>
      <c r="G15" t="s">
        <v>923</v>
      </c>
      <c r="H15" s="12" t="s">
        <v>1003</v>
      </c>
      <c r="I15" s="3" t="s">
        <v>1033</v>
      </c>
      <c r="J15" t="s">
        <v>1060</v>
      </c>
      <c r="L15" t="s">
        <v>251</v>
      </c>
      <c r="M15" t="s">
        <v>165</v>
      </c>
      <c r="N15" t="s">
        <v>67</v>
      </c>
      <c r="O15" t="s">
        <v>145</v>
      </c>
      <c r="AA15" t="s">
        <v>251</v>
      </c>
      <c r="AB15" t="s">
        <v>165</v>
      </c>
      <c r="AC15" t="s">
        <v>67</v>
      </c>
      <c r="AD15" t="s">
        <v>145</v>
      </c>
    </row>
    <row r="16" spans="1:30" x14ac:dyDescent="0.2">
      <c r="A16" t="s">
        <v>890</v>
      </c>
      <c r="D16" t="str">
        <f>LEFT(G16,FIND(" (",G16)-1)</f>
        <v>Dr. Dennis Gross Skincare</v>
      </c>
      <c r="G16" t="s">
        <v>924</v>
      </c>
      <c r="H16" s="11"/>
      <c r="I16" s="13"/>
      <c r="M16" t="s">
        <v>178</v>
      </c>
      <c r="N16" t="s">
        <v>68</v>
      </c>
      <c r="O16" t="s">
        <v>160</v>
      </c>
      <c r="AB16" t="s">
        <v>178</v>
      </c>
      <c r="AC16" t="s">
        <v>68</v>
      </c>
      <c r="AD16" t="s">
        <v>160</v>
      </c>
    </row>
    <row r="17" spans="1:30" x14ac:dyDescent="0.2">
      <c r="A17" t="s">
        <v>211</v>
      </c>
      <c r="C17" t="str">
        <f>LEFT(I17,FIND(" (",I17)-1)</f>
        <v>JVN</v>
      </c>
      <c r="D17" t="str">
        <f>LEFT(G17,FIND(" (",G17)-1)</f>
        <v>Drunk Elephant</v>
      </c>
      <c r="E17" t="str">
        <f>LEFT(H17,FIND(" (",H17)-1)</f>
        <v>Kosas</v>
      </c>
      <c r="G17" t="s">
        <v>925</v>
      </c>
      <c r="H17" s="12" t="s">
        <v>1004</v>
      </c>
      <c r="I17" s="3" t="s">
        <v>1034</v>
      </c>
      <c r="M17" t="s">
        <v>198</v>
      </c>
      <c r="N17" t="s">
        <v>73</v>
      </c>
      <c r="O17" t="s">
        <v>1146</v>
      </c>
      <c r="AB17" t="s">
        <v>198</v>
      </c>
      <c r="AC17" t="s">
        <v>73</v>
      </c>
      <c r="AD17" t="s">
        <v>1146</v>
      </c>
    </row>
    <row r="18" spans="1:30" x14ac:dyDescent="0.2">
      <c r="A18" t="s">
        <v>214</v>
      </c>
      <c r="H18" s="11"/>
      <c r="I18" s="13"/>
      <c r="M18" t="s">
        <v>201</v>
      </c>
      <c r="N18" t="s">
        <v>75</v>
      </c>
      <c r="O18" t="s">
        <v>185</v>
      </c>
      <c r="AB18" t="s">
        <v>201</v>
      </c>
      <c r="AC18" t="s">
        <v>75</v>
      </c>
      <c r="AD18" t="s">
        <v>185</v>
      </c>
    </row>
    <row r="19" spans="1:30" x14ac:dyDescent="0.2">
      <c r="A19" t="s">
        <v>215</v>
      </c>
      <c r="C19" t="str">
        <f>LEFT(I19,FIND(" (",I19)-1)</f>
        <v>K18 Biomimetic Hairscience</v>
      </c>
      <c r="D19" t="str">
        <f t="shared" ref="D19:E21" si="1">LEFT(G19,FIND(" (",G19)-1)</f>
        <v>EADEM</v>
      </c>
      <c r="E19" t="str">
        <f t="shared" si="1"/>
        <v>LASHFOOD</v>
      </c>
      <c r="G19" t="s">
        <v>926</v>
      </c>
      <c r="H19" s="12" t="s">
        <v>1005</v>
      </c>
      <c r="I19" s="3" t="s">
        <v>1035</v>
      </c>
      <c r="M19" t="s">
        <v>202</v>
      </c>
      <c r="N19" t="s">
        <v>76</v>
      </c>
      <c r="O19" t="s">
        <v>209</v>
      </c>
      <c r="AB19" t="s">
        <v>202</v>
      </c>
      <c r="AC19" t="s">
        <v>76</v>
      </c>
      <c r="AD19" t="s">
        <v>209</v>
      </c>
    </row>
    <row r="20" spans="1:30" x14ac:dyDescent="0.2">
      <c r="A20" t="s">
        <v>298</v>
      </c>
      <c r="C20" t="str">
        <f>LEFT(I20,FIND(" (",I20)-1)</f>
        <v>Kérastase</v>
      </c>
      <c r="D20" t="str">
        <f t="shared" si="1"/>
        <v>Edible Beauty</v>
      </c>
      <c r="E20" t="str">
        <f t="shared" si="1"/>
        <v>LAWLESS</v>
      </c>
      <c r="G20" t="s">
        <v>927</v>
      </c>
      <c r="H20" s="12" t="s">
        <v>1006</v>
      </c>
      <c r="I20" s="3" t="s">
        <v>1036</v>
      </c>
      <c r="M20" t="s">
        <v>207</v>
      </c>
      <c r="N20" t="s">
        <v>79</v>
      </c>
      <c r="O20" t="s">
        <v>208</v>
      </c>
      <c r="AB20" t="s">
        <v>207</v>
      </c>
      <c r="AC20" t="s">
        <v>79</v>
      </c>
      <c r="AD20" t="s">
        <v>208</v>
      </c>
    </row>
    <row r="21" spans="1:30" x14ac:dyDescent="0.2">
      <c r="A21" t="s">
        <v>225</v>
      </c>
      <c r="D21" t="str">
        <f t="shared" si="1"/>
        <v>Evian</v>
      </c>
      <c r="E21" t="str">
        <f t="shared" si="1"/>
        <v>LYS Beauty</v>
      </c>
      <c r="G21" t="s">
        <v>928</v>
      </c>
      <c r="H21" s="12" t="s">
        <v>1007</v>
      </c>
      <c r="I21" s="13"/>
      <c r="M21" t="s">
        <v>283</v>
      </c>
      <c r="N21" t="s">
        <v>80</v>
      </c>
      <c r="O21" t="s">
        <v>215</v>
      </c>
      <c r="AB21" t="s">
        <v>283</v>
      </c>
    </row>
    <row r="22" spans="1:30" x14ac:dyDescent="0.2">
      <c r="A22" t="s">
        <v>252</v>
      </c>
      <c r="C22" t="str">
        <f>LEFT(I22,FIND(" (",I22)-1)</f>
        <v>Moon Juice</v>
      </c>
      <c r="E22" t="str">
        <f>LEFT(H22,FIND(" (",H22)-1)</f>
        <v>lilah b.</v>
      </c>
      <c r="H22" s="12" t="s">
        <v>1008</v>
      </c>
      <c r="I22" s="3" t="s">
        <v>1037</v>
      </c>
      <c r="M22" t="s">
        <v>215</v>
      </c>
      <c r="N22" t="s">
        <v>1145</v>
      </c>
      <c r="O22" t="s">
        <v>211</v>
      </c>
      <c r="AB22" t="s">
        <v>215</v>
      </c>
      <c r="AC22" t="s">
        <v>1145</v>
      </c>
      <c r="AD22" t="s">
        <v>211</v>
      </c>
    </row>
    <row r="23" spans="1:30" x14ac:dyDescent="0.2">
      <c r="A23" t="s">
        <v>248</v>
      </c>
      <c r="D23" t="str">
        <f t="shared" ref="D23:D29" si="2">LEFT(G23,FIND(" (",G23)-1)</f>
        <v>FaceGym</v>
      </c>
      <c r="G23" t="s">
        <v>929</v>
      </c>
      <c r="H23" s="11"/>
      <c r="I23" s="13"/>
      <c r="M23" t="s">
        <v>288</v>
      </c>
      <c r="N23" t="s">
        <v>266</v>
      </c>
      <c r="O23" t="s">
        <v>297</v>
      </c>
      <c r="AB23" t="s">
        <v>288</v>
      </c>
      <c r="AC23" t="s">
        <v>266</v>
      </c>
    </row>
    <row r="24" spans="1:30" x14ac:dyDescent="0.2">
      <c r="A24" s="9" t="s">
        <v>891</v>
      </c>
      <c r="C24" t="str">
        <f>LEFT(I24,FIND(" (",I24)-1)</f>
        <v>Olaplex</v>
      </c>
      <c r="D24" t="str">
        <f t="shared" si="2"/>
        <v>Farmacy</v>
      </c>
      <c r="E24" t="str">
        <f>LEFT(H24,FIND(" (",H24)-1)</f>
        <v>MERIT</v>
      </c>
      <c r="G24" t="s">
        <v>930</v>
      </c>
      <c r="H24" s="12" t="s">
        <v>1009</v>
      </c>
      <c r="I24" s="3" t="s">
        <v>1038</v>
      </c>
      <c r="M24" t="s">
        <v>297</v>
      </c>
      <c r="N24" t="s">
        <v>267</v>
      </c>
      <c r="O24" t="s">
        <v>226</v>
      </c>
      <c r="AB24" t="s">
        <v>297</v>
      </c>
      <c r="AD24" t="s">
        <v>226</v>
      </c>
    </row>
    <row r="25" spans="1:30" x14ac:dyDescent="0.2">
      <c r="A25" t="s">
        <v>892</v>
      </c>
      <c r="D25" t="str">
        <f t="shared" si="2"/>
        <v>Fenty Skin</v>
      </c>
      <c r="E25" t="str">
        <f>LEFT(H25,FIND(" (",H25)-1)</f>
        <v>MILK MAKEUP</v>
      </c>
      <c r="G25" t="s">
        <v>931</v>
      </c>
      <c r="H25" s="12" t="s">
        <v>1010</v>
      </c>
      <c r="I25" s="13"/>
      <c r="M25" t="s">
        <v>298</v>
      </c>
      <c r="N25" t="s">
        <v>86</v>
      </c>
      <c r="O25" t="s">
        <v>303</v>
      </c>
      <c r="AB25" t="s">
        <v>298</v>
      </c>
      <c r="AC25" t="s">
        <v>86</v>
      </c>
      <c r="AD25" t="s">
        <v>303</v>
      </c>
    </row>
    <row r="26" spans="1:30" x14ac:dyDescent="0.2">
      <c r="A26" t="s">
        <v>5</v>
      </c>
      <c r="C26" t="str">
        <f>LEFT(I26,FIND(" (",I26)-1)</f>
        <v>Playa</v>
      </c>
      <c r="D26" t="str">
        <f t="shared" si="2"/>
        <v>First Aid Beauty</v>
      </c>
      <c r="G26" t="s">
        <v>932</v>
      </c>
      <c r="H26" s="11"/>
      <c r="I26" s="3" t="s">
        <v>1039</v>
      </c>
      <c r="M26" t="s">
        <v>228</v>
      </c>
      <c r="N26" t="s">
        <v>270</v>
      </c>
      <c r="O26" t="s">
        <v>224</v>
      </c>
      <c r="AB26" t="s">
        <v>228</v>
      </c>
      <c r="AC26" t="s">
        <v>270</v>
      </c>
      <c r="AD26" t="s">
        <v>224</v>
      </c>
    </row>
    <row r="27" spans="1:30" x14ac:dyDescent="0.2">
      <c r="A27" t="s">
        <v>17</v>
      </c>
      <c r="D27" t="str">
        <f t="shared" si="2"/>
        <v>Flora Bast</v>
      </c>
      <c r="E27" t="str">
        <f>LEFT(H27,FIND(" (",H27)-1)</f>
        <v>Origins</v>
      </c>
      <c r="G27" t="s">
        <v>933</v>
      </c>
      <c r="H27" s="12" t="s">
        <v>1011</v>
      </c>
      <c r="I27" s="13"/>
      <c r="N27" t="s">
        <v>89</v>
      </c>
      <c r="O27" t="s">
        <v>244</v>
      </c>
      <c r="AC27" t="s">
        <v>89</v>
      </c>
      <c r="AD27" t="s">
        <v>244</v>
      </c>
    </row>
    <row r="28" spans="1:30" x14ac:dyDescent="0.2">
      <c r="A28" t="s">
        <v>19</v>
      </c>
      <c r="C28" t="str">
        <f>LEFT(I28,FIND(" (",I28)-1)</f>
        <v>Qhemet Biologics</v>
      </c>
      <c r="D28" t="str">
        <f t="shared" si="2"/>
        <v>Freck Beauty</v>
      </c>
      <c r="G28" t="s">
        <v>934</v>
      </c>
      <c r="H28" s="11"/>
      <c r="I28" s="3" t="s">
        <v>1040</v>
      </c>
      <c r="N28" t="s">
        <v>92</v>
      </c>
      <c r="O28" t="s">
        <v>245</v>
      </c>
    </row>
    <row r="29" spans="1:30" x14ac:dyDescent="0.2">
      <c r="A29" t="s">
        <v>21</v>
      </c>
      <c r="D29" t="str">
        <f t="shared" si="2"/>
        <v>fresh</v>
      </c>
      <c r="E29" t="str">
        <f>LEFT(H29,FIND(" (",H29)-1)</f>
        <v>ROSE INC</v>
      </c>
      <c r="G29" t="s">
        <v>935</v>
      </c>
      <c r="H29" s="12" t="s">
        <v>1012</v>
      </c>
      <c r="I29" s="13"/>
      <c r="N29" t="s">
        <v>94</v>
      </c>
      <c r="O29" t="s">
        <v>249</v>
      </c>
    </row>
    <row r="30" spans="1:30" x14ac:dyDescent="0.2">
      <c r="A30" t="s">
        <v>27</v>
      </c>
      <c r="C30" t="str">
        <f>LEFT(I30,FIND(" (",I30)-1)</f>
        <v>Rahua</v>
      </c>
      <c r="E30" t="str">
        <f>LEFT(H30,FIND(" (",H30)-1)</f>
        <v>rms beauty</v>
      </c>
      <c r="H30" s="12" t="s">
        <v>1013</v>
      </c>
      <c r="I30" s="3" t="s">
        <v>1041</v>
      </c>
      <c r="N30" t="s">
        <v>100</v>
      </c>
    </row>
    <row r="31" spans="1:30" x14ac:dyDescent="0.2">
      <c r="A31" t="s">
        <v>375</v>
      </c>
      <c r="C31" t="str">
        <f>LEFT(I31,FIND(" (",I31)-1)</f>
        <v>Reverie</v>
      </c>
      <c r="D31" t="str">
        <f>LEFT(G31,FIND(" (",G31)-1)</f>
        <v>GLAMGLOW</v>
      </c>
      <c r="G31" t="s">
        <v>936</v>
      </c>
      <c r="H31" s="11"/>
      <c r="I31" s="3" t="s">
        <v>1042</v>
      </c>
      <c r="N31" t="s">
        <v>112</v>
      </c>
    </row>
    <row r="32" spans="1:30" x14ac:dyDescent="0.2">
      <c r="A32" t="s">
        <v>893</v>
      </c>
      <c r="C32" t="str">
        <f>LEFT(I32,FIND(" (",I32)-1)</f>
        <v>Rossano Ferretti Parma</v>
      </c>
      <c r="D32" t="str">
        <f>LEFT(G32,FIND(" (",G32)-1)</f>
        <v>GUERLAIN</v>
      </c>
      <c r="E32" t="str">
        <f>LEFT(H32,FIND(" (",H32)-1)</f>
        <v>SEPHORA COLLECTION</v>
      </c>
      <c r="G32" t="s">
        <v>937</v>
      </c>
      <c r="H32" s="12" t="s">
        <v>1014</v>
      </c>
      <c r="I32" s="3" t="s">
        <v>1043</v>
      </c>
      <c r="N32" t="s">
        <v>105</v>
      </c>
    </row>
    <row r="33" spans="1:14" x14ac:dyDescent="0.2">
      <c r="A33" t="s">
        <v>894</v>
      </c>
      <c r="D33" t="str">
        <f>LEFT(G33,FIND(" (",G33)-1)</f>
        <v>Glow Recipe</v>
      </c>
      <c r="E33" t="str">
        <f>LEFT(H33,FIND(" (",H33)-1)</f>
        <v>Saie</v>
      </c>
      <c r="G33" t="s">
        <v>938</v>
      </c>
      <c r="H33" s="12" t="s">
        <v>1015</v>
      </c>
      <c r="I33" s="13"/>
      <c r="N33" t="s">
        <v>110</v>
      </c>
    </row>
    <row r="34" spans="1:14" x14ac:dyDescent="0.2">
      <c r="A34" t="s">
        <v>895</v>
      </c>
      <c r="C34" t="str">
        <f>LEFT(I34,FIND(" (",I34)-1)</f>
        <v>SEPHORA COLLECTION</v>
      </c>
      <c r="D34" t="str">
        <f>LEFT(G34,FIND(" (",G34)-1)</f>
        <v>goop</v>
      </c>
      <c r="E34" t="str">
        <f>LEFT(H34,FIND(" (",H34)-1)</f>
        <v>Supergoop!</v>
      </c>
      <c r="G34" t="s">
        <v>939</v>
      </c>
      <c r="H34" s="12" t="s">
        <v>1016</v>
      </c>
      <c r="I34" s="3" t="s">
        <v>1044</v>
      </c>
      <c r="N34" t="s">
        <v>107</v>
      </c>
    </row>
    <row r="35" spans="1:14" x14ac:dyDescent="0.2">
      <c r="A35" t="s">
        <v>53</v>
      </c>
      <c r="C35" t="str">
        <f>LEFT(I35,FIND(" (",I35)-1)</f>
        <v>Sol de Janeiro</v>
      </c>
      <c r="H35" s="11"/>
      <c r="I35" s="3" t="s">
        <v>1045</v>
      </c>
      <c r="N35" t="s">
        <v>119</v>
      </c>
    </row>
    <row r="36" spans="1:14" x14ac:dyDescent="0.2">
      <c r="A36" t="s">
        <v>896</v>
      </c>
      <c r="C36" t="str">
        <f>LEFT(I36,FIND(" (",I36)-1)</f>
        <v>Supergoop!</v>
      </c>
      <c r="D36" t="str">
        <f>LEFT(G36,FIND(" (",G36)-1)</f>
        <v>Herbivore</v>
      </c>
      <c r="E36" t="str">
        <f>LEFT(H36,FIND(" (",H36)-1)</f>
        <v>Tatcha</v>
      </c>
      <c r="G36" t="s">
        <v>940</v>
      </c>
      <c r="H36" s="12" t="s">
        <v>1017</v>
      </c>
      <c r="I36" s="3" t="s">
        <v>1046</v>
      </c>
      <c r="N36" t="s">
        <v>132</v>
      </c>
    </row>
    <row r="37" spans="1:14" x14ac:dyDescent="0.2">
      <c r="A37" t="s">
        <v>254</v>
      </c>
      <c r="C37" t="str">
        <f>LEFT(I37,FIND(" (",I37)-1)</f>
        <v>Susteau</v>
      </c>
      <c r="D37" t="str">
        <f>LEFT(G37,FIND(" (",G37)-1)</f>
        <v>Hyper Skin</v>
      </c>
      <c r="E37" t="str">
        <f>LEFT(H37,FIND(" (",H37)-1)</f>
        <v>Tower 28 Beauty</v>
      </c>
      <c r="G37" t="s">
        <v>941</v>
      </c>
      <c r="H37" s="12" t="s">
        <v>1018</v>
      </c>
      <c r="I37" s="3" t="s">
        <v>1047</v>
      </c>
      <c r="N37" t="s">
        <v>135</v>
      </c>
    </row>
    <row r="38" spans="1:14" x14ac:dyDescent="0.2">
      <c r="A38" t="s">
        <v>256</v>
      </c>
      <c r="E38" t="str">
        <f>LEFT(H38,FIND(" (",H38)-1)</f>
        <v>tarte</v>
      </c>
      <c r="H38" s="12" t="s">
        <v>1019</v>
      </c>
      <c r="I38" s="13"/>
      <c r="N38" t="s">
        <v>271</v>
      </c>
    </row>
    <row r="39" spans="1:14" x14ac:dyDescent="0.2">
      <c r="A39" t="s">
        <v>260</v>
      </c>
      <c r="C39" t="str">
        <f>LEFT(I39,FIND(" (",I39)-1)</f>
        <v>Together Beauty</v>
      </c>
      <c r="D39" t="str">
        <f>LEFT(G39,FIND(" (",G39)-1)</f>
        <v>ITEM Beauty By Addison Rae</v>
      </c>
      <c r="G39" t="s">
        <v>942</v>
      </c>
      <c r="H39" s="11"/>
      <c r="I39" s="3" t="s">
        <v>1048</v>
      </c>
      <c r="N39" t="s">
        <v>129</v>
      </c>
    </row>
    <row r="40" spans="1:14" x14ac:dyDescent="0.2">
      <c r="A40" t="s">
        <v>68</v>
      </c>
      <c r="D40" t="str">
        <f>LEFT(G40,FIND(" (",G40)-1)</f>
        <v>Indie Lee</v>
      </c>
      <c r="E40" t="str">
        <f>LEFT(H40,FIND(" (",H40)-1)</f>
        <v>Wander Beauty</v>
      </c>
      <c r="G40" t="s">
        <v>943</v>
      </c>
      <c r="H40" s="12" t="s">
        <v>1020</v>
      </c>
      <c r="N40" t="s">
        <v>134</v>
      </c>
    </row>
    <row r="41" spans="1:14" x14ac:dyDescent="0.2">
      <c r="A41" t="s">
        <v>897</v>
      </c>
      <c r="D41" t="str">
        <f>LEFT(G41,FIND(" (",G41)-1)</f>
        <v>Isle of Paradise</v>
      </c>
      <c r="E41" t="str">
        <f>LEFT(H41,FIND(" (",H41)-1)</f>
        <v>Westman Atelier</v>
      </c>
      <c r="G41" t="s">
        <v>944</v>
      </c>
      <c r="H41" s="12" t="s">
        <v>1021</v>
      </c>
      <c r="N41" t="s">
        <v>272</v>
      </c>
    </row>
    <row r="42" spans="1:14" x14ac:dyDescent="0.2">
      <c r="A42" t="s">
        <v>75</v>
      </c>
      <c r="D42" t="str">
        <f>LEFT(G42,FIND(" (",G42)-1)</f>
        <v>iNNBEAUTY PROJECT</v>
      </c>
      <c r="G42" t="s">
        <v>945</v>
      </c>
      <c r="H42" s="11"/>
      <c r="N42" t="s">
        <v>140</v>
      </c>
    </row>
    <row r="43" spans="1:14" x14ac:dyDescent="0.2">
      <c r="A43" t="s">
        <v>79</v>
      </c>
      <c r="E43" t="str">
        <f>LEFT(H43,FIND(" (",H43)-1)</f>
        <v>Yves Saint Laurent</v>
      </c>
      <c r="H43" s="12" t="s">
        <v>1022</v>
      </c>
      <c r="N43" t="s">
        <v>141</v>
      </c>
    </row>
    <row r="44" spans="1:14" x14ac:dyDescent="0.2">
      <c r="A44" t="s">
        <v>80</v>
      </c>
      <c r="D44" t="str">
        <f>LEFT(G44,FIND(" (",G44)-1)</f>
        <v>Josie Maran</v>
      </c>
      <c r="G44" t="s">
        <v>946</v>
      </c>
      <c r="N44" t="s">
        <v>143</v>
      </c>
    </row>
    <row r="45" spans="1:14" x14ac:dyDescent="0.2">
      <c r="A45" t="s">
        <v>81</v>
      </c>
      <c r="N45" t="s">
        <v>148</v>
      </c>
    </row>
    <row r="46" spans="1:14" x14ac:dyDescent="0.2">
      <c r="A46" t="s">
        <v>82</v>
      </c>
      <c r="D46" t="str">
        <f t="shared" ref="D46:D51" si="3">LEFT(G46,FIND(" (",G46)-1)</f>
        <v>KNC Beauty</v>
      </c>
      <c r="G46" t="s">
        <v>947</v>
      </c>
      <c r="N46" t="s">
        <v>145</v>
      </c>
    </row>
    <row r="47" spans="1:14" x14ac:dyDescent="0.2">
      <c r="A47" t="s">
        <v>898</v>
      </c>
      <c r="D47" t="str">
        <f t="shared" si="3"/>
        <v>KORA Organics</v>
      </c>
      <c r="G47" t="s">
        <v>948</v>
      </c>
      <c r="N47" t="s">
        <v>1146</v>
      </c>
    </row>
    <row r="48" spans="1:14" x14ac:dyDescent="0.2">
      <c r="A48" t="s">
        <v>267</v>
      </c>
      <c r="D48" t="str">
        <f t="shared" si="3"/>
        <v>KORRES</v>
      </c>
      <c r="G48" t="s">
        <v>949</v>
      </c>
      <c r="N48" t="s">
        <v>165</v>
      </c>
    </row>
    <row r="49" spans="1:14" x14ac:dyDescent="0.2">
      <c r="A49" t="s">
        <v>89</v>
      </c>
      <c r="D49" t="str">
        <f t="shared" si="3"/>
        <v>Kiehl's Since 1851</v>
      </c>
      <c r="G49" t="s">
        <v>950</v>
      </c>
      <c r="N49" t="s">
        <v>1147</v>
      </c>
    </row>
    <row r="50" spans="1:14" x14ac:dyDescent="0.2">
      <c r="A50" t="s">
        <v>92</v>
      </c>
      <c r="D50" t="str">
        <f t="shared" si="3"/>
        <v>Kopari</v>
      </c>
      <c r="G50" t="s">
        <v>951</v>
      </c>
      <c r="N50" t="s">
        <v>171</v>
      </c>
    </row>
    <row r="51" spans="1:14" x14ac:dyDescent="0.2">
      <c r="A51" t="s">
        <v>899</v>
      </c>
      <c r="D51" t="str">
        <f t="shared" si="3"/>
        <v>Kosas</v>
      </c>
      <c r="G51" t="s">
        <v>952</v>
      </c>
      <c r="N51" t="s">
        <v>172</v>
      </c>
    </row>
    <row r="52" spans="1:14" x14ac:dyDescent="0.2">
      <c r="A52" t="s">
        <v>900</v>
      </c>
      <c r="N52" t="s">
        <v>179</v>
      </c>
    </row>
    <row r="53" spans="1:14" x14ac:dyDescent="0.2">
      <c r="A53" t="s">
        <v>105</v>
      </c>
      <c r="D53" t="str">
        <f>LEFT(G53,FIND(" (",G53)-1)</f>
        <v>LANEIGE</v>
      </c>
      <c r="G53" t="s">
        <v>953</v>
      </c>
      <c r="N53" t="s">
        <v>277</v>
      </c>
    </row>
    <row r="54" spans="1:14" x14ac:dyDescent="0.2">
      <c r="A54" t="s">
        <v>901</v>
      </c>
      <c r="D54" t="str">
        <f>LEFT(G54,FIND(" (",G54)-1)</f>
        <v>LASHFOOD</v>
      </c>
      <c r="G54" t="s">
        <v>954</v>
      </c>
      <c r="N54" t="s">
        <v>180</v>
      </c>
    </row>
    <row r="55" spans="1:14" x14ac:dyDescent="0.2">
      <c r="A55" t="s">
        <v>110</v>
      </c>
      <c r="D55" t="str">
        <f>LEFT(G55,FIND(" (",G55)-1)</f>
        <v>LAWLESS</v>
      </c>
      <c r="G55" t="s">
        <v>955</v>
      </c>
      <c r="N55" t="s">
        <v>185</v>
      </c>
    </row>
    <row r="56" spans="1:14" x14ac:dyDescent="0.2">
      <c r="A56" t="s">
        <v>902</v>
      </c>
      <c r="D56" t="str">
        <f>LEFT(G56,FIND(" (",G56)-1)</f>
        <v>Lord Jones</v>
      </c>
      <c r="G56" t="s">
        <v>956</v>
      </c>
      <c r="N56" t="s">
        <v>280</v>
      </c>
    </row>
    <row r="57" spans="1:14" x14ac:dyDescent="0.2">
      <c r="A57" t="s">
        <v>119</v>
      </c>
      <c r="D57" t="str">
        <f>LEFT(G57,FIND(" (",G57)-1)</f>
        <v>lilah b.</v>
      </c>
      <c r="G57" t="s">
        <v>957</v>
      </c>
      <c r="N57" t="s">
        <v>206</v>
      </c>
    </row>
    <row r="58" spans="1:14" x14ac:dyDescent="0.2">
      <c r="A58" t="s">
        <v>123</v>
      </c>
      <c r="N58" t="s">
        <v>209</v>
      </c>
    </row>
    <row r="59" spans="1:14" x14ac:dyDescent="0.2">
      <c r="A59" t="s">
        <v>134</v>
      </c>
      <c r="D59" t="str">
        <f>LEFT(G59,FIND(" (",G59)-1)</f>
        <v>MILK MAKEUP</v>
      </c>
      <c r="G59" t="s">
        <v>958</v>
      </c>
      <c r="N59" t="s">
        <v>210</v>
      </c>
    </row>
    <row r="60" spans="1:14" x14ac:dyDescent="0.2">
      <c r="A60" t="s">
        <v>135</v>
      </c>
      <c r="D60" t="str">
        <f>LEFT(G60,FIND(" (",G60)-1)</f>
        <v>Moon Juice</v>
      </c>
      <c r="G60" t="s">
        <v>959</v>
      </c>
      <c r="N60" t="s">
        <v>282</v>
      </c>
    </row>
    <row r="61" spans="1:14" x14ac:dyDescent="0.2">
      <c r="A61" t="s">
        <v>271</v>
      </c>
      <c r="D61" t="str">
        <f>LEFT(G61,FIND(" (",G61)-1)</f>
        <v>maude</v>
      </c>
      <c r="G61" t="s">
        <v>960</v>
      </c>
      <c r="N61" t="s">
        <v>208</v>
      </c>
    </row>
    <row r="62" spans="1:14" x14ac:dyDescent="0.2">
      <c r="A62" t="s">
        <v>903</v>
      </c>
      <c r="N62" t="s">
        <v>215</v>
      </c>
    </row>
    <row r="63" spans="1:14" x14ac:dyDescent="0.2">
      <c r="A63" t="s">
        <v>141</v>
      </c>
      <c r="D63" t="str">
        <f>LEFT(G63,FIND(" (",G63)-1)</f>
        <v>Naturally Serious</v>
      </c>
      <c r="G63" t="s">
        <v>961</v>
      </c>
      <c r="N63" t="s">
        <v>287</v>
      </c>
    </row>
    <row r="64" spans="1:14" x14ac:dyDescent="0.2">
      <c r="A64" t="s">
        <v>581</v>
      </c>
      <c r="D64" t="str">
        <f>LEFT(G64,FIND(" (",G64)-1)</f>
        <v>Nécessaire</v>
      </c>
      <c r="G64" t="s">
        <v>962</v>
      </c>
      <c r="N64" t="s">
        <v>211</v>
      </c>
    </row>
    <row r="65" spans="1:14" x14ac:dyDescent="0.2">
      <c r="A65" t="s">
        <v>143</v>
      </c>
      <c r="N65" t="s">
        <v>908</v>
      </c>
    </row>
    <row r="66" spans="1:14" x14ac:dyDescent="0.2">
      <c r="A66" t="s">
        <v>904</v>
      </c>
      <c r="D66" t="str">
        <f>LEFT(G66,FIND(" (",G66)-1)</f>
        <v>OLEHENRIKSEN</v>
      </c>
      <c r="G66" t="s">
        <v>963</v>
      </c>
      <c r="N66" t="s">
        <v>214</v>
      </c>
    </row>
    <row r="67" spans="1:14" x14ac:dyDescent="0.2">
      <c r="A67" t="s">
        <v>148</v>
      </c>
      <c r="D67" t="str">
        <f>LEFT(G67,FIND(" (",G67)-1)</f>
        <v>OTZI</v>
      </c>
      <c r="G67" t="s">
        <v>964</v>
      </c>
      <c r="N67" t="s">
        <v>221</v>
      </c>
    </row>
    <row r="68" spans="1:14" x14ac:dyDescent="0.2">
      <c r="A68" t="s">
        <v>150</v>
      </c>
      <c r="D68" t="str">
        <f>LEFT(G68,FIND(" (",G68)-1)</f>
        <v>Omorovicza</v>
      </c>
      <c r="G68" t="s">
        <v>965</v>
      </c>
      <c r="N68" t="s">
        <v>1148</v>
      </c>
    </row>
    <row r="69" spans="1:14" x14ac:dyDescent="0.2">
      <c r="A69" t="s">
        <v>905</v>
      </c>
      <c r="D69" t="str">
        <f>LEFT(G69,FIND(" (",G69)-1)</f>
        <v>Origins</v>
      </c>
      <c r="G69" t="s">
        <v>966</v>
      </c>
      <c r="N69" t="s">
        <v>294</v>
      </c>
    </row>
    <row r="70" spans="1:14" x14ac:dyDescent="0.2">
      <c r="A70" t="s">
        <v>162</v>
      </c>
      <c r="N70" t="s">
        <v>297</v>
      </c>
    </row>
    <row r="71" spans="1:14" x14ac:dyDescent="0.2">
      <c r="A71" t="s">
        <v>165</v>
      </c>
      <c r="D71" t="str">
        <f>LEFT(G71,FIND(" (",G71)-1)</f>
        <v>Prima</v>
      </c>
      <c r="G71" t="s">
        <v>967</v>
      </c>
      <c r="N71" t="s">
        <v>225</v>
      </c>
    </row>
    <row r="72" spans="1:14" x14ac:dyDescent="0.2">
      <c r="A72" t="s">
        <v>171</v>
      </c>
      <c r="N72" t="s">
        <v>226</v>
      </c>
    </row>
    <row r="73" spans="1:14" x14ac:dyDescent="0.2">
      <c r="A73" t="s">
        <v>172</v>
      </c>
      <c r="D73" t="str">
        <f>LEFT(G73,FIND(" (",G73)-1)</f>
        <v>REN Clean Skincare</v>
      </c>
      <c r="G73" t="s">
        <v>968</v>
      </c>
      <c r="N73" t="s">
        <v>106</v>
      </c>
    </row>
    <row r="74" spans="1:14" x14ac:dyDescent="0.2">
      <c r="A74" t="s">
        <v>175</v>
      </c>
      <c r="D74" t="str">
        <f>LEFT(G74,FIND(" (",G74)-1)</f>
        <v>ROSE INC</v>
      </c>
      <c r="G74" t="s">
        <v>969</v>
      </c>
      <c r="N74" t="s">
        <v>1139</v>
      </c>
    </row>
    <row r="75" spans="1:14" x14ac:dyDescent="0.2">
      <c r="A75" t="s">
        <v>178</v>
      </c>
      <c r="D75" t="str">
        <f>LEFT(G75,FIND(" (",G75)-1)</f>
        <v>ROSE Ingleton MD</v>
      </c>
      <c r="G75" t="s">
        <v>970</v>
      </c>
      <c r="N75" t="s">
        <v>299</v>
      </c>
    </row>
    <row r="76" spans="1:14" x14ac:dyDescent="0.2">
      <c r="A76" t="s">
        <v>179</v>
      </c>
      <c r="D76" t="str">
        <f>LEFT(G76,FIND(" (",G76)-1)</f>
        <v>Rosebud Perfume Co.</v>
      </c>
      <c r="G76" t="s">
        <v>971</v>
      </c>
      <c r="N76" t="s">
        <v>780</v>
      </c>
    </row>
    <row r="77" spans="1:14" x14ac:dyDescent="0.2">
      <c r="A77" t="s">
        <v>906</v>
      </c>
      <c r="D77" t="str">
        <f>LEFT(G77,FIND(" (",G77)-1)</f>
        <v>rms beauty</v>
      </c>
      <c r="G77" t="s">
        <v>972</v>
      </c>
      <c r="N77" t="s">
        <v>303</v>
      </c>
    </row>
    <row r="78" spans="1:14" x14ac:dyDescent="0.2">
      <c r="A78" t="s">
        <v>185</v>
      </c>
      <c r="N78" t="s">
        <v>224</v>
      </c>
    </row>
    <row r="79" spans="1:14" x14ac:dyDescent="0.2">
      <c r="A79" t="s">
        <v>198</v>
      </c>
      <c r="D79" t="str">
        <f t="shared" ref="D79:D87" si="4">LEFT(G79,FIND(" (",G79)-1)</f>
        <v>SEPHORA COLLECTION</v>
      </c>
      <c r="G79" t="s">
        <v>973</v>
      </c>
      <c r="N79" t="s">
        <v>242</v>
      </c>
    </row>
    <row r="80" spans="1:14" x14ac:dyDescent="0.2">
      <c r="A80" t="s">
        <v>197</v>
      </c>
      <c r="D80" t="str">
        <f t="shared" si="4"/>
        <v>SOBEL SKIN Rx</v>
      </c>
      <c r="G80" t="s">
        <v>974</v>
      </c>
      <c r="N80" t="s">
        <v>243</v>
      </c>
    </row>
    <row r="81" spans="1:14" x14ac:dyDescent="0.2">
      <c r="A81" t="s">
        <v>907</v>
      </c>
      <c r="D81" t="str">
        <f t="shared" si="4"/>
        <v>Saie</v>
      </c>
      <c r="G81" t="s">
        <v>975</v>
      </c>
      <c r="N81" t="s">
        <v>244</v>
      </c>
    </row>
    <row r="82" spans="1:14" x14ac:dyDescent="0.2">
      <c r="A82" t="s">
        <v>201</v>
      </c>
      <c r="D82" t="str">
        <f t="shared" si="4"/>
        <v>Saint Jane Beauty</v>
      </c>
      <c r="G82" t="s">
        <v>976</v>
      </c>
      <c r="N82" t="s">
        <v>246</v>
      </c>
    </row>
    <row r="83" spans="1:14" x14ac:dyDescent="0.2">
      <c r="A83" t="s">
        <v>202</v>
      </c>
      <c r="D83" t="str">
        <f t="shared" si="4"/>
        <v>Selfless by Hyram</v>
      </c>
      <c r="G83" t="s">
        <v>977</v>
      </c>
      <c r="N83" t="s">
        <v>248</v>
      </c>
    </row>
    <row r="84" spans="1:14" x14ac:dyDescent="0.2">
      <c r="A84" t="s">
        <v>207</v>
      </c>
      <c r="D84" t="str">
        <f t="shared" si="4"/>
        <v>Skinfix</v>
      </c>
      <c r="G84" t="s">
        <v>978</v>
      </c>
      <c r="N84" t="s">
        <v>251</v>
      </c>
    </row>
    <row r="85" spans="1:14" x14ac:dyDescent="0.2">
      <c r="A85" t="s">
        <v>208</v>
      </c>
      <c r="D85" t="str">
        <f t="shared" si="4"/>
        <v>StackedSkincare</v>
      </c>
      <c r="G85" t="s">
        <v>979</v>
      </c>
    </row>
    <row r="86" spans="1:14" x14ac:dyDescent="0.2">
      <c r="A86" t="s">
        <v>890</v>
      </c>
      <c r="D86" t="str">
        <f t="shared" si="4"/>
        <v>Summer Fridays</v>
      </c>
      <c r="G86" t="s">
        <v>980</v>
      </c>
    </row>
    <row r="87" spans="1:14" x14ac:dyDescent="0.2">
      <c r="A87" t="s">
        <v>282</v>
      </c>
      <c r="D87" t="str">
        <f t="shared" si="4"/>
        <v>Supergoop!</v>
      </c>
      <c r="G87" t="s">
        <v>981</v>
      </c>
    </row>
    <row r="88" spans="1:14" x14ac:dyDescent="0.2">
      <c r="A88" t="s">
        <v>283</v>
      </c>
    </row>
    <row r="89" spans="1:14" x14ac:dyDescent="0.2">
      <c r="A89" t="s">
        <v>908</v>
      </c>
      <c r="D89" t="str">
        <f t="shared" ref="D89:D96" si="5">LEFT(G89,FIND(" (",G89)-1)</f>
        <v>Tata Harper</v>
      </c>
      <c r="G89" t="s">
        <v>982</v>
      </c>
    </row>
    <row r="90" spans="1:14" x14ac:dyDescent="0.2">
      <c r="A90" t="s">
        <v>909</v>
      </c>
      <c r="D90" t="str">
        <f t="shared" si="5"/>
        <v>Tatcha</v>
      </c>
      <c r="G90" t="s">
        <v>983</v>
      </c>
    </row>
    <row r="91" spans="1:14" x14ac:dyDescent="0.2">
      <c r="A91" t="s">
        <v>910</v>
      </c>
      <c r="D91" t="str">
        <f t="shared" si="5"/>
        <v>The INKEY List</v>
      </c>
      <c r="G91" t="s">
        <v>984</v>
      </c>
    </row>
    <row r="92" spans="1:14" x14ac:dyDescent="0.2">
      <c r="A92" t="s">
        <v>911</v>
      </c>
      <c r="D92" t="str">
        <f t="shared" si="5"/>
        <v>The Nue Co</v>
      </c>
      <c r="G92" t="s">
        <v>985</v>
      </c>
    </row>
    <row r="93" spans="1:14" x14ac:dyDescent="0.2">
      <c r="A93" t="s">
        <v>912</v>
      </c>
      <c r="D93" t="str">
        <f t="shared" si="5"/>
        <v>Topicals</v>
      </c>
      <c r="G93" t="s">
        <v>986</v>
      </c>
    </row>
    <row r="94" spans="1:14" x14ac:dyDescent="0.2">
      <c r="A94" t="s">
        <v>290</v>
      </c>
      <c r="D94" t="str">
        <f t="shared" si="5"/>
        <v>Touchland</v>
      </c>
      <c r="G94" t="s">
        <v>987</v>
      </c>
    </row>
    <row r="95" spans="1:14" x14ac:dyDescent="0.2">
      <c r="A95" t="s">
        <v>294</v>
      </c>
      <c r="D95" t="str">
        <f t="shared" si="5"/>
        <v>Tower 28 Beauty</v>
      </c>
      <c r="G95" t="s">
        <v>988</v>
      </c>
    </row>
    <row r="96" spans="1:14" x14ac:dyDescent="0.2">
      <c r="A96" t="s">
        <v>297</v>
      </c>
      <c r="D96" t="str">
        <f t="shared" si="5"/>
        <v>tarte</v>
      </c>
      <c r="G96" t="s">
        <v>989</v>
      </c>
    </row>
    <row r="97" spans="1:7" x14ac:dyDescent="0.2">
      <c r="A97" t="s">
        <v>226</v>
      </c>
    </row>
    <row r="98" spans="1:7" x14ac:dyDescent="0.2">
      <c r="A98" t="s">
        <v>106</v>
      </c>
      <c r="D98" t="str">
        <f>LEFT(G98,FIND(" (",G98)-1)</f>
        <v>Vitruvi</v>
      </c>
      <c r="G98" t="s">
        <v>990</v>
      </c>
    </row>
    <row r="99" spans="1:7" x14ac:dyDescent="0.2">
      <c r="A99" t="s">
        <v>228</v>
      </c>
      <c r="D99" t="str">
        <f>LEFT(G99,FIND(" (",G99)-1)</f>
        <v>Volition Beauty</v>
      </c>
      <c r="G99" t="s">
        <v>991</v>
      </c>
    </row>
    <row r="100" spans="1:7" x14ac:dyDescent="0.2">
      <c r="A100" t="s">
        <v>303</v>
      </c>
    </row>
    <row r="101" spans="1:7" x14ac:dyDescent="0.2">
      <c r="A101" t="s">
        <v>242</v>
      </c>
      <c r="D101" t="str">
        <f>LEFT(G101,FIND(" (",G101)-1)</f>
        <v>Wander Beauty</v>
      </c>
      <c r="G101" t="s">
        <v>992</v>
      </c>
    </row>
    <row r="102" spans="1:7" x14ac:dyDescent="0.2">
      <c r="A102" t="s">
        <v>243</v>
      </c>
      <c r="D102" t="str">
        <f>LEFT(G102,FIND(" (",G102)-1)</f>
        <v>Wishful</v>
      </c>
      <c r="G102" t="s">
        <v>993</v>
      </c>
    </row>
    <row r="103" spans="1:7" x14ac:dyDescent="0.2">
      <c r="A103" t="s">
        <v>244</v>
      </c>
    </row>
    <row r="104" spans="1:7" x14ac:dyDescent="0.2">
      <c r="A104" t="s">
        <v>245</v>
      </c>
      <c r="D104" t="str">
        <f>LEFT(G104,FIND(" (",G104)-1)</f>
        <v>Youth To The People</v>
      </c>
      <c r="G104" t="s">
        <v>994</v>
      </c>
    </row>
    <row r="105" spans="1:7" x14ac:dyDescent="0.2">
      <c r="A105" t="s">
        <v>246</v>
      </c>
    </row>
    <row r="106" spans="1:7" x14ac:dyDescent="0.2">
      <c r="A106" t="s">
        <v>818</v>
      </c>
      <c r="D106" t="str">
        <f>LEFT(G106,FIND(" (",G106)-1)</f>
        <v>54 Thrones</v>
      </c>
      <c r="G106" t="s">
        <v>995</v>
      </c>
    </row>
  </sheetData>
  <sortState xmlns:xlrd2="http://schemas.microsoft.com/office/spreadsheetml/2017/richdata2" ref="J2:J15">
    <sortCondition ref="J2:J15"/>
  </sortState>
  <conditionalFormatting sqref="A1:A1048576">
    <cfRule type="duplicateValues" dxfId="17" priority="27"/>
  </conditionalFormatting>
  <conditionalFormatting sqref="D107:D1048576">
    <cfRule type="duplicateValues" dxfId="16" priority="25"/>
  </conditionalFormatting>
  <conditionalFormatting sqref="D2:D106 G2:G1048576 A1:A1048576">
    <cfRule type="duplicateValues" dxfId="15" priority="69"/>
  </conditionalFormatting>
  <conditionalFormatting sqref="A1:A1048576 D1:D1048576">
    <cfRule type="duplicateValues" dxfId="14" priority="72"/>
  </conditionalFormatting>
  <conditionalFormatting sqref="H107:H1048576">
    <cfRule type="duplicateValues" dxfId="13" priority="17"/>
  </conditionalFormatting>
  <conditionalFormatting sqref="H44:H106">
    <cfRule type="duplicateValues" dxfId="12" priority="18"/>
  </conditionalFormatting>
  <conditionalFormatting sqref="H44:H1048576">
    <cfRule type="duplicateValues" dxfId="11" priority="19"/>
  </conditionalFormatting>
  <conditionalFormatting sqref="I40:I78">
    <cfRule type="duplicateValues" dxfId="10" priority="15"/>
  </conditionalFormatting>
  <conditionalFormatting sqref="I40:I78">
    <cfRule type="duplicateValues" dxfId="9" priority="16"/>
  </conditionalFormatting>
  <conditionalFormatting sqref="E2:E44">
    <cfRule type="duplicateValues" dxfId="8" priority="13"/>
  </conditionalFormatting>
  <conditionalFormatting sqref="E2:E44">
    <cfRule type="duplicateValues" dxfId="7" priority="14"/>
  </conditionalFormatting>
  <conditionalFormatting sqref="A1:A1048576 E1:E1048576">
    <cfRule type="duplicateValues" dxfId="6" priority="78"/>
  </conditionalFormatting>
  <conditionalFormatting sqref="A1:A1048576 C1:C1048576">
    <cfRule type="duplicateValues" dxfId="5" priority="86"/>
  </conditionalFormatting>
  <conditionalFormatting sqref="A1:B1048576">
    <cfRule type="duplicateValues" dxfId="4" priority="10"/>
  </conditionalFormatting>
  <conditionalFormatting sqref="AA2:AD27">
    <cfRule type="duplicateValues" dxfId="3" priority="1"/>
  </conditionalFormatting>
  <hyperlinks>
    <hyperlink ref="Q1" r:id="rId1" xr:uid="{E0DC5CDD-B204-0144-BD2A-21FB48898B7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CDB26-6078-DA47-800E-2DA9C280BF91}">
  <dimension ref="A1:M559"/>
  <sheetViews>
    <sheetView zoomScale="113" workbookViewId="0">
      <selection activeCell="D1" sqref="A1:D1048576"/>
    </sheetView>
  </sheetViews>
  <sheetFormatPr baseColWidth="10" defaultColWidth="11" defaultRowHeight="16" x14ac:dyDescent="0.2"/>
  <cols>
    <col min="1" max="1" width="27.6640625" bestFit="1" customWidth="1"/>
    <col min="2" max="2" width="28" bestFit="1" customWidth="1"/>
    <col min="3" max="3" width="22.83203125" bestFit="1" customWidth="1"/>
    <col min="4" max="4" width="26.1640625" bestFit="1" customWidth="1"/>
    <col min="8" max="8" width="18.83203125" style="15" bestFit="1" customWidth="1"/>
    <col min="10" max="10" width="33.5" bestFit="1" customWidth="1"/>
  </cols>
  <sheetData>
    <row r="1" spans="1:13" x14ac:dyDescent="0.2">
      <c r="A1" t="s">
        <v>1135</v>
      </c>
      <c r="B1" t="s">
        <v>1136</v>
      </c>
      <c r="C1" t="s">
        <v>836</v>
      </c>
      <c r="D1" t="s">
        <v>875</v>
      </c>
      <c r="H1" s="14" t="s">
        <v>349</v>
      </c>
      <c r="J1" s="21" t="s">
        <v>306</v>
      </c>
      <c r="M1" s="8" t="s">
        <v>1138</v>
      </c>
    </row>
    <row r="2" spans="1:13" x14ac:dyDescent="0.2">
      <c r="A2" t="s">
        <v>1065</v>
      </c>
      <c r="B2" s="14" t="s">
        <v>308</v>
      </c>
      <c r="C2" t="s">
        <v>308</v>
      </c>
      <c r="D2" s="14" t="s">
        <v>332</v>
      </c>
      <c r="H2" s="14" t="s">
        <v>31</v>
      </c>
      <c r="J2" t="s">
        <v>1521</v>
      </c>
    </row>
    <row r="3" spans="1:13" x14ac:dyDescent="0.2">
      <c r="A3" t="s">
        <v>1066</v>
      </c>
      <c r="B3" s="14" t="s">
        <v>343</v>
      </c>
      <c r="C3" t="s">
        <v>447</v>
      </c>
      <c r="D3" s="14" t="s">
        <v>462</v>
      </c>
      <c r="H3" s="14" t="s">
        <v>427</v>
      </c>
      <c r="J3" t="s">
        <v>1522</v>
      </c>
    </row>
    <row r="4" spans="1:13" ht="51" x14ac:dyDescent="0.2">
      <c r="A4" t="s">
        <v>1067</v>
      </c>
      <c r="B4" s="14" t="s">
        <v>389</v>
      </c>
      <c r="C4" t="s">
        <v>499</v>
      </c>
      <c r="D4" s="14" t="s">
        <v>502</v>
      </c>
      <c r="H4" s="14" t="s">
        <v>472</v>
      </c>
      <c r="J4" s="7" t="s">
        <v>2272</v>
      </c>
    </row>
    <row r="5" spans="1:13" x14ac:dyDescent="0.2">
      <c r="A5" t="s">
        <v>1068</v>
      </c>
      <c r="B5" s="14" t="s">
        <v>486</v>
      </c>
      <c r="C5" t="s">
        <v>530</v>
      </c>
      <c r="D5" s="14" t="s">
        <v>549</v>
      </c>
      <c r="H5" s="14" t="s">
        <v>93</v>
      </c>
      <c r="J5" t="s">
        <v>1524</v>
      </c>
    </row>
    <row r="6" spans="1:13" x14ac:dyDescent="0.2">
      <c r="A6" t="s">
        <v>1069</v>
      </c>
      <c r="B6" s="14" t="s">
        <v>499</v>
      </c>
      <c r="C6" t="s">
        <v>548</v>
      </c>
      <c r="D6" s="14" t="s">
        <v>658</v>
      </c>
      <c r="H6" s="14" t="s">
        <v>550</v>
      </c>
      <c r="J6" t="s">
        <v>1525</v>
      </c>
    </row>
    <row r="7" spans="1:13" x14ac:dyDescent="0.2">
      <c r="A7" t="s">
        <v>326</v>
      </c>
      <c r="B7" s="14" t="s">
        <v>532</v>
      </c>
      <c r="C7" t="s">
        <v>549</v>
      </c>
      <c r="D7" s="14" t="s">
        <v>691</v>
      </c>
      <c r="H7" s="14" t="s">
        <v>568</v>
      </c>
      <c r="J7" t="s">
        <v>1526</v>
      </c>
    </row>
    <row r="8" spans="1:13" x14ac:dyDescent="0.2">
      <c r="A8" t="s">
        <v>328</v>
      </c>
      <c r="B8" s="14" t="s">
        <v>549</v>
      </c>
      <c r="C8" t="s">
        <v>560</v>
      </c>
      <c r="D8" s="14" t="s">
        <v>705</v>
      </c>
      <c r="H8" s="14" t="s">
        <v>158</v>
      </c>
      <c r="J8" t="s">
        <v>1527</v>
      </c>
    </row>
    <row r="9" spans="1:13" x14ac:dyDescent="0.2">
      <c r="A9" t="s">
        <v>1070</v>
      </c>
      <c r="B9" s="14" t="s">
        <v>796</v>
      </c>
      <c r="C9" t="s">
        <v>660</v>
      </c>
      <c r="D9" s="14" t="s">
        <v>805</v>
      </c>
      <c r="H9" s="14" t="s">
        <v>624</v>
      </c>
      <c r="J9" t="s">
        <v>1528</v>
      </c>
    </row>
    <row r="10" spans="1:13" x14ac:dyDescent="0.2">
      <c r="A10" t="s">
        <v>1071</v>
      </c>
      <c r="B10" s="14" t="s">
        <v>818</v>
      </c>
      <c r="C10" t="s">
        <v>666</v>
      </c>
      <c r="H10" s="14" t="s">
        <v>638</v>
      </c>
      <c r="J10" t="s">
        <v>1529</v>
      </c>
    </row>
    <row r="11" spans="1:13" x14ac:dyDescent="0.2">
      <c r="A11" t="s">
        <v>339</v>
      </c>
      <c r="C11" t="s">
        <v>796</v>
      </c>
      <c r="H11" s="14" t="s">
        <v>671</v>
      </c>
      <c r="J11" t="s">
        <v>1530</v>
      </c>
    </row>
    <row r="12" spans="1:13" x14ac:dyDescent="0.2">
      <c r="A12" t="s">
        <v>1072</v>
      </c>
      <c r="C12" t="s">
        <v>809</v>
      </c>
      <c r="H12" s="14" t="s">
        <v>762</v>
      </c>
      <c r="J12" t="s">
        <v>1531</v>
      </c>
    </row>
    <row r="13" spans="1:13" x14ac:dyDescent="0.2">
      <c r="A13" t="s">
        <v>353</v>
      </c>
      <c r="C13" t="s">
        <v>815</v>
      </c>
      <c r="H13" s="14" t="s">
        <v>770</v>
      </c>
      <c r="J13" t="s">
        <v>1532</v>
      </c>
    </row>
    <row r="14" spans="1:13" x14ac:dyDescent="0.2">
      <c r="A14" t="s">
        <v>24</v>
      </c>
      <c r="C14" t="s">
        <v>818</v>
      </c>
      <c r="H14" s="14" t="s">
        <v>790</v>
      </c>
      <c r="J14" t="s">
        <v>1533</v>
      </c>
    </row>
    <row r="15" spans="1:13" x14ac:dyDescent="0.2">
      <c r="A15" t="s">
        <v>1073</v>
      </c>
      <c r="J15" t="s">
        <v>1534</v>
      </c>
    </row>
    <row r="16" spans="1:13" ht="17" x14ac:dyDescent="0.2">
      <c r="A16" t="s">
        <v>355</v>
      </c>
      <c r="J16" s="7" t="s">
        <v>2273</v>
      </c>
    </row>
    <row r="17" spans="1:10" x14ac:dyDescent="0.2">
      <c r="A17" t="s">
        <v>359</v>
      </c>
      <c r="J17" t="s">
        <v>1536</v>
      </c>
    </row>
    <row r="18" spans="1:10" x14ac:dyDescent="0.2">
      <c r="A18" t="s">
        <v>1074</v>
      </c>
      <c r="J18" t="s">
        <v>1537</v>
      </c>
    </row>
    <row r="19" spans="1:10" x14ac:dyDescent="0.2">
      <c r="A19" t="s">
        <v>369</v>
      </c>
      <c r="J19" t="s">
        <v>1538</v>
      </c>
    </row>
    <row r="20" spans="1:10" x14ac:dyDescent="0.2">
      <c r="A20" t="s">
        <v>1075</v>
      </c>
      <c r="J20" t="s">
        <v>1539</v>
      </c>
    </row>
    <row r="21" spans="1:10" x14ac:dyDescent="0.2">
      <c r="A21" t="s">
        <v>373</v>
      </c>
      <c r="J21" t="s">
        <v>1540</v>
      </c>
    </row>
    <row r="22" spans="1:10" x14ac:dyDescent="0.2">
      <c r="A22" t="s">
        <v>1076</v>
      </c>
      <c r="J22" t="s">
        <v>1541</v>
      </c>
    </row>
    <row r="23" spans="1:10" x14ac:dyDescent="0.2">
      <c r="A23" t="s">
        <v>31</v>
      </c>
      <c r="J23" t="s">
        <v>1542</v>
      </c>
    </row>
    <row r="24" spans="1:10" x14ac:dyDescent="0.2">
      <c r="A24" t="s">
        <v>1077</v>
      </c>
      <c r="J24" t="s">
        <v>1543</v>
      </c>
    </row>
    <row r="25" spans="1:10" x14ac:dyDescent="0.2">
      <c r="A25" t="s">
        <v>1078</v>
      </c>
      <c r="J25" t="s">
        <v>1544</v>
      </c>
    </row>
    <row r="26" spans="1:10" x14ac:dyDescent="0.2">
      <c r="A26" t="s">
        <v>389</v>
      </c>
      <c r="J26" t="s">
        <v>1545</v>
      </c>
    </row>
    <row r="27" spans="1:10" x14ac:dyDescent="0.2">
      <c r="A27" t="s">
        <v>1079</v>
      </c>
      <c r="J27" t="s">
        <v>1546</v>
      </c>
    </row>
    <row r="28" spans="1:10" x14ac:dyDescent="0.2">
      <c r="A28" t="s">
        <v>399</v>
      </c>
      <c r="J28" t="s">
        <v>1547</v>
      </c>
    </row>
    <row r="29" spans="1:10" x14ac:dyDescent="0.2">
      <c r="A29" t="s">
        <v>403</v>
      </c>
      <c r="J29" t="s">
        <v>1548</v>
      </c>
    </row>
    <row r="30" spans="1:10" x14ac:dyDescent="0.2">
      <c r="A30" t="s">
        <v>1080</v>
      </c>
      <c r="J30" t="s">
        <v>1549</v>
      </c>
    </row>
    <row r="31" spans="1:10" x14ac:dyDescent="0.2">
      <c r="A31" t="s">
        <v>1081</v>
      </c>
      <c r="J31" t="s">
        <v>1550</v>
      </c>
    </row>
    <row r="32" spans="1:10" x14ac:dyDescent="0.2">
      <c r="A32" t="s">
        <v>1082</v>
      </c>
      <c r="J32" t="s">
        <v>1551</v>
      </c>
    </row>
    <row r="33" spans="1:10" x14ac:dyDescent="0.2">
      <c r="A33" t="s">
        <v>1083</v>
      </c>
      <c r="J33" t="s">
        <v>1552</v>
      </c>
    </row>
    <row r="34" spans="1:10" x14ac:dyDescent="0.2">
      <c r="A34" t="s">
        <v>1084</v>
      </c>
      <c r="J34" t="s">
        <v>1553</v>
      </c>
    </row>
    <row r="35" spans="1:10" x14ac:dyDescent="0.2">
      <c r="A35" t="s">
        <v>1085</v>
      </c>
      <c r="J35" t="s">
        <v>1554</v>
      </c>
    </row>
    <row r="36" spans="1:10" x14ac:dyDescent="0.2">
      <c r="A36" t="s">
        <v>425</v>
      </c>
      <c r="J36" t="s">
        <v>1555</v>
      </c>
    </row>
    <row r="37" spans="1:10" x14ac:dyDescent="0.2">
      <c r="A37" t="s">
        <v>60</v>
      </c>
      <c r="J37" t="s">
        <v>1556</v>
      </c>
    </row>
    <row r="38" spans="1:10" x14ac:dyDescent="0.2">
      <c r="A38" t="s">
        <v>1086</v>
      </c>
      <c r="J38" t="s">
        <v>1557</v>
      </c>
    </row>
    <row r="39" spans="1:10" x14ac:dyDescent="0.2">
      <c r="A39" t="s">
        <v>1087</v>
      </c>
      <c r="J39" t="s">
        <v>1558</v>
      </c>
    </row>
    <row r="40" spans="1:10" x14ac:dyDescent="0.2">
      <c r="A40" t="s">
        <v>260</v>
      </c>
      <c r="J40" t="s">
        <v>1559</v>
      </c>
    </row>
    <row r="41" spans="1:10" x14ac:dyDescent="0.2">
      <c r="A41" t="s">
        <v>261</v>
      </c>
      <c r="J41" t="s">
        <v>1560</v>
      </c>
    </row>
    <row r="42" spans="1:10" x14ac:dyDescent="0.2">
      <c r="A42" t="s">
        <v>442</v>
      </c>
      <c r="J42" t="s">
        <v>1561</v>
      </c>
    </row>
    <row r="43" spans="1:10" x14ac:dyDescent="0.2">
      <c r="A43" t="s">
        <v>1088</v>
      </c>
      <c r="J43" t="s">
        <v>1562</v>
      </c>
    </row>
    <row r="44" spans="1:10" x14ac:dyDescent="0.2">
      <c r="A44" t="s">
        <v>1089</v>
      </c>
      <c r="J44" t="s">
        <v>1563</v>
      </c>
    </row>
    <row r="45" spans="1:10" x14ac:dyDescent="0.2">
      <c r="A45" t="s">
        <v>1090</v>
      </c>
      <c r="J45" t="s">
        <v>1564</v>
      </c>
    </row>
    <row r="46" spans="1:10" x14ac:dyDescent="0.2">
      <c r="A46" t="s">
        <v>1091</v>
      </c>
      <c r="J46" t="s">
        <v>1565</v>
      </c>
    </row>
    <row r="47" spans="1:10" x14ac:dyDescent="0.2">
      <c r="A47" t="s">
        <v>70</v>
      </c>
      <c r="J47" t="s">
        <v>2274</v>
      </c>
    </row>
    <row r="48" spans="1:10" x14ac:dyDescent="0.2">
      <c r="A48" t="s">
        <v>1092</v>
      </c>
      <c r="J48" t="s">
        <v>1567</v>
      </c>
    </row>
    <row r="49" spans="1:10" x14ac:dyDescent="0.2">
      <c r="A49" t="s">
        <v>460</v>
      </c>
      <c r="J49" t="s">
        <v>1568</v>
      </c>
    </row>
    <row r="50" spans="1:10" x14ac:dyDescent="0.2">
      <c r="A50" t="s">
        <v>462</v>
      </c>
      <c r="J50" t="s">
        <v>1569</v>
      </c>
    </row>
    <row r="51" spans="1:10" x14ac:dyDescent="0.2">
      <c r="A51" t="s">
        <v>1093</v>
      </c>
      <c r="J51" t="s">
        <v>1570</v>
      </c>
    </row>
    <row r="52" spans="1:10" x14ac:dyDescent="0.2">
      <c r="A52" t="s">
        <v>467</v>
      </c>
      <c r="J52" t="s">
        <v>1571</v>
      </c>
    </row>
    <row r="53" spans="1:10" x14ac:dyDescent="0.2">
      <c r="A53" t="s">
        <v>1094</v>
      </c>
      <c r="J53" t="s">
        <v>1572</v>
      </c>
    </row>
    <row r="54" spans="1:10" x14ac:dyDescent="0.2">
      <c r="A54" t="s">
        <v>470</v>
      </c>
      <c r="J54" t="s">
        <v>1573</v>
      </c>
    </row>
    <row r="55" spans="1:10" x14ac:dyDescent="0.2">
      <c r="A55" t="s">
        <v>80</v>
      </c>
      <c r="J55" t="s">
        <v>1574</v>
      </c>
    </row>
    <row r="56" spans="1:10" x14ac:dyDescent="0.2">
      <c r="A56" t="s">
        <v>1095</v>
      </c>
      <c r="J56" t="s">
        <v>1575</v>
      </c>
    </row>
    <row r="57" spans="1:10" x14ac:dyDescent="0.2">
      <c r="A57" t="s">
        <v>1096</v>
      </c>
      <c r="J57" t="s">
        <v>1576</v>
      </c>
    </row>
    <row r="58" spans="1:10" x14ac:dyDescent="0.2">
      <c r="A58" t="s">
        <v>476</v>
      </c>
      <c r="J58" t="s">
        <v>1577</v>
      </c>
    </row>
    <row r="59" spans="1:10" x14ac:dyDescent="0.2">
      <c r="A59" t="s">
        <v>477</v>
      </c>
      <c r="J59" t="s">
        <v>1578</v>
      </c>
    </row>
    <row r="60" spans="1:10" x14ac:dyDescent="0.2">
      <c r="A60" t="s">
        <v>1097</v>
      </c>
      <c r="J60" t="s">
        <v>1579</v>
      </c>
    </row>
    <row r="61" spans="1:10" x14ac:dyDescent="0.2">
      <c r="A61" t="s">
        <v>486</v>
      </c>
      <c r="J61" t="s">
        <v>1580</v>
      </c>
    </row>
    <row r="62" spans="1:10" x14ac:dyDescent="0.2">
      <c r="A62" t="s">
        <v>495</v>
      </c>
      <c r="J62" t="s">
        <v>1581</v>
      </c>
    </row>
    <row r="63" spans="1:10" x14ac:dyDescent="0.2">
      <c r="A63" t="s">
        <v>498</v>
      </c>
      <c r="J63" t="s">
        <v>1582</v>
      </c>
    </row>
    <row r="64" spans="1:10" x14ac:dyDescent="0.2">
      <c r="A64" t="s">
        <v>499</v>
      </c>
      <c r="J64" t="s">
        <v>1583</v>
      </c>
    </row>
    <row r="65" spans="1:10" x14ac:dyDescent="0.2">
      <c r="A65" t="s">
        <v>1098</v>
      </c>
      <c r="J65" t="s">
        <v>1584</v>
      </c>
    </row>
    <row r="66" spans="1:10" x14ac:dyDescent="0.2">
      <c r="A66" t="s">
        <v>1099</v>
      </c>
      <c r="J66" t="s">
        <v>1585</v>
      </c>
    </row>
    <row r="67" spans="1:10" x14ac:dyDescent="0.2">
      <c r="A67" t="s">
        <v>504</v>
      </c>
      <c r="J67" t="s">
        <v>1586</v>
      </c>
    </row>
    <row r="68" spans="1:10" x14ac:dyDescent="0.2">
      <c r="A68" t="s">
        <v>507</v>
      </c>
      <c r="J68" t="s">
        <v>1587</v>
      </c>
    </row>
    <row r="69" spans="1:10" x14ac:dyDescent="0.2">
      <c r="A69" t="s">
        <v>509</v>
      </c>
      <c r="J69" t="s">
        <v>1588</v>
      </c>
    </row>
    <row r="70" spans="1:10" x14ac:dyDescent="0.2">
      <c r="A70" t="s">
        <v>511</v>
      </c>
      <c r="J70" t="s">
        <v>1589</v>
      </c>
    </row>
    <row r="71" spans="1:10" x14ac:dyDescent="0.2">
      <c r="A71" t="s">
        <v>517</v>
      </c>
      <c r="J71" t="s">
        <v>1590</v>
      </c>
    </row>
    <row r="72" spans="1:10" x14ac:dyDescent="0.2">
      <c r="A72" t="s">
        <v>522</v>
      </c>
      <c r="J72" t="s">
        <v>1591</v>
      </c>
    </row>
    <row r="73" spans="1:10" x14ac:dyDescent="0.2">
      <c r="A73" t="s">
        <v>523</v>
      </c>
      <c r="J73" t="s">
        <v>1592</v>
      </c>
    </row>
    <row r="74" spans="1:10" x14ac:dyDescent="0.2">
      <c r="A74" t="s">
        <v>105</v>
      </c>
      <c r="J74" t="s">
        <v>1593</v>
      </c>
    </row>
    <row r="75" spans="1:10" x14ac:dyDescent="0.2">
      <c r="A75" t="s">
        <v>1100</v>
      </c>
      <c r="J75" t="s">
        <v>1594</v>
      </c>
    </row>
    <row r="76" spans="1:10" x14ac:dyDescent="0.2">
      <c r="A76" t="s">
        <v>1101</v>
      </c>
      <c r="J76" t="s">
        <v>1595</v>
      </c>
    </row>
    <row r="77" spans="1:10" x14ac:dyDescent="0.2">
      <c r="A77" t="s">
        <v>547</v>
      </c>
      <c r="J77" t="s">
        <v>1596</v>
      </c>
    </row>
    <row r="78" spans="1:10" x14ac:dyDescent="0.2">
      <c r="A78" t="s">
        <v>548</v>
      </c>
      <c r="J78" t="s">
        <v>1597</v>
      </c>
    </row>
    <row r="79" spans="1:10" x14ac:dyDescent="0.2">
      <c r="A79" t="s">
        <v>119</v>
      </c>
      <c r="J79" t="s">
        <v>1598</v>
      </c>
    </row>
    <row r="80" spans="1:10" x14ac:dyDescent="0.2">
      <c r="A80" t="s">
        <v>540</v>
      </c>
      <c r="J80" t="s">
        <v>1599</v>
      </c>
    </row>
    <row r="81" spans="1:10" x14ac:dyDescent="0.2">
      <c r="A81" t="s">
        <v>549</v>
      </c>
      <c r="J81" t="s">
        <v>1600</v>
      </c>
    </row>
    <row r="82" spans="1:10" x14ac:dyDescent="0.2">
      <c r="A82" t="s">
        <v>554</v>
      </c>
      <c r="J82" t="s">
        <v>1601</v>
      </c>
    </row>
    <row r="83" spans="1:10" x14ac:dyDescent="0.2">
      <c r="A83" t="s">
        <v>558</v>
      </c>
      <c r="J83" t="s">
        <v>1602</v>
      </c>
    </row>
    <row r="84" spans="1:10" x14ac:dyDescent="0.2">
      <c r="A84" t="s">
        <v>1102</v>
      </c>
      <c r="J84" t="s">
        <v>1603</v>
      </c>
    </row>
    <row r="85" spans="1:10" x14ac:dyDescent="0.2">
      <c r="A85" t="s">
        <v>560</v>
      </c>
      <c r="J85" t="s">
        <v>1604</v>
      </c>
    </row>
    <row r="86" spans="1:10" x14ac:dyDescent="0.2">
      <c r="A86" t="s">
        <v>562</v>
      </c>
      <c r="J86" t="s">
        <v>1605</v>
      </c>
    </row>
    <row r="87" spans="1:10" x14ac:dyDescent="0.2">
      <c r="A87" t="s">
        <v>566</v>
      </c>
      <c r="J87" t="s">
        <v>1606</v>
      </c>
    </row>
    <row r="88" spans="1:10" x14ac:dyDescent="0.2">
      <c r="A88" t="s">
        <v>567</v>
      </c>
      <c r="J88" t="s">
        <v>1607</v>
      </c>
    </row>
    <row r="89" spans="1:10" x14ac:dyDescent="0.2">
      <c r="A89" t="s">
        <v>271</v>
      </c>
      <c r="J89" t="s">
        <v>1608</v>
      </c>
    </row>
    <row r="90" spans="1:10" x14ac:dyDescent="0.2">
      <c r="A90" t="s">
        <v>1103</v>
      </c>
      <c r="J90" t="s">
        <v>1609</v>
      </c>
    </row>
    <row r="91" spans="1:10" x14ac:dyDescent="0.2">
      <c r="A91" t="s">
        <v>1104</v>
      </c>
      <c r="J91" t="s">
        <v>1610</v>
      </c>
    </row>
    <row r="92" spans="1:10" x14ac:dyDescent="0.2">
      <c r="A92" t="s">
        <v>1105</v>
      </c>
      <c r="J92" t="s">
        <v>1611</v>
      </c>
    </row>
    <row r="93" spans="1:10" x14ac:dyDescent="0.2">
      <c r="A93" t="s">
        <v>1106</v>
      </c>
      <c r="J93" t="s">
        <v>1612</v>
      </c>
    </row>
    <row r="94" spans="1:10" x14ac:dyDescent="0.2">
      <c r="A94" t="s">
        <v>1107</v>
      </c>
      <c r="J94" t="s">
        <v>1613</v>
      </c>
    </row>
    <row r="95" spans="1:10" x14ac:dyDescent="0.2">
      <c r="A95" t="s">
        <v>1108</v>
      </c>
      <c r="J95" t="s">
        <v>1614</v>
      </c>
    </row>
    <row r="96" spans="1:10" x14ac:dyDescent="0.2">
      <c r="A96" t="s">
        <v>579</v>
      </c>
      <c r="J96" t="s">
        <v>1615</v>
      </c>
    </row>
    <row r="97" spans="1:10" x14ac:dyDescent="0.2">
      <c r="A97" t="s">
        <v>580</v>
      </c>
      <c r="J97" t="s">
        <v>1616</v>
      </c>
    </row>
    <row r="98" spans="1:10" x14ac:dyDescent="0.2">
      <c r="A98" t="s">
        <v>587</v>
      </c>
      <c r="J98" t="s">
        <v>1617</v>
      </c>
    </row>
    <row r="99" spans="1:10" x14ac:dyDescent="0.2">
      <c r="A99" t="s">
        <v>1109</v>
      </c>
      <c r="J99" t="s">
        <v>1618</v>
      </c>
    </row>
    <row r="100" spans="1:10" x14ac:dyDescent="0.2">
      <c r="A100" t="s">
        <v>594</v>
      </c>
      <c r="J100" t="s">
        <v>1619</v>
      </c>
    </row>
    <row r="101" spans="1:10" x14ac:dyDescent="0.2">
      <c r="A101" t="s">
        <v>599</v>
      </c>
      <c r="J101" t="s">
        <v>1620</v>
      </c>
    </row>
    <row r="102" spans="1:10" x14ac:dyDescent="0.2">
      <c r="A102" t="s">
        <v>1110</v>
      </c>
      <c r="J102" t="s">
        <v>1621</v>
      </c>
    </row>
    <row r="103" spans="1:10" x14ac:dyDescent="0.2">
      <c r="A103" t="s">
        <v>158</v>
      </c>
      <c r="J103" t="s">
        <v>1622</v>
      </c>
    </row>
    <row r="104" spans="1:10" x14ac:dyDescent="0.2">
      <c r="A104" t="s">
        <v>622</v>
      </c>
      <c r="J104" t="s">
        <v>1623</v>
      </c>
    </row>
    <row r="105" spans="1:10" x14ac:dyDescent="0.2">
      <c r="A105" t="s">
        <v>623</v>
      </c>
      <c r="J105" t="s">
        <v>1624</v>
      </c>
    </row>
    <row r="106" spans="1:10" x14ac:dyDescent="0.2">
      <c r="A106" t="s">
        <v>624</v>
      </c>
      <c r="J106" t="s">
        <v>1626</v>
      </c>
    </row>
    <row r="107" spans="1:10" x14ac:dyDescent="0.2">
      <c r="A107" t="s">
        <v>1111</v>
      </c>
      <c r="J107" t="s">
        <v>1627</v>
      </c>
    </row>
    <row r="108" spans="1:10" x14ac:dyDescent="0.2">
      <c r="A108" t="s">
        <v>631</v>
      </c>
      <c r="J108" t="s">
        <v>1628</v>
      </c>
    </row>
    <row r="109" spans="1:10" x14ac:dyDescent="0.2">
      <c r="A109" t="s">
        <v>636</v>
      </c>
      <c r="J109" t="s">
        <v>1629</v>
      </c>
    </row>
    <row r="110" spans="1:10" x14ac:dyDescent="0.2">
      <c r="A110" t="s">
        <v>637</v>
      </c>
      <c r="J110" t="s">
        <v>1630</v>
      </c>
    </row>
    <row r="111" spans="1:10" x14ac:dyDescent="0.2">
      <c r="A111" t="s">
        <v>638</v>
      </c>
      <c r="J111" t="s">
        <v>1631</v>
      </c>
    </row>
    <row r="112" spans="1:10" x14ac:dyDescent="0.2">
      <c r="A112" t="s">
        <v>1112</v>
      </c>
      <c r="J112" t="s">
        <v>1632</v>
      </c>
    </row>
    <row r="113" spans="1:10" x14ac:dyDescent="0.2">
      <c r="A113" t="s">
        <v>640</v>
      </c>
      <c r="J113" t="s">
        <v>1633</v>
      </c>
    </row>
    <row r="114" spans="1:10" x14ac:dyDescent="0.2">
      <c r="A114" t="s">
        <v>653</v>
      </c>
      <c r="J114" t="s">
        <v>1634</v>
      </c>
    </row>
    <row r="115" spans="1:10" x14ac:dyDescent="0.2">
      <c r="A115" t="s">
        <v>1113</v>
      </c>
      <c r="J115" t="s">
        <v>1635</v>
      </c>
    </row>
    <row r="116" spans="1:10" x14ac:dyDescent="0.2">
      <c r="A116" t="s">
        <v>174</v>
      </c>
      <c r="J116" t="s">
        <v>1636</v>
      </c>
    </row>
    <row r="117" spans="1:10" x14ac:dyDescent="0.2">
      <c r="A117" t="s">
        <v>1114</v>
      </c>
      <c r="J117" t="s">
        <v>1637</v>
      </c>
    </row>
    <row r="118" spans="1:10" x14ac:dyDescent="0.2">
      <c r="A118" t="s">
        <v>660</v>
      </c>
      <c r="J118" t="s">
        <v>1638</v>
      </c>
    </row>
    <row r="119" spans="1:10" x14ac:dyDescent="0.2">
      <c r="A119" t="s">
        <v>1115</v>
      </c>
      <c r="J119" t="s">
        <v>1639</v>
      </c>
    </row>
    <row r="120" spans="1:10" x14ac:dyDescent="0.2">
      <c r="A120" t="s">
        <v>663</v>
      </c>
      <c r="J120" t="s">
        <v>1640</v>
      </c>
    </row>
    <row r="121" spans="1:10" x14ac:dyDescent="0.2">
      <c r="A121" t="s">
        <v>185</v>
      </c>
      <c r="J121" t="s">
        <v>1641</v>
      </c>
    </row>
    <row r="122" spans="1:10" x14ac:dyDescent="0.2">
      <c r="A122" t="s">
        <v>1116</v>
      </c>
      <c r="J122" t="s">
        <v>1642</v>
      </c>
    </row>
    <row r="123" spans="1:10" x14ac:dyDescent="0.2">
      <c r="A123" t="s">
        <v>668</v>
      </c>
      <c r="J123" t="s">
        <v>1643</v>
      </c>
    </row>
    <row r="124" spans="1:10" x14ac:dyDescent="0.2">
      <c r="A124" t="s">
        <v>669</v>
      </c>
      <c r="J124" t="s">
        <v>1644</v>
      </c>
    </row>
    <row r="125" spans="1:10" x14ac:dyDescent="0.2">
      <c r="A125" t="s">
        <v>1117</v>
      </c>
      <c r="J125" t="s">
        <v>1645</v>
      </c>
    </row>
    <row r="126" spans="1:10" x14ac:dyDescent="0.2">
      <c r="A126" t="s">
        <v>674</v>
      </c>
      <c r="J126" t="s">
        <v>1646</v>
      </c>
    </row>
    <row r="127" spans="1:10" x14ac:dyDescent="0.2">
      <c r="A127" t="s">
        <v>677</v>
      </c>
      <c r="J127" t="s">
        <v>1647</v>
      </c>
    </row>
    <row r="128" spans="1:10" x14ac:dyDescent="0.2">
      <c r="A128" t="s">
        <v>679</v>
      </c>
      <c r="J128" t="s">
        <v>1648</v>
      </c>
    </row>
    <row r="129" spans="1:10" x14ac:dyDescent="0.2">
      <c r="A129" t="s">
        <v>680</v>
      </c>
      <c r="J129" t="s">
        <v>1649</v>
      </c>
    </row>
    <row r="130" spans="1:10" x14ac:dyDescent="0.2">
      <c r="A130" t="s">
        <v>684</v>
      </c>
      <c r="J130" t="s">
        <v>1650</v>
      </c>
    </row>
    <row r="131" spans="1:10" x14ac:dyDescent="0.2">
      <c r="A131" t="s">
        <v>692</v>
      </c>
      <c r="J131" t="s">
        <v>1651</v>
      </c>
    </row>
    <row r="132" spans="1:10" x14ac:dyDescent="0.2">
      <c r="A132" t="s">
        <v>1118</v>
      </c>
      <c r="J132" t="s">
        <v>1652</v>
      </c>
    </row>
    <row r="133" spans="1:10" x14ac:dyDescent="0.2">
      <c r="A133" t="s">
        <v>691</v>
      </c>
      <c r="J133" t="s">
        <v>1653</v>
      </c>
    </row>
    <row r="134" spans="1:10" x14ac:dyDescent="0.2">
      <c r="A134" t="s">
        <v>695</v>
      </c>
      <c r="J134" t="s">
        <v>1654</v>
      </c>
    </row>
    <row r="135" spans="1:10" x14ac:dyDescent="0.2">
      <c r="A135" t="s">
        <v>705</v>
      </c>
      <c r="J135" t="s">
        <v>1655</v>
      </c>
    </row>
    <row r="136" spans="1:10" x14ac:dyDescent="0.2">
      <c r="A136" t="s">
        <v>706</v>
      </c>
      <c r="J136" t="s">
        <v>1656</v>
      </c>
    </row>
    <row r="137" spans="1:10" x14ac:dyDescent="0.2">
      <c r="A137" t="s">
        <v>1119</v>
      </c>
      <c r="J137" t="s">
        <v>1657</v>
      </c>
    </row>
    <row r="138" spans="1:10" x14ac:dyDescent="0.2">
      <c r="A138" t="s">
        <v>715</v>
      </c>
      <c r="J138" t="s">
        <v>1658</v>
      </c>
    </row>
    <row r="139" spans="1:10" x14ac:dyDescent="0.2">
      <c r="A139" t="s">
        <v>723</v>
      </c>
      <c r="J139" t="s">
        <v>1659</v>
      </c>
    </row>
    <row r="140" spans="1:10" x14ac:dyDescent="0.2">
      <c r="A140" t="s">
        <v>1120</v>
      </c>
      <c r="J140" t="s">
        <v>1660</v>
      </c>
    </row>
    <row r="141" spans="1:10" x14ac:dyDescent="0.2">
      <c r="A141" t="s">
        <v>727</v>
      </c>
      <c r="J141" t="s">
        <v>1661</v>
      </c>
    </row>
    <row r="142" spans="1:10" x14ac:dyDescent="0.2">
      <c r="A142" t="s">
        <v>1121</v>
      </c>
      <c r="J142" t="s">
        <v>1662</v>
      </c>
    </row>
    <row r="143" spans="1:10" x14ac:dyDescent="0.2">
      <c r="A143" t="s">
        <v>1122</v>
      </c>
      <c r="J143" t="s">
        <v>1663</v>
      </c>
    </row>
    <row r="144" spans="1:10" x14ac:dyDescent="0.2">
      <c r="A144" t="s">
        <v>1123</v>
      </c>
      <c r="J144" t="s">
        <v>1664</v>
      </c>
    </row>
    <row r="145" spans="1:10" x14ac:dyDescent="0.2">
      <c r="A145" t="s">
        <v>289</v>
      </c>
      <c r="J145" t="s">
        <v>1665</v>
      </c>
    </row>
    <row r="146" spans="1:10" x14ac:dyDescent="0.2">
      <c r="A146" t="s">
        <v>1124</v>
      </c>
      <c r="J146" t="s">
        <v>1666</v>
      </c>
    </row>
    <row r="147" spans="1:10" x14ac:dyDescent="0.2">
      <c r="A147" t="s">
        <v>751</v>
      </c>
      <c r="J147" t="s">
        <v>1667</v>
      </c>
    </row>
    <row r="148" spans="1:10" x14ac:dyDescent="0.2">
      <c r="A148" t="s">
        <v>296</v>
      </c>
      <c r="J148" t="s">
        <v>1668</v>
      </c>
    </row>
    <row r="149" spans="1:10" x14ac:dyDescent="0.2">
      <c r="A149" t="s">
        <v>1125</v>
      </c>
      <c r="J149" t="s">
        <v>1669</v>
      </c>
    </row>
    <row r="150" spans="1:10" x14ac:dyDescent="0.2">
      <c r="A150" t="s">
        <v>756</v>
      </c>
      <c r="J150" t="s">
        <v>1670</v>
      </c>
    </row>
    <row r="151" spans="1:10" x14ac:dyDescent="0.2">
      <c r="A151" t="s">
        <v>1126</v>
      </c>
      <c r="J151" t="s">
        <v>1671</v>
      </c>
    </row>
    <row r="152" spans="1:10" x14ac:dyDescent="0.2">
      <c r="A152" t="s">
        <v>758</v>
      </c>
      <c r="J152" t="s">
        <v>1672</v>
      </c>
    </row>
    <row r="153" spans="1:10" x14ac:dyDescent="0.2">
      <c r="A153" t="s">
        <v>1127</v>
      </c>
      <c r="J153" t="s">
        <v>1673</v>
      </c>
    </row>
    <row r="154" spans="1:10" x14ac:dyDescent="0.2">
      <c r="A154" t="s">
        <v>1128</v>
      </c>
      <c r="J154" t="s">
        <v>1674</v>
      </c>
    </row>
    <row r="155" spans="1:10" x14ac:dyDescent="0.2">
      <c r="A155" t="s">
        <v>761</v>
      </c>
      <c r="J155" t="s">
        <v>1675</v>
      </c>
    </row>
    <row r="156" spans="1:10" x14ac:dyDescent="0.2">
      <c r="A156" t="s">
        <v>182</v>
      </c>
      <c r="J156" t="s">
        <v>1676</v>
      </c>
    </row>
    <row r="157" spans="1:10" x14ac:dyDescent="0.2">
      <c r="A157" t="s">
        <v>771</v>
      </c>
      <c r="J157" t="s">
        <v>439</v>
      </c>
    </row>
    <row r="158" spans="1:10" x14ac:dyDescent="0.2">
      <c r="A158" t="s">
        <v>1129</v>
      </c>
      <c r="J158" t="s">
        <v>1677</v>
      </c>
    </row>
    <row r="159" spans="1:10" x14ac:dyDescent="0.2">
      <c r="A159" t="s">
        <v>1130</v>
      </c>
      <c r="J159" t="s">
        <v>1678</v>
      </c>
    </row>
    <row r="160" spans="1:10" x14ac:dyDescent="0.2">
      <c r="A160" t="s">
        <v>779</v>
      </c>
      <c r="J160" t="s">
        <v>1679</v>
      </c>
    </row>
    <row r="161" spans="1:10" x14ac:dyDescent="0.2">
      <c r="A161" t="s">
        <v>783</v>
      </c>
      <c r="J161" t="s">
        <v>1680</v>
      </c>
    </row>
    <row r="162" spans="1:10" x14ac:dyDescent="0.2">
      <c r="A162" t="s">
        <v>1131</v>
      </c>
      <c r="J162" t="s">
        <v>1681</v>
      </c>
    </row>
    <row r="163" spans="1:10" x14ac:dyDescent="0.2">
      <c r="A163" t="s">
        <v>1132</v>
      </c>
      <c r="J163" t="s">
        <v>1682</v>
      </c>
    </row>
    <row r="164" spans="1:10" x14ac:dyDescent="0.2">
      <c r="A164" t="s">
        <v>789</v>
      </c>
      <c r="J164" t="s">
        <v>1683</v>
      </c>
    </row>
    <row r="165" spans="1:10" x14ac:dyDescent="0.2">
      <c r="A165" t="s">
        <v>795</v>
      </c>
      <c r="J165" t="s">
        <v>1684</v>
      </c>
    </row>
    <row r="166" spans="1:10" x14ac:dyDescent="0.2">
      <c r="A166" t="s">
        <v>796</v>
      </c>
      <c r="J166" t="s">
        <v>1685</v>
      </c>
    </row>
    <row r="167" spans="1:10" x14ac:dyDescent="0.2">
      <c r="A167" t="s">
        <v>792</v>
      </c>
      <c r="J167" t="s">
        <v>1686</v>
      </c>
    </row>
    <row r="168" spans="1:10" x14ac:dyDescent="0.2">
      <c r="A168" t="s">
        <v>801</v>
      </c>
      <c r="J168" t="s">
        <v>1687</v>
      </c>
    </row>
    <row r="169" spans="1:10" x14ac:dyDescent="0.2">
      <c r="A169" t="s">
        <v>802</v>
      </c>
      <c r="J169" t="s">
        <v>1688</v>
      </c>
    </row>
    <row r="170" spans="1:10" x14ac:dyDescent="0.2">
      <c r="A170" t="s">
        <v>1133</v>
      </c>
      <c r="J170" t="s">
        <v>1689</v>
      </c>
    </row>
    <row r="171" spans="1:10" x14ac:dyDescent="0.2">
      <c r="A171" t="s">
        <v>808</v>
      </c>
      <c r="J171" t="s">
        <v>1690</v>
      </c>
    </row>
    <row r="172" spans="1:10" x14ac:dyDescent="0.2">
      <c r="A172" t="s">
        <v>809</v>
      </c>
      <c r="J172" t="s">
        <v>1691</v>
      </c>
    </row>
    <row r="173" spans="1:10" x14ac:dyDescent="0.2">
      <c r="A173" t="s">
        <v>1134</v>
      </c>
      <c r="J173" t="s">
        <v>1692</v>
      </c>
    </row>
    <row r="174" spans="1:10" x14ac:dyDescent="0.2">
      <c r="A174" t="s">
        <v>815</v>
      </c>
      <c r="J174" t="s">
        <v>1693</v>
      </c>
    </row>
    <row r="175" spans="1:10" x14ac:dyDescent="0.2">
      <c r="A175" t="s">
        <v>819</v>
      </c>
      <c r="J175" t="s">
        <v>1694</v>
      </c>
    </row>
    <row r="176" spans="1:10" x14ac:dyDescent="0.2">
      <c r="J176" t="s">
        <v>1695</v>
      </c>
    </row>
    <row r="177" spans="8:10" x14ac:dyDescent="0.2">
      <c r="H177"/>
      <c r="J177" t="s">
        <v>1696</v>
      </c>
    </row>
    <row r="178" spans="8:10" x14ac:dyDescent="0.2">
      <c r="H178"/>
      <c r="J178" t="s">
        <v>1697</v>
      </c>
    </row>
    <row r="179" spans="8:10" x14ac:dyDescent="0.2">
      <c r="H179"/>
      <c r="J179" t="s">
        <v>1698</v>
      </c>
    </row>
    <row r="180" spans="8:10" x14ac:dyDescent="0.2">
      <c r="H180"/>
      <c r="J180" t="s">
        <v>1699</v>
      </c>
    </row>
    <row r="181" spans="8:10" x14ac:dyDescent="0.2">
      <c r="H181"/>
      <c r="J181" t="s">
        <v>1700</v>
      </c>
    </row>
    <row r="182" spans="8:10" x14ac:dyDescent="0.2">
      <c r="H182"/>
      <c r="J182" t="s">
        <v>1701</v>
      </c>
    </row>
    <row r="183" spans="8:10" x14ac:dyDescent="0.2">
      <c r="H183"/>
      <c r="J183" t="s">
        <v>466</v>
      </c>
    </row>
    <row r="184" spans="8:10" x14ac:dyDescent="0.2">
      <c r="H184"/>
      <c r="J184" t="s">
        <v>1702</v>
      </c>
    </row>
    <row r="185" spans="8:10" x14ac:dyDescent="0.2">
      <c r="H185"/>
      <c r="J185" t="s">
        <v>1703</v>
      </c>
    </row>
    <row r="186" spans="8:10" x14ac:dyDescent="0.2">
      <c r="H186"/>
      <c r="J186" t="s">
        <v>1704</v>
      </c>
    </row>
    <row r="187" spans="8:10" x14ac:dyDescent="0.2">
      <c r="H187"/>
      <c r="J187" t="s">
        <v>1705</v>
      </c>
    </row>
    <row r="188" spans="8:10" x14ac:dyDescent="0.2">
      <c r="H188"/>
      <c r="J188" t="s">
        <v>1706</v>
      </c>
    </row>
    <row r="189" spans="8:10" x14ac:dyDescent="0.2">
      <c r="H189"/>
      <c r="J189" t="s">
        <v>1707</v>
      </c>
    </row>
    <row r="190" spans="8:10" x14ac:dyDescent="0.2">
      <c r="H190"/>
      <c r="J190" t="s">
        <v>1708</v>
      </c>
    </row>
    <row r="191" spans="8:10" x14ac:dyDescent="0.2">
      <c r="H191"/>
      <c r="J191" t="s">
        <v>1709</v>
      </c>
    </row>
    <row r="192" spans="8:10" x14ac:dyDescent="0.2">
      <c r="H192"/>
      <c r="J192" t="s">
        <v>1710</v>
      </c>
    </row>
    <row r="193" spans="8:10" x14ac:dyDescent="0.2">
      <c r="H193"/>
      <c r="J193" t="s">
        <v>1711</v>
      </c>
    </row>
    <row r="194" spans="8:10" x14ac:dyDescent="0.2">
      <c r="H194"/>
      <c r="J194" t="s">
        <v>1712</v>
      </c>
    </row>
    <row r="195" spans="8:10" x14ac:dyDescent="0.2">
      <c r="H195"/>
      <c r="J195" t="s">
        <v>1713</v>
      </c>
    </row>
    <row r="196" spans="8:10" x14ac:dyDescent="0.2">
      <c r="H196"/>
      <c r="J196" t="s">
        <v>1714</v>
      </c>
    </row>
    <row r="197" spans="8:10" x14ac:dyDescent="0.2">
      <c r="H197"/>
      <c r="J197" t="s">
        <v>1715</v>
      </c>
    </row>
    <row r="198" spans="8:10" x14ac:dyDescent="0.2">
      <c r="H198"/>
      <c r="J198" t="s">
        <v>1716</v>
      </c>
    </row>
    <row r="199" spans="8:10" x14ac:dyDescent="0.2">
      <c r="H199"/>
      <c r="J199" t="s">
        <v>1717</v>
      </c>
    </row>
    <row r="200" spans="8:10" x14ac:dyDescent="0.2">
      <c r="H200"/>
      <c r="J200" t="s">
        <v>1718</v>
      </c>
    </row>
    <row r="201" spans="8:10" x14ac:dyDescent="0.2">
      <c r="H201"/>
      <c r="J201" t="s">
        <v>1719</v>
      </c>
    </row>
    <row r="202" spans="8:10" x14ac:dyDescent="0.2">
      <c r="H202"/>
      <c r="J202" t="s">
        <v>1720</v>
      </c>
    </row>
    <row r="203" spans="8:10" x14ac:dyDescent="0.2">
      <c r="H203"/>
      <c r="J203" t="s">
        <v>487</v>
      </c>
    </row>
    <row r="204" spans="8:10" x14ac:dyDescent="0.2">
      <c r="H204"/>
      <c r="J204" t="s">
        <v>1721</v>
      </c>
    </row>
    <row r="205" spans="8:10" x14ac:dyDescent="0.2">
      <c r="H205"/>
      <c r="J205" t="s">
        <v>1722</v>
      </c>
    </row>
    <row r="206" spans="8:10" x14ac:dyDescent="0.2">
      <c r="H206"/>
      <c r="J206" t="s">
        <v>1723</v>
      </c>
    </row>
    <row r="207" spans="8:10" x14ac:dyDescent="0.2">
      <c r="H207"/>
      <c r="J207" t="s">
        <v>1724</v>
      </c>
    </row>
    <row r="208" spans="8:10" x14ac:dyDescent="0.2">
      <c r="H208"/>
      <c r="J208" t="s">
        <v>1725</v>
      </c>
    </row>
    <row r="209" spans="8:10" x14ac:dyDescent="0.2">
      <c r="H209"/>
      <c r="J209" t="s">
        <v>1726</v>
      </c>
    </row>
    <row r="210" spans="8:10" x14ac:dyDescent="0.2">
      <c r="H210"/>
      <c r="J210" t="s">
        <v>1727</v>
      </c>
    </row>
    <row r="211" spans="8:10" x14ac:dyDescent="0.2">
      <c r="H211"/>
      <c r="J211" t="s">
        <v>1728</v>
      </c>
    </row>
    <row r="212" spans="8:10" x14ac:dyDescent="0.2">
      <c r="H212"/>
      <c r="J212" t="s">
        <v>1729</v>
      </c>
    </row>
    <row r="213" spans="8:10" x14ac:dyDescent="0.2">
      <c r="H213"/>
      <c r="J213" t="s">
        <v>1730</v>
      </c>
    </row>
    <row r="214" spans="8:10" x14ac:dyDescent="0.2">
      <c r="H214"/>
      <c r="J214" t="s">
        <v>1731</v>
      </c>
    </row>
    <row r="215" spans="8:10" x14ac:dyDescent="0.2">
      <c r="H215"/>
      <c r="J215" t="s">
        <v>1732</v>
      </c>
    </row>
    <row r="216" spans="8:10" x14ac:dyDescent="0.2">
      <c r="H216"/>
      <c r="J216" t="s">
        <v>1733</v>
      </c>
    </row>
    <row r="217" spans="8:10" x14ac:dyDescent="0.2">
      <c r="H217"/>
      <c r="J217" t="s">
        <v>1734</v>
      </c>
    </row>
    <row r="218" spans="8:10" x14ac:dyDescent="0.2">
      <c r="H218"/>
      <c r="J218" t="s">
        <v>1735</v>
      </c>
    </row>
    <row r="219" spans="8:10" x14ac:dyDescent="0.2">
      <c r="H219"/>
      <c r="J219" t="s">
        <v>1736</v>
      </c>
    </row>
    <row r="220" spans="8:10" x14ac:dyDescent="0.2">
      <c r="H220"/>
      <c r="J220" t="s">
        <v>1737</v>
      </c>
    </row>
    <row r="221" spans="8:10" x14ac:dyDescent="0.2">
      <c r="H221"/>
      <c r="J221" t="s">
        <v>500</v>
      </c>
    </row>
    <row r="222" spans="8:10" x14ac:dyDescent="0.2">
      <c r="H222"/>
      <c r="J222" t="s">
        <v>1738</v>
      </c>
    </row>
    <row r="223" spans="8:10" x14ac:dyDescent="0.2">
      <c r="H223"/>
      <c r="J223" t="s">
        <v>1739</v>
      </c>
    </row>
    <row r="224" spans="8:10" x14ac:dyDescent="0.2">
      <c r="H224"/>
      <c r="J224" t="s">
        <v>1740</v>
      </c>
    </row>
    <row r="225" spans="8:10" x14ac:dyDescent="0.2">
      <c r="H225"/>
      <c r="J225" t="s">
        <v>1741</v>
      </c>
    </row>
    <row r="226" spans="8:10" x14ac:dyDescent="0.2">
      <c r="H226"/>
      <c r="J226" t="s">
        <v>1742</v>
      </c>
    </row>
    <row r="227" spans="8:10" x14ac:dyDescent="0.2">
      <c r="H227"/>
      <c r="J227" t="s">
        <v>1743</v>
      </c>
    </row>
    <row r="228" spans="8:10" x14ac:dyDescent="0.2">
      <c r="H228"/>
      <c r="J228" t="s">
        <v>1744</v>
      </c>
    </row>
    <row r="229" spans="8:10" x14ac:dyDescent="0.2">
      <c r="H229"/>
      <c r="J229" t="s">
        <v>1745</v>
      </c>
    </row>
    <row r="230" spans="8:10" x14ac:dyDescent="0.2">
      <c r="H230"/>
      <c r="J230" t="s">
        <v>1746</v>
      </c>
    </row>
    <row r="231" spans="8:10" x14ac:dyDescent="0.2">
      <c r="H231"/>
      <c r="J231" t="s">
        <v>1747</v>
      </c>
    </row>
    <row r="232" spans="8:10" x14ac:dyDescent="0.2">
      <c r="H232"/>
      <c r="J232" t="s">
        <v>1748</v>
      </c>
    </row>
    <row r="233" spans="8:10" x14ac:dyDescent="0.2">
      <c r="H233"/>
      <c r="J233" t="s">
        <v>1749</v>
      </c>
    </row>
    <row r="234" spans="8:10" x14ac:dyDescent="0.2">
      <c r="H234"/>
      <c r="J234" t="s">
        <v>1750</v>
      </c>
    </row>
    <row r="235" spans="8:10" x14ac:dyDescent="0.2">
      <c r="H235"/>
      <c r="J235" t="s">
        <v>1751</v>
      </c>
    </row>
    <row r="236" spans="8:10" x14ac:dyDescent="0.2">
      <c r="H236"/>
      <c r="J236" t="s">
        <v>1752</v>
      </c>
    </row>
    <row r="237" spans="8:10" x14ac:dyDescent="0.2">
      <c r="H237"/>
      <c r="J237" t="s">
        <v>1753</v>
      </c>
    </row>
    <row r="238" spans="8:10" x14ac:dyDescent="0.2">
      <c r="H238"/>
      <c r="J238" t="s">
        <v>1754</v>
      </c>
    </row>
    <row r="239" spans="8:10" x14ac:dyDescent="0.2">
      <c r="H239"/>
      <c r="J239" t="s">
        <v>1755</v>
      </c>
    </row>
    <row r="240" spans="8:10" x14ac:dyDescent="0.2">
      <c r="H240"/>
      <c r="J240" t="s">
        <v>1756</v>
      </c>
    </row>
    <row r="241" spans="8:10" x14ac:dyDescent="0.2">
      <c r="H241"/>
      <c r="J241" t="s">
        <v>1757</v>
      </c>
    </row>
    <row r="242" spans="8:10" x14ac:dyDescent="0.2">
      <c r="H242"/>
      <c r="J242" t="s">
        <v>523</v>
      </c>
    </row>
    <row r="243" spans="8:10" x14ac:dyDescent="0.2">
      <c r="H243"/>
      <c r="J243" t="s">
        <v>1758</v>
      </c>
    </row>
    <row r="244" spans="8:10" x14ac:dyDescent="0.2">
      <c r="H244"/>
      <c r="J244" t="s">
        <v>1759</v>
      </c>
    </row>
    <row r="245" spans="8:10" x14ac:dyDescent="0.2">
      <c r="H245"/>
      <c r="J245" t="s">
        <v>1760</v>
      </c>
    </row>
    <row r="246" spans="8:10" x14ac:dyDescent="0.2">
      <c r="H246"/>
      <c r="J246" t="s">
        <v>1761</v>
      </c>
    </row>
    <row r="247" spans="8:10" x14ac:dyDescent="0.2">
      <c r="H247"/>
      <c r="J247" t="s">
        <v>1762</v>
      </c>
    </row>
    <row r="248" spans="8:10" x14ac:dyDescent="0.2">
      <c r="H248"/>
      <c r="J248" t="s">
        <v>1763</v>
      </c>
    </row>
    <row r="249" spans="8:10" x14ac:dyDescent="0.2">
      <c r="H249"/>
      <c r="J249" t="s">
        <v>1764</v>
      </c>
    </row>
    <row r="250" spans="8:10" x14ac:dyDescent="0.2">
      <c r="H250"/>
      <c r="J250" t="s">
        <v>1765</v>
      </c>
    </row>
    <row r="251" spans="8:10" x14ac:dyDescent="0.2">
      <c r="H251"/>
      <c r="J251" t="s">
        <v>1766</v>
      </c>
    </row>
    <row r="252" spans="8:10" x14ac:dyDescent="0.2">
      <c r="H252"/>
      <c r="J252" t="s">
        <v>1767</v>
      </c>
    </row>
    <row r="253" spans="8:10" x14ac:dyDescent="0.2">
      <c r="H253"/>
      <c r="J253" t="s">
        <v>1768</v>
      </c>
    </row>
    <row r="254" spans="8:10" x14ac:dyDescent="0.2">
      <c r="H254"/>
      <c r="J254" t="s">
        <v>1769</v>
      </c>
    </row>
    <row r="255" spans="8:10" x14ac:dyDescent="0.2">
      <c r="H255"/>
      <c r="J255" t="s">
        <v>1770</v>
      </c>
    </row>
    <row r="256" spans="8:10" x14ac:dyDescent="0.2">
      <c r="H256"/>
      <c r="J256" t="s">
        <v>1771</v>
      </c>
    </row>
    <row r="257" spans="8:10" x14ac:dyDescent="0.2">
      <c r="H257"/>
      <c r="J257" t="s">
        <v>1772</v>
      </c>
    </row>
    <row r="258" spans="8:10" x14ac:dyDescent="0.2">
      <c r="H258"/>
      <c r="J258" t="s">
        <v>539</v>
      </c>
    </row>
    <row r="259" spans="8:10" x14ac:dyDescent="0.2">
      <c r="H259"/>
      <c r="J259" t="s">
        <v>1773</v>
      </c>
    </row>
    <row r="260" spans="8:10" x14ac:dyDescent="0.2">
      <c r="H260"/>
      <c r="J260" t="s">
        <v>1774</v>
      </c>
    </row>
    <row r="261" spans="8:10" x14ac:dyDescent="0.2">
      <c r="H261"/>
      <c r="J261" t="s">
        <v>1775</v>
      </c>
    </row>
    <row r="262" spans="8:10" x14ac:dyDescent="0.2">
      <c r="H262"/>
      <c r="J262" t="s">
        <v>1776</v>
      </c>
    </row>
    <row r="263" spans="8:10" x14ac:dyDescent="0.2">
      <c r="H263"/>
      <c r="J263" t="s">
        <v>1777</v>
      </c>
    </row>
    <row r="264" spans="8:10" x14ac:dyDescent="0.2">
      <c r="H264"/>
      <c r="J264" t="s">
        <v>1778</v>
      </c>
    </row>
    <row r="265" spans="8:10" x14ac:dyDescent="0.2">
      <c r="H265"/>
      <c r="J265" t="s">
        <v>1779</v>
      </c>
    </row>
    <row r="266" spans="8:10" x14ac:dyDescent="0.2">
      <c r="H266"/>
      <c r="J266" t="s">
        <v>1780</v>
      </c>
    </row>
    <row r="267" spans="8:10" x14ac:dyDescent="0.2">
      <c r="H267"/>
      <c r="J267" t="s">
        <v>1781</v>
      </c>
    </row>
    <row r="268" spans="8:10" x14ac:dyDescent="0.2">
      <c r="H268"/>
      <c r="J268" t="s">
        <v>1782</v>
      </c>
    </row>
    <row r="269" spans="8:10" x14ac:dyDescent="0.2">
      <c r="H269"/>
      <c r="J269" t="s">
        <v>1783</v>
      </c>
    </row>
    <row r="270" spans="8:10" x14ac:dyDescent="0.2">
      <c r="H270"/>
      <c r="J270" t="s">
        <v>1784</v>
      </c>
    </row>
    <row r="271" spans="8:10" x14ac:dyDescent="0.2">
      <c r="H271"/>
      <c r="J271" t="s">
        <v>126</v>
      </c>
    </row>
    <row r="272" spans="8:10" x14ac:dyDescent="0.2">
      <c r="H272"/>
      <c r="J272" t="s">
        <v>1785</v>
      </c>
    </row>
    <row r="273" spans="8:10" x14ac:dyDescent="0.2">
      <c r="H273"/>
      <c r="J273" t="s">
        <v>1786</v>
      </c>
    </row>
    <row r="274" spans="8:10" x14ac:dyDescent="0.2">
      <c r="H274"/>
      <c r="J274" t="s">
        <v>1787</v>
      </c>
    </row>
    <row r="275" spans="8:10" x14ac:dyDescent="0.2">
      <c r="H275"/>
      <c r="J275" t="s">
        <v>1788</v>
      </c>
    </row>
    <row r="276" spans="8:10" x14ac:dyDescent="0.2">
      <c r="H276"/>
      <c r="J276" t="s">
        <v>1789</v>
      </c>
    </row>
    <row r="277" spans="8:10" x14ac:dyDescent="0.2">
      <c r="H277"/>
      <c r="J277" t="s">
        <v>1790</v>
      </c>
    </row>
    <row r="278" spans="8:10" x14ac:dyDescent="0.2">
      <c r="H278"/>
      <c r="J278" t="s">
        <v>1791</v>
      </c>
    </row>
    <row r="279" spans="8:10" x14ac:dyDescent="0.2">
      <c r="H279"/>
      <c r="J279" t="s">
        <v>1792</v>
      </c>
    </row>
    <row r="280" spans="8:10" x14ac:dyDescent="0.2">
      <c r="H280"/>
      <c r="J280" t="s">
        <v>1793</v>
      </c>
    </row>
    <row r="281" spans="8:10" x14ac:dyDescent="0.2">
      <c r="H281"/>
      <c r="J281" t="s">
        <v>1794</v>
      </c>
    </row>
    <row r="282" spans="8:10" x14ac:dyDescent="0.2">
      <c r="H282"/>
      <c r="J282" t="s">
        <v>1795</v>
      </c>
    </row>
    <row r="283" spans="8:10" x14ac:dyDescent="0.2">
      <c r="H283"/>
      <c r="J283" t="s">
        <v>1796</v>
      </c>
    </row>
    <row r="284" spans="8:10" x14ac:dyDescent="0.2">
      <c r="H284"/>
      <c r="J284" t="s">
        <v>1797</v>
      </c>
    </row>
    <row r="285" spans="8:10" x14ac:dyDescent="0.2">
      <c r="H285"/>
      <c r="J285" t="s">
        <v>1798</v>
      </c>
    </row>
    <row r="286" spans="8:10" x14ac:dyDescent="0.2">
      <c r="H286"/>
      <c r="J286" t="s">
        <v>1799</v>
      </c>
    </row>
    <row r="287" spans="8:10" x14ac:dyDescent="0.2">
      <c r="H287"/>
      <c r="J287" t="s">
        <v>1800</v>
      </c>
    </row>
    <row r="288" spans="8:10" x14ac:dyDescent="0.2">
      <c r="H288"/>
      <c r="J288" t="s">
        <v>1801</v>
      </c>
    </row>
    <row r="289" spans="8:10" x14ac:dyDescent="0.2">
      <c r="H289"/>
      <c r="J289" t="s">
        <v>1802</v>
      </c>
    </row>
    <row r="290" spans="8:10" x14ac:dyDescent="0.2">
      <c r="H290"/>
      <c r="J290" t="s">
        <v>1803</v>
      </c>
    </row>
    <row r="291" spans="8:10" x14ac:dyDescent="0.2">
      <c r="H291"/>
      <c r="J291" t="s">
        <v>1804</v>
      </c>
    </row>
    <row r="292" spans="8:10" x14ac:dyDescent="0.2">
      <c r="H292"/>
      <c r="J292" t="s">
        <v>572</v>
      </c>
    </row>
    <row r="293" spans="8:10" x14ac:dyDescent="0.2">
      <c r="H293"/>
      <c r="J293" t="s">
        <v>1805</v>
      </c>
    </row>
    <row r="294" spans="8:10" x14ac:dyDescent="0.2">
      <c r="H294"/>
      <c r="J294" t="s">
        <v>1806</v>
      </c>
    </row>
    <row r="295" spans="8:10" x14ac:dyDescent="0.2">
      <c r="H295"/>
      <c r="J295" t="s">
        <v>1807</v>
      </c>
    </row>
    <row r="296" spans="8:10" x14ac:dyDescent="0.2">
      <c r="H296"/>
      <c r="J296" t="s">
        <v>1808</v>
      </c>
    </row>
    <row r="297" spans="8:10" x14ac:dyDescent="0.2">
      <c r="H297"/>
      <c r="J297" t="s">
        <v>1809</v>
      </c>
    </row>
    <row r="298" spans="8:10" x14ac:dyDescent="0.2">
      <c r="H298"/>
      <c r="J298" t="s">
        <v>1810</v>
      </c>
    </row>
    <row r="299" spans="8:10" x14ac:dyDescent="0.2">
      <c r="H299"/>
      <c r="J299" t="s">
        <v>1811</v>
      </c>
    </row>
    <row r="300" spans="8:10" x14ac:dyDescent="0.2">
      <c r="H300"/>
      <c r="J300" t="s">
        <v>1812</v>
      </c>
    </row>
    <row r="301" spans="8:10" x14ac:dyDescent="0.2">
      <c r="H301"/>
      <c r="J301" t="s">
        <v>1813</v>
      </c>
    </row>
    <row r="302" spans="8:10" x14ac:dyDescent="0.2">
      <c r="H302"/>
      <c r="J302" t="s">
        <v>1814</v>
      </c>
    </row>
    <row r="303" spans="8:10" x14ac:dyDescent="0.2">
      <c r="H303"/>
      <c r="J303" t="s">
        <v>1815</v>
      </c>
    </row>
    <row r="304" spans="8:10" x14ac:dyDescent="0.2">
      <c r="H304"/>
      <c r="J304" t="s">
        <v>1816</v>
      </c>
    </row>
    <row r="305" spans="8:10" x14ac:dyDescent="0.2">
      <c r="H305"/>
      <c r="J305" t="s">
        <v>1817</v>
      </c>
    </row>
    <row r="306" spans="8:10" x14ac:dyDescent="0.2">
      <c r="H306"/>
      <c r="J306" t="s">
        <v>1818</v>
      </c>
    </row>
    <row r="307" spans="8:10" x14ac:dyDescent="0.2">
      <c r="H307"/>
      <c r="J307" t="s">
        <v>1819</v>
      </c>
    </row>
    <row r="308" spans="8:10" x14ac:dyDescent="0.2">
      <c r="H308"/>
      <c r="J308" t="s">
        <v>1820</v>
      </c>
    </row>
    <row r="309" spans="8:10" x14ac:dyDescent="0.2">
      <c r="H309"/>
      <c r="J309" t="s">
        <v>1821</v>
      </c>
    </row>
    <row r="310" spans="8:10" x14ac:dyDescent="0.2">
      <c r="H310"/>
      <c r="J310" t="s">
        <v>1822</v>
      </c>
    </row>
    <row r="311" spans="8:10" x14ac:dyDescent="0.2">
      <c r="H311"/>
      <c r="J311" t="s">
        <v>1823</v>
      </c>
    </row>
    <row r="312" spans="8:10" x14ac:dyDescent="0.2">
      <c r="H312"/>
      <c r="J312" t="s">
        <v>1824</v>
      </c>
    </row>
    <row r="313" spans="8:10" x14ac:dyDescent="0.2">
      <c r="H313"/>
      <c r="J313" t="s">
        <v>1825</v>
      </c>
    </row>
    <row r="314" spans="8:10" x14ac:dyDescent="0.2">
      <c r="H314"/>
      <c r="J314" t="s">
        <v>1826</v>
      </c>
    </row>
    <row r="315" spans="8:10" x14ac:dyDescent="0.2">
      <c r="H315"/>
      <c r="J315" t="s">
        <v>1827</v>
      </c>
    </row>
    <row r="316" spans="8:10" x14ac:dyDescent="0.2">
      <c r="H316"/>
      <c r="J316" t="s">
        <v>1828</v>
      </c>
    </row>
    <row r="317" spans="8:10" x14ac:dyDescent="0.2">
      <c r="H317"/>
      <c r="J317" t="s">
        <v>1829</v>
      </c>
    </row>
    <row r="318" spans="8:10" x14ac:dyDescent="0.2">
      <c r="H318"/>
      <c r="J318" t="s">
        <v>1830</v>
      </c>
    </row>
    <row r="319" spans="8:10" x14ac:dyDescent="0.2">
      <c r="H319"/>
      <c r="J319" t="s">
        <v>1831</v>
      </c>
    </row>
    <row r="320" spans="8:10" x14ac:dyDescent="0.2">
      <c r="H320"/>
      <c r="J320" t="s">
        <v>597</v>
      </c>
    </row>
    <row r="321" spans="8:10" x14ac:dyDescent="0.2">
      <c r="H321"/>
      <c r="J321" t="s">
        <v>1832</v>
      </c>
    </row>
    <row r="322" spans="8:10" x14ac:dyDescent="0.2">
      <c r="H322"/>
      <c r="J322" t="s">
        <v>1833</v>
      </c>
    </row>
    <row r="323" spans="8:10" x14ac:dyDescent="0.2">
      <c r="H323"/>
      <c r="J323" t="s">
        <v>1834</v>
      </c>
    </row>
    <row r="324" spans="8:10" x14ac:dyDescent="0.2">
      <c r="H324"/>
      <c r="J324" t="s">
        <v>1835</v>
      </c>
    </row>
    <row r="325" spans="8:10" x14ac:dyDescent="0.2">
      <c r="H325"/>
      <c r="J325" t="s">
        <v>1836</v>
      </c>
    </row>
    <row r="326" spans="8:10" x14ac:dyDescent="0.2">
      <c r="H326"/>
      <c r="J326" t="s">
        <v>1837</v>
      </c>
    </row>
    <row r="327" spans="8:10" x14ac:dyDescent="0.2">
      <c r="H327"/>
      <c r="J327" t="s">
        <v>1838</v>
      </c>
    </row>
    <row r="328" spans="8:10" x14ac:dyDescent="0.2">
      <c r="H328"/>
      <c r="J328" t="s">
        <v>1839</v>
      </c>
    </row>
    <row r="329" spans="8:10" x14ac:dyDescent="0.2">
      <c r="H329"/>
      <c r="J329" t="s">
        <v>1840</v>
      </c>
    </row>
    <row r="330" spans="8:10" x14ac:dyDescent="0.2">
      <c r="H330"/>
      <c r="J330" t="s">
        <v>1841</v>
      </c>
    </row>
    <row r="331" spans="8:10" x14ac:dyDescent="0.2">
      <c r="H331"/>
      <c r="J331" t="s">
        <v>1842</v>
      </c>
    </row>
    <row r="332" spans="8:10" x14ac:dyDescent="0.2">
      <c r="H332"/>
      <c r="J332" t="s">
        <v>1843</v>
      </c>
    </row>
    <row r="333" spans="8:10" x14ac:dyDescent="0.2">
      <c r="H333"/>
      <c r="J333" t="s">
        <v>1844</v>
      </c>
    </row>
    <row r="334" spans="8:10" x14ac:dyDescent="0.2">
      <c r="H334"/>
      <c r="J334" t="s">
        <v>1845</v>
      </c>
    </row>
    <row r="335" spans="8:10" x14ac:dyDescent="0.2">
      <c r="H335"/>
      <c r="J335" t="s">
        <v>1846</v>
      </c>
    </row>
    <row r="336" spans="8:10" x14ac:dyDescent="0.2">
      <c r="H336"/>
      <c r="J336" t="s">
        <v>1847</v>
      </c>
    </row>
    <row r="337" spans="8:10" x14ac:dyDescent="0.2">
      <c r="H337"/>
      <c r="J337" t="s">
        <v>1848</v>
      </c>
    </row>
    <row r="338" spans="8:10" x14ac:dyDescent="0.2">
      <c r="H338"/>
      <c r="J338" t="s">
        <v>1849</v>
      </c>
    </row>
    <row r="339" spans="8:10" x14ac:dyDescent="0.2">
      <c r="H339"/>
      <c r="J339" t="s">
        <v>1850</v>
      </c>
    </row>
    <row r="340" spans="8:10" x14ac:dyDescent="0.2">
      <c r="H340"/>
      <c r="J340" t="s">
        <v>1851</v>
      </c>
    </row>
    <row r="341" spans="8:10" x14ac:dyDescent="0.2">
      <c r="H341"/>
      <c r="J341" t="s">
        <v>1852</v>
      </c>
    </row>
    <row r="342" spans="8:10" x14ac:dyDescent="0.2">
      <c r="H342"/>
      <c r="J342" t="s">
        <v>1853</v>
      </c>
    </row>
    <row r="343" spans="8:10" x14ac:dyDescent="0.2">
      <c r="H343"/>
      <c r="J343" t="s">
        <v>1854</v>
      </c>
    </row>
    <row r="344" spans="8:10" x14ac:dyDescent="0.2">
      <c r="H344"/>
      <c r="J344" t="s">
        <v>1855</v>
      </c>
    </row>
    <row r="345" spans="8:10" x14ac:dyDescent="0.2">
      <c r="H345"/>
      <c r="J345" t="s">
        <v>1856</v>
      </c>
    </row>
    <row r="346" spans="8:10" x14ac:dyDescent="0.2">
      <c r="H346"/>
      <c r="J346" t="s">
        <v>1857</v>
      </c>
    </row>
    <row r="347" spans="8:10" x14ac:dyDescent="0.2">
      <c r="H347"/>
      <c r="J347" t="s">
        <v>1858</v>
      </c>
    </row>
    <row r="348" spans="8:10" x14ac:dyDescent="0.2">
      <c r="H348"/>
      <c r="J348" t="s">
        <v>1859</v>
      </c>
    </row>
    <row r="349" spans="8:10" x14ac:dyDescent="0.2">
      <c r="H349"/>
      <c r="J349" t="s">
        <v>1860</v>
      </c>
    </row>
    <row r="350" spans="8:10" x14ac:dyDescent="0.2">
      <c r="H350"/>
      <c r="J350" t="s">
        <v>1861</v>
      </c>
    </row>
    <row r="351" spans="8:10" x14ac:dyDescent="0.2">
      <c r="H351"/>
      <c r="J351" t="s">
        <v>1862</v>
      </c>
    </row>
    <row r="352" spans="8:10" x14ac:dyDescent="0.2">
      <c r="H352"/>
      <c r="J352" t="s">
        <v>1863</v>
      </c>
    </row>
    <row r="353" spans="8:10" x14ac:dyDescent="0.2">
      <c r="H353"/>
      <c r="J353" t="s">
        <v>1864</v>
      </c>
    </row>
    <row r="354" spans="8:10" x14ac:dyDescent="0.2">
      <c r="H354"/>
      <c r="J354" t="s">
        <v>1865</v>
      </c>
    </row>
    <row r="355" spans="8:10" x14ac:dyDescent="0.2">
      <c r="H355"/>
      <c r="J355" t="s">
        <v>1866</v>
      </c>
    </row>
    <row r="356" spans="8:10" x14ac:dyDescent="0.2">
      <c r="H356"/>
      <c r="J356" t="s">
        <v>1867</v>
      </c>
    </row>
    <row r="357" spans="8:10" x14ac:dyDescent="0.2">
      <c r="H357"/>
      <c r="J357" t="s">
        <v>1868</v>
      </c>
    </row>
    <row r="358" spans="8:10" x14ac:dyDescent="0.2">
      <c r="H358"/>
      <c r="J358" t="s">
        <v>1869</v>
      </c>
    </row>
    <row r="359" spans="8:10" x14ac:dyDescent="0.2">
      <c r="H359"/>
      <c r="J359" t="s">
        <v>1870</v>
      </c>
    </row>
    <row r="360" spans="8:10" x14ac:dyDescent="0.2">
      <c r="H360"/>
      <c r="J360" t="s">
        <v>633</v>
      </c>
    </row>
    <row r="361" spans="8:10" x14ac:dyDescent="0.2">
      <c r="H361"/>
      <c r="J361" t="s">
        <v>1871</v>
      </c>
    </row>
    <row r="362" spans="8:10" x14ac:dyDescent="0.2">
      <c r="H362"/>
      <c r="J362" t="s">
        <v>1872</v>
      </c>
    </row>
    <row r="363" spans="8:10" x14ac:dyDescent="0.2">
      <c r="H363"/>
      <c r="J363" t="s">
        <v>1873</v>
      </c>
    </row>
    <row r="364" spans="8:10" x14ac:dyDescent="0.2">
      <c r="H364"/>
      <c r="J364" t="s">
        <v>1874</v>
      </c>
    </row>
    <row r="365" spans="8:10" x14ac:dyDescent="0.2">
      <c r="H365"/>
      <c r="J365" t="s">
        <v>1875</v>
      </c>
    </row>
    <row r="366" spans="8:10" x14ac:dyDescent="0.2">
      <c r="H366"/>
      <c r="J366" t="s">
        <v>1876</v>
      </c>
    </row>
    <row r="367" spans="8:10" x14ac:dyDescent="0.2">
      <c r="H367"/>
      <c r="J367" t="s">
        <v>1877</v>
      </c>
    </row>
    <row r="368" spans="8:10" x14ac:dyDescent="0.2">
      <c r="H368"/>
      <c r="J368" t="s">
        <v>1878</v>
      </c>
    </row>
    <row r="369" spans="8:10" x14ac:dyDescent="0.2">
      <c r="H369"/>
      <c r="J369" t="s">
        <v>1879</v>
      </c>
    </row>
    <row r="370" spans="8:10" x14ac:dyDescent="0.2">
      <c r="H370"/>
      <c r="J370" t="s">
        <v>1880</v>
      </c>
    </row>
    <row r="371" spans="8:10" x14ac:dyDescent="0.2">
      <c r="H371"/>
      <c r="J371" t="s">
        <v>1881</v>
      </c>
    </row>
    <row r="372" spans="8:10" x14ac:dyDescent="0.2">
      <c r="H372"/>
      <c r="J372" t="s">
        <v>1882</v>
      </c>
    </row>
    <row r="373" spans="8:10" x14ac:dyDescent="0.2">
      <c r="H373"/>
      <c r="J373" t="s">
        <v>1883</v>
      </c>
    </row>
    <row r="374" spans="8:10" x14ac:dyDescent="0.2">
      <c r="H374"/>
      <c r="J374" t="s">
        <v>1884</v>
      </c>
    </row>
    <row r="375" spans="8:10" x14ac:dyDescent="0.2">
      <c r="H375"/>
      <c r="J375" t="s">
        <v>1885</v>
      </c>
    </row>
    <row r="376" spans="8:10" x14ac:dyDescent="0.2">
      <c r="H376"/>
      <c r="J376" t="s">
        <v>1886</v>
      </c>
    </row>
    <row r="377" spans="8:10" x14ac:dyDescent="0.2">
      <c r="H377"/>
      <c r="J377" t="s">
        <v>1887</v>
      </c>
    </row>
    <row r="378" spans="8:10" x14ac:dyDescent="0.2">
      <c r="H378"/>
      <c r="J378" t="s">
        <v>1888</v>
      </c>
    </row>
    <row r="379" spans="8:10" x14ac:dyDescent="0.2">
      <c r="H379"/>
      <c r="J379" t="s">
        <v>1889</v>
      </c>
    </row>
    <row r="380" spans="8:10" x14ac:dyDescent="0.2">
      <c r="H380"/>
      <c r="J380" t="s">
        <v>1890</v>
      </c>
    </row>
    <row r="381" spans="8:10" x14ac:dyDescent="0.2">
      <c r="H381"/>
      <c r="J381" t="s">
        <v>1891</v>
      </c>
    </row>
    <row r="382" spans="8:10" x14ac:dyDescent="0.2">
      <c r="H382"/>
      <c r="J382" t="s">
        <v>654</v>
      </c>
    </row>
    <row r="383" spans="8:10" x14ac:dyDescent="0.2">
      <c r="H383"/>
      <c r="J383" t="s">
        <v>1892</v>
      </c>
    </row>
    <row r="384" spans="8:10" x14ac:dyDescent="0.2">
      <c r="H384"/>
      <c r="J384" t="s">
        <v>1893</v>
      </c>
    </row>
    <row r="385" spans="8:10" x14ac:dyDescent="0.2">
      <c r="H385"/>
      <c r="J385" t="s">
        <v>1894</v>
      </c>
    </row>
    <row r="386" spans="8:10" x14ac:dyDescent="0.2">
      <c r="H386"/>
      <c r="J386" t="s">
        <v>1895</v>
      </c>
    </row>
    <row r="387" spans="8:10" x14ac:dyDescent="0.2">
      <c r="H387"/>
      <c r="J387" t="s">
        <v>1896</v>
      </c>
    </row>
    <row r="388" spans="8:10" x14ac:dyDescent="0.2">
      <c r="H388"/>
      <c r="J388" t="s">
        <v>1897</v>
      </c>
    </row>
    <row r="389" spans="8:10" x14ac:dyDescent="0.2">
      <c r="H389"/>
      <c r="J389" t="s">
        <v>1898</v>
      </c>
    </row>
    <row r="390" spans="8:10" x14ac:dyDescent="0.2">
      <c r="H390"/>
      <c r="J390" t="s">
        <v>1899</v>
      </c>
    </row>
    <row r="391" spans="8:10" x14ac:dyDescent="0.2">
      <c r="H391"/>
      <c r="J391" t="s">
        <v>1900</v>
      </c>
    </row>
    <row r="392" spans="8:10" x14ac:dyDescent="0.2">
      <c r="H392"/>
      <c r="J392" t="s">
        <v>1901</v>
      </c>
    </row>
    <row r="393" spans="8:10" x14ac:dyDescent="0.2">
      <c r="H393"/>
      <c r="J393" t="s">
        <v>1902</v>
      </c>
    </row>
    <row r="394" spans="8:10" x14ac:dyDescent="0.2">
      <c r="H394"/>
      <c r="J394" t="s">
        <v>1903</v>
      </c>
    </row>
    <row r="395" spans="8:10" x14ac:dyDescent="0.2">
      <c r="H395"/>
      <c r="J395" t="s">
        <v>1904</v>
      </c>
    </row>
    <row r="396" spans="8:10" x14ac:dyDescent="0.2">
      <c r="H396"/>
      <c r="J396" t="s">
        <v>668</v>
      </c>
    </row>
    <row r="397" spans="8:10" x14ac:dyDescent="0.2">
      <c r="H397"/>
      <c r="J397" t="s">
        <v>1905</v>
      </c>
    </row>
    <row r="398" spans="8:10" x14ac:dyDescent="0.2">
      <c r="H398"/>
      <c r="J398" t="s">
        <v>1906</v>
      </c>
    </row>
    <row r="399" spans="8:10" x14ac:dyDescent="0.2">
      <c r="H399"/>
      <c r="J399" t="s">
        <v>1907</v>
      </c>
    </row>
    <row r="400" spans="8:10" x14ac:dyDescent="0.2">
      <c r="H400"/>
      <c r="J400" t="s">
        <v>1908</v>
      </c>
    </row>
    <row r="401" spans="8:10" x14ac:dyDescent="0.2">
      <c r="H401"/>
      <c r="J401" t="s">
        <v>1909</v>
      </c>
    </row>
    <row r="402" spans="8:10" x14ac:dyDescent="0.2">
      <c r="H402"/>
      <c r="J402" t="s">
        <v>1910</v>
      </c>
    </row>
    <row r="403" spans="8:10" x14ac:dyDescent="0.2">
      <c r="H403"/>
      <c r="J403" t="s">
        <v>1911</v>
      </c>
    </row>
    <row r="404" spans="8:10" x14ac:dyDescent="0.2">
      <c r="H404"/>
      <c r="J404" t="s">
        <v>1912</v>
      </c>
    </row>
    <row r="405" spans="8:10" x14ac:dyDescent="0.2">
      <c r="H405"/>
      <c r="J405" t="s">
        <v>1913</v>
      </c>
    </row>
    <row r="406" spans="8:10" x14ac:dyDescent="0.2">
      <c r="H406"/>
      <c r="J406" t="s">
        <v>1914</v>
      </c>
    </row>
    <row r="407" spans="8:10" x14ac:dyDescent="0.2">
      <c r="H407"/>
      <c r="J407" t="s">
        <v>1915</v>
      </c>
    </row>
    <row r="408" spans="8:10" x14ac:dyDescent="0.2">
      <c r="H408"/>
      <c r="J408" t="s">
        <v>1916</v>
      </c>
    </row>
    <row r="409" spans="8:10" x14ac:dyDescent="0.2">
      <c r="H409"/>
      <c r="J409" t="s">
        <v>1917</v>
      </c>
    </row>
    <row r="410" spans="8:10" x14ac:dyDescent="0.2">
      <c r="H410"/>
      <c r="J410" t="s">
        <v>1918</v>
      </c>
    </row>
    <row r="411" spans="8:10" x14ac:dyDescent="0.2">
      <c r="H411"/>
      <c r="J411" t="s">
        <v>1919</v>
      </c>
    </row>
    <row r="412" spans="8:10" x14ac:dyDescent="0.2">
      <c r="H412"/>
      <c r="J412" t="s">
        <v>1920</v>
      </c>
    </row>
    <row r="413" spans="8:10" x14ac:dyDescent="0.2">
      <c r="H413"/>
      <c r="J413" t="s">
        <v>1921</v>
      </c>
    </row>
    <row r="414" spans="8:10" x14ac:dyDescent="0.2">
      <c r="H414"/>
      <c r="J414" t="s">
        <v>1922</v>
      </c>
    </row>
    <row r="415" spans="8:10" x14ac:dyDescent="0.2">
      <c r="H415"/>
      <c r="J415" t="s">
        <v>1923</v>
      </c>
    </row>
    <row r="416" spans="8:10" x14ac:dyDescent="0.2">
      <c r="H416"/>
      <c r="J416" t="s">
        <v>1924</v>
      </c>
    </row>
    <row r="417" spans="8:10" x14ac:dyDescent="0.2">
      <c r="H417"/>
      <c r="J417" t="s">
        <v>1925</v>
      </c>
    </row>
    <row r="418" spans="8:10" x14ac:dyDescent="0.2">
      <c r="H418"/>
      <c r="J418" t="s">
        <v>1926</v>
      </c>
    </row>
    <row r="419" spans="8:10" x14ac:dyDescent="0.2">
      <c r="H419"/>
      <c r="J419" t="s">
        <v>1927</v>
      </c>
    </row>
    <row r="420" spans="8:10" x14ac:dyDescent="0.2">
      <c r="H420"/>
      <c r="J420" t="s">
        <v>1928</v>
      </c>
    </row>
    <row r="421" spans="8:10" x14ac:dyDescent="0.2">
      <c r="H421"/>
      <c r="J421" t="s">
        <v>1929</v>
      </c>
    </row>
    <row r="422" spans="8:10" x14ac:dyDescent="0.2">
      <c r="H422"/>
      <c r="J422" t="s">
        <v>1930</v>
      </c>
    </row>
    <row r="423" spans="8:10" x14ac:dyDescent="0.2">
      <c r="H423"/>
      <c r="J423" t="s">
        <v>201</v>
      </c>
    </row>
    <row r="424" spans="8:10" x14ac:dyDescent="0.2">
      <c r="H424"/>
      <c r="J424" t="s">
        <v>203</v>
      </c>
    </row>
    <row r="425" spans="8:10" x14ac:dyDescent="0.2">
      <c r="H425"/>
      <c r="J425" t="s">
        <v>1931</v>
      </c>
    </row>
    <row r="426" spans="8:10" x14ac:dyDescent="0.2">
      <c r="H426"/>
      <c r="J426" t="s">
        <v>1932</v>
      </c>
    </row>
    <row r="427" spans="8:10" x14ac:dyDescent="0.2">
      <c r="H427"/>
      <c r="J427" t="s">
        <v>1933</v>
      </c>
    </row>
    <row r="428" spans="8:10" x14ac:dyDescent="0.2">
      <c r="H428"/>
      <c r="J428" t="s">
        <v>1934</v>
      </c>
    </row>
    <row r="429" spans="8:10" x14ac:dyDescent="0.2">
      <c r="H429"/>
      <c r="J429" t="s">
        <v>1935</v>
      </c>
    </row>
    <row r="430" spans="8:10" x14ac:dyDescent="0.2">
      <c r="H430"/>
      <c r="J430" t="s">
        <v>1936</v>
      </c>
    </row>
    <row r="431" spans="8:10" x14ac:dyDescent="0.2">
      <c r="H431"/>
      <c r="J431" t="s">
        <v>1937</v>
      </c>
    </row>
    <row r="432" spans="8:10" x14ac:dyDescent="0.2">
      <c r="H432"/>
      <c r="J432" t="s">
        <v>1938</v>
      </c>
    </row>
    <row r="433" spans="8:10" x14ac:dyDescent="0.2">
      <c r="H433"/>
      <c r="J433" t="s">
        <v>1939</v>
      </c>
    </row>
    <row r="434" spans="8:10" x14ac:dyDescent="0.2">
      <c r="H434"/>
      <c r="J434" t="s">
        <v>1940</v>
      </c>
    </row>
    <row r="435" spans="8:10" x14ac:dyDescent="0.2">
      <c r="H435"/>
      <c r="J435" t="s">
        <v>1941</v>
      </c>
    </row>
    <row r="436" spans="8:10" x14ac:dyDescent="0.2">
      <c r="H436"/>
      <c r="J436" t="s">
        <v>1942</v>
      </c>
    </row>
    <row r="437" spans="8:10" x14ac:dyDescent="0.2">
      <c r="H437"/>
      <c r="J437" t="s">
        <v>1943</v>
      </c>
    </row>
    <row r="438" spans="8:10" x14ac:dyDescent="0.2">
      <c r="H438"/>
      <c r="J438" t="s">
        <v>1944</v>
      </c>
    </row>
    <row r="439" spans="8:10" x14ac:dyDescent="0.2">
      <c r="H439"/>
      <c r="J439" t="s">
        <v>1945</v>
      </c>
    </row>
    <row r="440" spans="8:10" x14ac:dyDescent="0.2">
      <c r="H440"/>
      <c r="J440" t="s">
        <v>710</v>
      </c>
    </row>
    <row r="441" spans="8:10" x14ac:dyDescent="0.2">
      <c r="H441"/>
      <c r="J441" t="s">
        <v>1946</v>
      </c>
    </row>
    <row r="442" spans="8:10" x14ac:dyDescent="0.2">
      <c r="H442"/>
      <c r="J442" t="s">
        <v>1947</v>
      </c>
    </row>
    <row r="443" spans="8:10" x14ac:dyDescent="0.2">
      <c r="H443"/>
      <c r="J443" t="s">
        <v>1948</v>
      </c>
    </row>
    <row r="444" spans="8:10" x14ac:dyDescent="0.2">
      <c r="H444"/>
      <c r="J444" t="s">
        <v>1949</v>
      </c>
    </row>
    <row r="445" spans="8:10" x14ac:dyDescent="0.2">
      <c r="H445"/>
      <c r="J445" t="s">
        <v>1950</v>
      </c>
    </row>
    <row r="446" spans="8:10" x14ac:dyDescent="0.2">
      <c r="H446"/>
      <c r="J446" t="s">
        <v>1951</v>
      </c>
    </row>
    <row r="447" spans="8:10" x14ac:dyDescent="0.2">
      <c r="H447"/>
      <c r="J447" t="s">
        <v>1952</v>
      </c>
    </row>
    <row r="448" spans="8:10" x14ac:dyDescent="0.2">
      <c r="H448"/>
      <c r="J448" t="s">
        <v>1953</v>
      </c>
    </row>
    <row r="449" spans="8:10" x14ac:dyDescent="0.2">
      <c r="H449"/>
      <c r="J449" t="s">
        <v>1954</v>
      </c>
    </row>
    <row r="450" spans="8:10" x14ac:dyDescent="0.2">
      <c r="H450"/>
      <c r="J450" t="s">
        <v>1955</v>
      </c>
    </row>
    <row r="451" spans="8:10" x14ac:dyDescent="0.2">
      <c r="H451"/>
      <c r="J451" t="s">
        <v>1956</v>
      </c>
    </row>
    <row r="452" spans="8:10" x14ac:dyDescent="0.2">
      <c r="H452"/>
      <c r="J452" t="s">
        <v>1957</v>
      </c>
    </row>
    <row r="453" spans="8:10" x14ac:dyDescent="0.2">
      <c r="H453"/>
      <c r="J453" t="s">
        <v>1958</v>
      </c>
    </row>
    <row r="454" spans="8:10" x14ac:dyDescent="0.2">
      <c r="H454"/>
      <c r="J454" t="s">
        <v>1959</v>
      </c>
    </row>
    <row r="455" spans="8:10" x14ac:dyDescent="0.2">
      <c r="H455"/>
      <c r="J455" t="s">
        <v>1960</v>
      </c>
    </row>
    <row r="456" spans="8:10" x14ac:dyDescent="0.2">
      <c r="H456"/>
      <c r="J456" t="s">
        <v>1961</v>
      </c>
    </row>
    <row r="457" spans="8:10" x14ac:dyDescent="0.2">
      <c r="H457"/>
      <c r="J457" t="s">
        <v>1962</v>
      </c>
    </row>
    <row r="458" spans="8:10" x14ac:dyDescent="0.2">
      <c r="H458"/>
      <c r="J458" t="s">
        <v>1963</v>
      </c>
    </row>
    <row r="459" spans="8:10" x14ac:dyDescent="0.2">
      <c r="H459"/>
      <c r="J459" t="s">
        <v>1964</v>
      </c>
    </row>
    <row r="460" spans="8:10" x14ac:dyDescent="0.2">
      <c r="H460"/>
      <c r="J460" t="s">
        <v>1965</v>
      </c>
    </row>
    <row r="461" spans="8:10" x14ac:dyDescent="0.2">
      <c r="H461"/>
      <c r="J461" t="s">
        <v>1966</v>
      </c>
    </row>
    <row r="462" spans="8:10" x14ac:dyDescent="0.2">
      <c r="H462"/>
      <c r="J462" t="s">
        <v>1967</v>
      </c>
    </row>
    <row r="463" spans="8:10" x14ac:dyDescent="0.2">
      <c r="H463"/>
      <c r="J463" t="s">
        <v>1968</v>
      </c>
    </row>
    <row r="464" spans="8:10" x14ac:dyDescent="0.2">
      <c r="H464"/>
      <c r="J464" t="s">
        <v>1969</v>
      </c>
    </row>
    <row r="465" spans="8:10" x14ac:dyDescent="0.2">
      <c r="H465"/>
      <c r="J465" t="s">
        <v>1970</v>
      </c>
    </row>
    <row r="466" spans="8:10" x14ac:dyDescent="0.2">
      <c r="H466"/>
      <c r="J466" t="s">
        <v>1971</v>
      </c>
    </row>
    <row r="467" spans="8:10" x14ac:dyDescent="0.2">
      <c r="H467"/>
      <c r="J467" t="s">
        <v>1972</v>
      </c>
    </row>
    <row r="468" spans="8:10" x14ac:dyDescent="0.2">
      <c r="H468"/>
      <c r="J468" t="s">
        <v>1973</v>
      </c>
    </row>
    <row r="469" spans="8:10" x14ac:dyDescent="0.2">
      <c r="H469"/>
      <c r="J469" t="s">
        <v>1974</v>
      </c>
    </row>
    <row r="470" spans="8:10" x14ac:dyDescent="0.2">
      <c r="H470"/>
      <c r="J470" t="s">
        <v>1975</v>
      </c>
    </row>
    <row r="471" spans="8:10" x14ac:dyDescent="0.2">
      <c r="H471"/>
      <c r="J471" t="s">
        <v>1976</v>
      </c>
    </row>
    <row r="472" spans="8:10" x14ac:dyDescent="0.2">
      <c r="H472"/>
      <c r="J472" t="s">
        <v>1977</v>
      </c>
    </row>
    <row r="473" spans="8:10" x14ac:dyDescent="0.2">
      <c r="H473"/>
      <c r="J473" t="s">
        <v>1978</v>
      </c>
    </row>
    <row r="474" spans="8:10" x14ac:dyDescent="0.2">
      <c r="H474"/>
      <c r="J474" t="s">
        <v>1979</v>
      </c>
    </row>
    <row r="475" spans="8:10" x14ac:dyDescent="0.2">
      <c r="H475"/>
      <c r="J475" t="s">
        <v>1980</v>
      </c>
    </row>
    <row r="476" spans="8:10" x14ac:dyDescent="0.2">
      <c r="H476"/>
      <c r="J476" t="s">
        <v>1981</v>
      </c>
    </row>
    <row r="477" spans="8:10" x14ac:dyDescent="0.2">
      <c r="H477"/>
      <c r="J477" t="s">
        <v>1982</v>
      </c>
    </row>
    <row r="478" spans="8:10" x14ac:dyDescent="0.2">
      <c r="H478"/>
      <c r="J478" t="s">
        <v>1983</v>
      </c>
    </row>
    <row r="479" spans="8:10" x14ac:dyDescent="0.2">
      <c r="H479"/>
      <c r="J479" t="s">
        <v>1984</v>
      </c>
    </row>
    <row r="480" spans="8:10" x14ac:dyDescent="0.2">
      <c r="H480"/>
      <c r="J480" t="s">
        <v>1985</v>
      </c>
    </row>
    <row r="481" spans="8:10" x14ac:dyDescent="0.2">
      <c r="H481"/>
      <c r="J481" t="s">
        <v>1986</v>
      </c>
    </row>
    <row r="482" spans="8:10" x14ac:dyDescent="0.2">
      <c r="H482"/>
      <c r="J482" t="s">
        <v>1987</v>
      </c>
    </row>
    <row r="483" spans="8:10" x14ac:dyDescent="0.2">
      <c r="H483"/>
      <c r="J483" t="s">
        <v>1988</v>
      </c>
    </row>
    <row r="484" spans="8:10" x14ac:dyDescent="0.2">
      <c r="H484"/>
      <c r="J484" t="s">
        <v>1989</v>
      </c>
    </row>
    <row r="485" spans="8:10" x14ac:dyDescent="0.2">
      <c r="H485"/>
      <c r="J485" t="s">
        <v>1990</v>
      </c>
    </row>
    <row r="486" spans="8:10" x14ac:dyDescent="0.2">
      <c r="H486"/>
      <c r="J486" t="s">
        <v>1991</v>
      </c>
    </row>
    <row r="487" spans="8:10" x14ac:dyDescent="0.2">
      <c r="H487"/>
      <c r="J487" t="s">
        <v>1992</v>
      </c>
    </row>
    <row r="488" spans="8:10" x14ac:dyDescent="0.2">
      <c r="H488"/>
      <c r="J488" t="s">
        <v>1993</v>
      </c>
    </row>
    <row r="489" spans="8:10" x14ac:dyDescent="0.2">
      <c r="H489"/>
      <c r="J489" t="s">
        <v>1994</v>
      </c>
    </row>
    <row r="490" spans="8:10" x14ac:dyDescent="0.2">
      <c r="H490"/>
      <c r="J490" t="s">
        <v>1995</v>
      </c>
    </row>
    <row r="491" spans="8:10" x14ac:dyDescent="0.2">
      <c r="H491"/>
      <c r="J491" t="s">
        <v>222</v>
      </c>
    </row>
    <row r="492" spans="8:10" x14ac:dyDescent="0.2">
      <c r="H492"/>
      <c r="J492" t="s">
        <v>1996</v>
      </c>
    </row>
    <row r="493" spans="8:10" x14ac:dyDescent="0.2">
      <c r="H493"/>
      <c r="J493" t="s">
        <v>1997</v>
      </c>
    </row>
    <row r="494" spans="8:10" x14ac:dyDescent="0.2">
      <c r="H494"/>
      <c r="J494" t="s">
        <v>1998</v>
      </c>
    </row>
    <row r="495" spans="8:10" x14ac:dyDescent="0.2">
      <c r="H495"/>
      <c r="J495" t="s">
        <v>1999</v>
      </c>
    </row>
    <row r="496" spans="8:10" x14ac:dyDescent="0.2">
      <c r="H496"/>
      <c r="J496" t="s">
        <v>2000</v>
      </c>
    </row>
    <row r="497" spans="8:10" x14ac:dyDescent="0.2">
      <c r="H497"/>
      <c r="J497" t="s">
        <v>2001</v>
      </c>
    </row>
    <row r="498" spans="8:10" x14ac:dyDescent="0.2">
      <c r="H498"/>
      <c r="J498" t="s">
        <v>2002</v>
      </c>
    </row>
    <row r="499" spans="8:10" x14ac:dyDescent="0.2">
      <c r="H499"/>
      <c r="J499" t="s">
        <v>2003</v>
      </c>
    </row>
    <row r="500" spans="8:10" x14ac:dyDescent="0.2">
      <c r="H500"/>
      <c r="J500" t="s">
        <v>2004</v>
      </c>
    </row>
    <row r="501" spans="8:10" x14ac:dyDescent="0.2">
      <c r="H501"/>
      <c r="J501" t="s">
        <v>2005</v>
      </c>
    </row>
    <row r="502" spans="8:10" x14ac:dyDescent="0.2">
      <c r="H502"/>
      <c r="J502" t="s">
        <v>2006</v>
      </c>
    </row>
    <row r="503" spans="8:10" x14ac:dyDescent="0.2">
      <c r="H503"/>
      <c r="J503" t="s">
        <v>2007</v>
      </c>
    </row>
    <row r="504" spans="8:10" x14ac:dyDescent="0.2">
      <c r="H504"/>
      <c r="J504" t="s">
        <v>2008</v>
      </c>
    </row>
    <row r="505" spans="8:10" x14ac:dyDescent="0.2">
      <c r="H505"/>
      <c r="J505" t="s">
        <v>2009</v>
      </c>
    </row>
    <row r="506" spans="8:10" x14ac:dyDescent="0.2">
      <c r="H506"/>
      <c r="J506" t="s">
        <v>2010</v>
      </c>
    </row>
    <row r="507" spans="8:10" x14ac:dyDescent="0.2">
      <c r="H507"/>
      <c r="J507" t="s">
        <v>2011</v>
      </c>
    </row>
    <row r="508" spans="8:10" x14ac:dyDescent="0.2">
      <c r="H508"/>
      <c r="J508" t="s">
        <v>2012</v>
      </c>
    </row>
    <row r="509" spans="8:10" x14ac:dyDescent="0.2">
      <c r="H509"/>
      <c r="J509" t="s">
        <v>2013</v>
      </c>
    </row>
    <row r="510" spans="8:10" x14ac:dyDescent="0.2">
      <c r="H510"/>
      <c r="J510" t="s">
        <v>2014</v>
      </c>
    </row>
    <row r="511" spans="8:10" x14ac:dyDescent="0.2">
      <c r="H511"/>
      <c r="J511" t="s">
        <v>2015</v>
      </c>
    </row>
    <row r="512" spans="8:10" x14ac:dyDescent="0.2">
      <c r="H512"/>
      <c r="J512" t="s">
        <v>2016</v>
      </c>
    </row>
    <row r="513" spans="8:10" x14ac:dyDescent="0.2">
      <c r="H513"/>
      <c r="J513" t="s">
        <v>2017</v>
      </c>
    </row>
    <row r="514" spans="8:10" x14ac:dyDescent="0.2">
      <c r="H514"/>
      <c r="J514" t="s">
        <v>2018</v>
      </c>
    </row>
    <row r="515" spans="8:10" x14ac:dyDescent="0.2">
      <c r="H515"/>
      <c r="J515" t="s">
        <v>2019</v>
      </c>
    </row>
    <row r="516" spans="8:10" x14ac:dyDescent="0.2">
      <c r="H516"/>
      <c r="J516" t="s">
        <v>2020</v>
      </c>
    </row>
    <row r="517" spans="8:10" x14ac:dyDescent="0.2">
      <c r="H517"/>
      <c r="J517" t="s">
        <v>2021</v>
      </c>
    </row>
    <row r="518" spans="8:10" x14ac:dyDescent="0.2">
      <c r="H518"/>
      <c r="J518" t="s">
        <v>2022</v>
      </c>
    </row>
    <row r="519" spans="8:10" x14ac:dyDescent="0.2">
      <c r="H519"/>
      <c r="J519" t="s">
        <v>2023</v>
      </c>
    </row>
    <row r="520" spans="8:10" x14ac:dyDescent="0.2">
      <c r="H520"/>
      <c r="J520" t="s">
        <v>2024</v>
      </c>
    </row>
    <row r="521" spans="8:10" x14ac:dyDescent="0.2">
      <c r="H521"/>
      <c r="J521" t="s">
        <v>2025</v>
      </c>
    </row>
    <row r="522" spans="8:10" x14ac:dyDescent="0.2">
      <c r="H522"/>
      <c r="J522" t="s">
        <v>2026</v>
      </c>
    </row>
    <row r="523" spans="8:10" x14ac:dyDescent="0.2">
      <c r="H523"/>
      <c r="J523" t="s">
        <v>2027</v>
      </c>
    </row>
    <row r="524" spans="8:10" x14ac:dyDescent="0.2">
      <c r="H524"/>
      <c r="J524" t="s">
        <v>2028</v>
      </c>
    </row>
    <row r="525" spans="8:10" x14ac:dyDescent="0.2">
      <c r="H525"/>
      <c r="J525" t="s">
        <v>2029</v>
      </c>
    </row>
    <row r="526" spans="8:10" x14ac:dyDescent="0.2">
      <c r="H526"/>
      <c r="J526" t="s">
        <v>2030</v>
      </c>
    </row>
    <row r="527" spans="8:10" x14ac:dyDescent="0.2">
      <c r="H527"/>
      <c r="J527" t="s">
        <v>2031</v>
      </c>
    </row>
    <row r="528" spans="8:10" x14ac:dyDescent="0.2">
      <c r="H528"/>
      <c r="J528" t="s">
        <v>787</v>
      </c>
    </row>
    <row r="529" spans="8:10" x14ac:dyDescent="0.2">
      <c r="H529"/>
      <c r="J529" t="s">
        <v>2032</v>
      </c>
    </row>
    <row r="530" spans="8:10" x14ac:dyDescent="0.2">
      <c r="H530"/>
      <c r="J530" t="s">
        <v>2033</v>
      </c>
    </row>
    <row r="531" spans="8:10" x14ac:dyDescent="0.2">
      <c r="H531"/>
      <c r="J531" t="s">
        <v>2034</v>
      </c>
    </row>
    <row r="532" spans="8:10" x14ac:dyDescent="0.2">
      <c r="H532"/>
      <c r="J532" t="s">
        <v>2035</v>
      </c>
    </row>
    <row r="533" spans="8:10" x14ac:dyDescent="0.2">
      <c r="H533"/>
      <c r="J533" t="s">
        <v>2036</v>
      </c>
    </row>
    <row r="534" spans="8:10" x14ac:dyDescent="0.2">
      <c r="H534"/>
      <c r="J534" t="s">
        <v>2037</v>
      </c>
    </row>
    <row r="535" spans="8:10" x14ac:dyDescent="0.2">
      <c r="H535"/>
      <c r="J535" t="s">
        <v>796</v>
      </c>
    </row>
    <row r="536" spans="8:10" x14ac:dyDescent="0.2">
      <c r="H536"/>
      <c r="J536" t="s">
        <v>232</v>
      </c>
    </row>
    <row r="537" spans="8:10" x14ac:dyDescent="0.2">
      <c r="H537"/>
      <c r="J537" t="s">
        <v>2038</v>
      </c>
    </row>
    <row r="538" spans="8:10" x14ac:dyDescent="0.2">
      <c r="H538"/>
      <c r="J538" t="s">
        <v>2039</v>
      </c>
    </row>
    <row r="539" spans="8:10" x14ac:dyDescent="0.2">
      <c r="H539"/>
      <c r="J539" t="s">
        <v>2040</v>
      </c>
    </row>
    <row r="540" spans="8:10" x14ac:dyDescent="0.2">
      <c r="H540"/>
      <c r="J540" t="s">
        <v>2041</v>
      </c>
    </row>
    <row r="541" spans="8:10" x14ac:dyDescent="0.2">
      <c r="H541"/>
      <c r="J541" t="s">
        <v>2042</v>
      </c>
    </row>
    <row r="542" spans="8:10" x14ac:dyDescent="0.2">
      <c r="H542"/>
      <c r="J542" t="s">
        <v>2043</v>
      </c>
    </row>
    <row r="543" spans="8:10" x14ac:dyDescent="0.2">
      <c r="H543"/>
      <c r="J543" t="s">
        <v>2044</v>
      </c>
    </row>
    <row r="544" spans="8:10" x14ac:dyDescent="0.2">
      <c r="H544"/>
      <c r="J544" t="s">
        <v>2045</v>
      </c>
    </row>
    <row r="545" spans="8:10" x14ac:dyDescent="0.2">
      <c r="H545"/>
      <c r="J545" t="s">
        <v>2046</v>
      </c>
    </row>
    <row r="546" spans="8:10" x14ac:dyDescent="0.2">
      <c r="H546"/>
      <c r="J546" t="s">
        <v>806</v>
      </c>
    </row>
    <row r="547" spans="8:10" x14ac:dyDescent="0.2">
      <c r="H547"/>
      <c r="J547" t="s">
        <v>2047</v>
      </c>
    </row>
    <row r="548" spans="8:10" x14ac:dyDescent="0.2">
      <c r="H548"/>
      <c r="J548" t="s">
        <v>2048</v>
      </c>
    </row>
    <row r="549" spans="8:10" x14ac:dyDescent="0.2">
      <c r="H549"/>
      <c r="J549" t="s">
        <v>2049</v>
      </c>
    </row>
    <row r="550" spans="8:10" x14ac:dyDescent="0.2">
      <c r="H550"/>
      <c r="J550" t="s">
        <v>2050</v>
      </c>
    </row>
    <row r="551" spans="8:10" x14ac:dyDescent="0.2">
      <c r="H551"/>
      <c r="J551" t="s">
        <v>2051</v>
      </c>
    </row>
    <row r="552" spans="8:10" x14ac:dyDescent="0.2">
      <c r="H552"/>
      <c r="J552" t="s">
        <v>2052</v>
      </c>
    </row>
    <row r="553" spans="8:10" x14ac:dyDescent="0.2">
      <c r="H553"/>
      <c r="J553" t="s">
        <v>2053</v>
      </c>
    </row>
    <row r="554" spans="8:10" x14ac:dyDescent="0.2">
      <c r="H554"/>
      <c r="J554" t="s">
        <v>2054</v>
      </c>
    </row>
    <row r="555" spans="8:10" x14ac:dyDescent="0.2">
      <c r="H555"/>
      <c r="J555" t="s">
        <v>818</v>
      </c>
    </row>
    <row r="556" spans="8:10" x14ac:dyDescent="0.2">
      <c r="H556"/>
      <c r="J556" t="s">
        <v>249</v>
      </c>
    </row>
    <row r="557" spans="8:10" x14ac:dyDescent="0.2">
      <c r="H557"/>
      <c r="J557" t="s">
        <v>819</v>
      </c>
    </row>
    <row r="558" spans="8:10" x14ac:dyDescent="0.2">
      <c r="H558"/>
      <c r="J558" t="s">
        <v>820</v>
      </c>
    </row>
    <row r="559" spans="8:10" x14ac:dyDescent="0.2">
      <c r="H559"/>
      <c r="J559" t="s">
        <v>821</v>
      </c>
    </row>
  </sheetData>
  <conditionalFormatting sqref="I1:J1048576">
    <cfRule type="duplicateValues" dxfId="2" priority="2"/>
    <cfRule type="duplicateValues" dxfId="1" priority="3"/>
    <cfRule type="duplicateValues" dxfId="0" priority="4"/>
  </conditionalFormatting>
  <hyperlinks>
    <hyperlink ref="M1" r:id="rId1" xr:uid="{8DCCFF84-EAEC-1347-9E33-B0CF427D82A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E63B-8327-3541-A0EB-CA2C01E1E2CB}">
  <dimension ref="A1:D175"/>
  <sheetViews>
    <sheetView workbookViewId="0">
      <selection activeCell="C32" sqref="C32"/>
    </sheetView>
  </sheetViews>
  <sheetFormatPr baseColWidth="10" defaultRowHeight="16" x14ac:dyDescent="0.2"/>
  <cols>
    <col min="1" max="1" width="27.6640625" bestFit="1" customWidth="1"/>
    <col min="2" max="2" width="28" bestFit="1" customWidth="1"/>
    <col min="3" max="3" width="22.83203125" bestFit="1" customWidth="1"/>
    <col min="4" max="4" width="26.1640625" bestFit="1" customWidth="1"/>
  </cols>
  <sheetData>
    <row r="1" spans="1:4" x14ac:dyDescent="0.2">
      <c r="A1" t="s">
        <v>1135</v>
      </c>
      <c r="B1" t="s">
        <v>1136</v>
      </c>
      <c r="C1" t="s">
        <v>836</v>
      </c>
      <c r="D1" t="s">
        <v>875</v>
      </c>
    </row>
    <row r="2" spans="1:4" x14ac:dyDescent="0.2">
      <c r="A2" t="s">
        <v>1065</v>
      </c>
      <c r="B2" s="14" t="s">
        <v>308</v>
      </c>
      <c r="C2" t="s">
        <v>308</v>
      </c>
      <c r="D2" s="14" t="s">
        <v>332</v>
      </c>
    </row>
    <row r="3" spans="1:4" x14ac:dyDescent="0.2">
      <c r="A3" t="s">
        <v>1066</v>
      </c>
      <c r="B3" s="14" t="s">
        <v>343</v>
      </c>
      <c r="C3" t="s">
        <v>447</v>
      </c>
      <c r="D3" s="14" t="s">
        <v>462</v>
      </c>
    </row>
    <row r="4" spans="1:4" x14ac:dyDescent="0.2">
      <c r="A4" t="s">
        <v>1067</v>
      </c>
      <c r="B4" s="14" t="s">
        <v>389</v>
      </c>
      <c r="C4" t="s">
        <v>499</v>
      </c>
      <c r="D4" s="14" t="s">
        <v>502</v>
      </c>
    </row>
    <row r="5" spans="1:4" x14ac:dyDescent="0.2">
      <c r="A5" t="s">
        <v>1068</v>
      </c>
      <c r="B5" s="14" t="s">
        <v>486</v>
      </c>
      <c r="C5" t="s">
        <v>530</v>
      </c>
      <c r="D5" s="14" t="s">
        <v>549</v>
      </c>
    </row>
    <row r="6" spans="1:4" x14ac:dyDescent="0.2">
      <c r="A6" t="s">
        <v>1069</v>
      </c>
      <c r="B6" s="14" t="s">
        <v>499</v>
      </c>
      <c r="C6" t="s">
        <v>548</v>
      </c>
      <c r="D6" s="14" t="s">
        <v>658</v>
      </c>
    </row>
    <row r="7" spans="1:4" x14ac:dyDescent="0.2">
      <c r="A7" t="s">
        <v>326</v>
      </c>
      <c r="B7" s="14" t="s">
        <v>532</v>
      </c>
      <c r="C7" t="s">
        <v>549</v>
      </c>
      <c r="D7" s="14" t="s">
        <v>691</v>
      </c>
    </row>
    <row r="8" spans="1:4" x14ac:dyDescent="0.2">
      <c r="A8" t="s">
        <v>328</v>
      </c>
      <c r="B8" s="14" t="s">
        <v>549</v>
      </c>
      <c r="C8" t="s">
        <v>560</v>
      </c>
      <c r="D8" s="14" t="s">
        <v>705</v>
      </c>
    </row>
    <row r="9" spans="1:4" x14ac:dyDescent="0.2">
      <c r="A9" t="s">
        <v>1070</v>
      </c>
      <c r="B9" s="14" t="s">
        <v>796</v>
      </c>
      <c r="C9" t="s">
        <v>660</v>
      </c>
      <c r="D9" s="14" t="s">
        <v>805</v>
      </c>
    </row>
    <row r="10" spans="1:4" x14ac:dyDescent="0.2">
      <c r="A10" t="s">
        <v>1071</v>
      </c>
      <c r="B10" s="14" t="s">
        <v>818</v>
      </c>
      <c r="C10" t="s">
        <v>666</v>
      </c>
    </row>
    <row r="11" spans="1:4" x14ac:dyDescent="0.2">
      <c r="A11" t="s">
        <v>339</v>
      </c>
      <c r="C11" t="s">
        <v>796</v>
      </c>
    </row>
    <row r="12" spans="1:4" x14ac:dyDescent="0.2">
      <c r="A12" t="s">
        <v>1072</v>
      </c>
      <c r="C12" t="s">
        <v>809</v>
      </c>
    </row>
    <row r="13" spans="1:4" x14ac:dyDescent="0.2">
      <c r="A13" t="s">
        <v>353</v>
      </c>
      <c r="C13" t="s">
        <v>815</v>
      </c>
    </row>
    <row r="14" spans="1:4" x14ac:dyDescent="0.2">
      <c r="A14" t="s">
        <v>24</v>
      </c>
      <c r="C14" t="s">
        <v>818</v>
      </c>
    </row>
    <row r="15" spans="1:4" x14ac:dyDescent="0.2">
      <c r="A15" t="s">
        <v>1073</v>
      </c>
    </row>
    <row r="16" spans="1:4" x14ac:dyDescent="0.2">
      <c r="A16" t="s">
        <v>355</v>
      </c>
    </row>
    <row r="17" spans="1:1" x14ac:dyDescent="0.2">
      <c r="A17" t="s">
        <v>359</v>
      </c>
    </row>
    <row r="18" spans="1:1" x14ac:dyDescent="0.2">
      <c r="A18" t="s">
        <v>1074</v>
      </c>
    </row>
    <row r="19" spans="1:1" x14ac:dyDescent="0.2">
      <c r="A19" t="s">
        <v>369</v>
      </c>
    </row>
    <row r="20" spans="1:1" x14ac:dyDescent="0.2">
      <c r="A20" t="s">
        <v>1075</v>
      </c>
    </row>
    <row r="21" spans="1:1" x14ac:dyDescent="0.2">
      <c r="A21" t="s">
        <v>373</v>
      </c>
    </row>
    <row r="22" spans="1:1" x14ac:dyDescent="0.2">
      <c r="A22" t="s">
        <v>1076</v>
      </c>
    </row>
    <row r="23" spans="1:1" x14ac:dyDescent="0.2">
      <c r="A23" t="s">
        <v>31</v>
      </c>
    </row>
    <row r="24" spans="1:1" x14ac:dyDescent="0.2">
      <c r="A24" t="s">
        <v>1077</v>
      </c>
    </row>
    <row r="25" spans="1:1" x14ac:dyDescent="0.2">
      <c r="A25" t="s">
        <v>1078</v>
      </c>
    </row>
    <row r="26" spans="1:1" x14ac:dyDescent="0.2">
      <c r="A26" t="s">
        <v>389</v>
      </c>
    </row>
    <row r="27" spans="1:1" x14ac:dyDescent="0.2">
      <c r="A27" t="s">
        <v>1079</v>
      </c>
    </row>
    <row r="28" spans="1:1" x14ac:dyDescent="0.2">
      <c r="A28" t="s">
        <v>399</v>
      </c>
    </row>
    <row r="29" spans="1:1" x14ac:dyDescent="0.2">
      <c r="A29" t="s">
        <v>403</v>
      </c>
    </row>
    <row r="30" spans="1:1" x14ac:dyDescent="0.2">
      <c r="A30" t="s">
        <v>1080</v>
      </c>
    </row>
    <row r="31" spans="1:1" x14ac:dyDescent="0.2">
      <c r="A31" t="s">
        <v>1081</v>
      </c>
    </row>
    <row r="32" spans="1:1" x14ac:dyDescent="0.2">
      <c r="A32" t="s">
        <v>1082</v>
      </c>
    </row>
    <row r="33" spans="1:1" x14ac:dyDescent="0.2">
      <c r="A33" t="s">
        <v>1083</v>
      </c>
    </row>
    <row r="34" spans="1:1" x14ac:dyDescent="0.2">
      <c r="A34" t="s">
        <v>1084</v>
      </c>
    </row>
    <row r="35" spans="1:1" x14ac:dyDescent="0.2">
      <c r="A35" t="s">
        <v>1085</v>
      </c>
    </row>
    <row r="36" spans="1:1" x14ac:dyDescent="0.2">
      <c r="A36" t="s">
        <v>425</v>
      </c>
    </row>
    <row r="37" spans="1:1" x14ac:dyDescent="0.2">
      <c r="A37" t="s">
        <v>60</v>
      </c>
    </row>
    <row r="38" spans="1:1" x14ac:dyDescent="0.2">
      <c r="A38" t="s">
        <v>1086</v>
      </c>
    </row>
    <row r="39" spans="1:1" x14ac:dyDescent="0.2">
      <c r="A39" t="s">
        <v>1087</v>
      </c>
    </row>
    <row r="40" spans="1:1" x14ac:dyDescent="0.2">
      <c r="A40" t="s">
        <v>260</v>
      </c>
    </row>
    <row r="41" spans="1:1" x14ac:dyDescent="0.2">
      <c r="A41" t="s">
        <v>261</v>
      </c>
    </row>
    <row r="42" spans="1:1" x14ac:dyDescent="0.2">
      <c r="A42" t="s">
        <v>442</v>
      </c>
    </row>
    <row r="43" spans="1:1" x14ac:dyDescent="0.2">
      <c r="A43" t="s">
        <v>1088</v>
      </c>
    </row>
    <row r="44" spans="1:1" x14ac:dyDescent="0.2">
      <c r="A44" t="s">
        <v>1089</v>
      </c>
    </row>
    <row r="45" spans="1:1" x14ac:dyDescent="0.2">
      <c r="A45" t="s">
        <v>1090</v>
      </c>
    </row>
    <row r="46" spans="1:1" x14ac:dyDescent="0.2">
      <c r="A46" t="s">
        <v>1091</v>
      </c>
    </row>
    <row r="47" spans="1:1" x14ac:dyDescent="0.2">
      <c r="A47" t="s">
        <v>70</v>
      </c>
    </row>
    <row r="48" spans="1:1" x14ac:dyDescent="0.2">
      <c r="A48" t="s">
        <v>1092</v>
      </c>
    </row>
    <row r="49" spans="1:1" x14ac:dyDescent="0.2">
      <c r="A49" t="s">
        <v>460</v>
      </c>
    </row>
    <row r="50" spans="1:1" x14ac:dyDescent="0.2">
      <c r="A50" t="s">
        <v>462</v>
      </c>
    </row>
    <row r="51" spans="1:1" x14ac:dyDescent="0.2">
      <c r="A51" t="s">
        <v>1093</v>
      </c>
    </row>
    <row r="52" spans="1:1" x14ac:dyDescent="0.2">
      <c r="A52" t="s">
        <v>467</v>
      </c>
    </row>
    <row r="53" spans="1:1" x14ac:dyDescent="0.2">
      <c r="A53" t="s">
        <v>1094</v>
      </c>
    </row>
    <row r="54" spans="1:1" x14ac:dyDescent="0.2">
      <c r="A54" t="s">
        <v>470</v>
      </c>
    </row>
    <row r="55" spans="1:1" x14ac:dyDescent="0.2">
      <c r="A55" t="s">
        <v>80</v>
      </c>
    </row>
    <row r="56" spans="1:1" x14ac:dyDescent="0.2">
      <c r="A56" t="s">
        <v>1095</v>
      </c>
    </row>
    <row r="57" spans="1:1" x14ac:dyDescent="0.2">
      <c r="A57" t="s">
        <v>1096</v>
      </c>
    </row>
    <row r="58" spans="1:1" x14ac:dyDescent="0.2">
      <c r="A58" t="s">
        <v>476</v>
      </c>
    </row>
    <row r="59" spans="1:1" x14ac:dyDescent="0.2">
      <c r="A59" t="s">
        <v>477</v>
      </c>
    </row>
    <row r="60" spans="1:1" x14ac:dyDescent="0.2">
      <c r="A60" t="s">
        <v>1097</v>
      </c>
    </row>
    <row r="61" spans="1:1" x14ac:dyDescent="0.2">
      <c r="A61" t="s">
        <v>486</v>
      </c>
    </row>
    <row r="62" spans="1:1" x14ac:dyDescent="0.2">
      <c r="A62" t="s">
        <v>495</v>
      </c>
    </row>
    <row r="63" spans="1:1" x14ac:dyDescent="0.2">
      <c r="A63" t="s">
        <v>498</v>
      </c>
    </row>
    <row r="64" spans="1:1" x14ac:dyDescent="0.2">
      <c r="A64" t="s">
        <v>499</v>
      </c>
    </row>
    <row r="65" spans="1:1" x14ac:dyDescent="0.2">
      <c r="A65" t="s">
        <v>1098</v>
      </c>
    </row>
    <row r="66" spans="1:1" x14ac:dyDescent="0.2">
      <c r="A66" t="s">
        <v>1099</v>
      </c>
    </row>
    <row r="67" spans="1:1" x14ac:dyDescent="0.2">
      <c r="A67" t="s">
        <v>504</v>
      </c>
    </row>
    <row r="68" spans="1:1" x14ac:dyDescent="0.2">
      <c r="A68" t="s">
        <v>507</v>
      </c>
    </row>
    <row r="69" spans="1:1" x14ac:dyDescent="0.2">
      <c r="A69" t="s">
        <v>509</v>
      </c>
    </row>
    <row r="70" spans="1:1" x14ac:dyDescent="0.2">
      <c r="A70" t="s">
        <v>511</v>
      </c>
    </row>
    <row r="71" spans="1:1" x14ac:dyDescent="0.2">
      <c r="A71" t="s">
        <v>517</v>
      </c>
    </row>
    <row r="72" spans="1:1" x14ac:dyDescent="0.2">
      <c r="A72" t="s">
        <v>522</v>
      </c>
    </row>
    <row r="73" spans="1:1" x14ac:dyDescent="0.2">
      <c r="A73" t="s">
        <v>523</v>
      </c>
    </row>
    <row r="74" spans="1:1" x14ac:dyDescent="0.2">
      <c r="A74" t="s">
        <v>105</v>
      </c>
    </row>
    <row r="75" spans="1:1" x14ac:dyDescent="0.2">
      <c r="A75" t="s">
        <v>1100</v>
      </c>
    </row>
    <row r="76" spans="1:1" x14ac:dyDescent="0.2">
      <c r="A76" t="s">
        <v>1101</v>
      </c>
    </row>
    <row r="77" spans="1:1" x14ac:dyDescent="0.2">
      <c r="A77" t="s">
        <v>547</v>
      </c>
    </row>
    <row r="78" spans="1:1" x14ac:dyDescent="0.2">
      <c r="A78" t="s">
        <v>548</v>
      </c>
    </row>
    <row r="79" spans="1:1" x14ac:dyDescent="0.2">
      <c r="A79" t="s">
        <v>119</v>
      </c>
    </row>
    <row r="80" spans="1:1" x14ac:dyDescent="0.2">
      <c r="A80" t="s">
        <v>540</v>
      </c>
    </row>
    <row r="81" spans="1:1" x14ac:dyDescent="0.2">
      <c r="A81" t="s">
        <v>549</v>
      </c>
    </row>
    <row r="82" spans="1:1" x14ac:dyDescent="0.2">
      <c r="A82" t="s">
        <v>554</v>
      </c>
    </row>
    <row r="83" spans="1:1" x14ac:dyDescent="0.2">
      <c r="A83" t="s">
        <v>558</v>
      </c>
    </row>
    <row r="84" spans="1:1" x14ac:dyDescent="0.2">
      <c r="A84" t="s">
        <v>1102</v>
      </c>
    </row>
    <row r="85" spans="1:1" x14ac:dyDescent="0.2">
      <c r="A85" t="s">
        <v>560</v>
      </c>
    </row>
    <row r="86" spans="1:1" x14ac:dyDescent="0.2">
      <c r="A86" t="s">
        <v>562</v>
      </c>
    </row>
    <row r="87" spans="1:1" x14ac:dyDescent="0.2">
      <c r="A87" t="s">
        <v>566</v>
      </c>
    </row>
    <row r="88" spans="1:1" x14ac:dyDescent="0.2">
      <c r="A88" t="s">
        <v>567</v>
      </c>
    </row>
    <row r="89" spans="1:1" x14ac:dyDescent="0.2">
      <c r="A89" t="s">
        <v>271</v>
      </c>
    </row>
    <row r="90" spans="1:1" x14ac:dyDescent="0.2">
      <c r="A90" t="s">
        <v>1103</v>
      </c>
    </row>
    <row r="91" spans="1:1" x14ac:dyDescent="0.2">
      <c r="A91" t="s">
        <v>1104</v>
      </c>
    </row>
    <row r="92" spans="1:1" x14ac:dyDescent="0.2">
      <c r="A92" t="s">
        <v>1105</v>
      </c>
    </row>
    <row r="93" spans="1:1" x14ac:dyDescent="0.2">
      <c r="A93" t="s">
        <v>1106</v>
      </c>
    </row>
    <row r="94" spans="1:1" x14ac:dyDescent="0.2">
      <c r="A94" t="s">
        <v>1107</v>
      </c>
    </row>
    <row r="95" spans="1:1" x14ac:dyDescent="0.2">
      <c r="A95" t="s">
        <v>1108</v>
      </c>
    </row>
    <row r="96" spans="1:1" x14ac:dyDescent="0.2">
      <c r="A96" t="s">
        <v>579</v>
      </c>
    </row>
    <row r="97" spans="1:1" x14ac:dyDescent="0.2">
      <c r="A97" t="s">
        <v>580</v>
      </c>
    </row>
    <row r="98" spans="1:1" x14ac:dyDescent="0.2">
      <c r="A98" t="s">
        <v>587</v>
      </c>
    </row>
    <row r="99" spans="1:1" x14ac:dyDescent="0.2">
      <c r="A99" t="s">
        <v>1109</v>
      </c>
    </row>
    <row r="100" spans="1:1" x14ac:dyDescent="0.2">
      <c r="A100" t="s">
        <v>594</v>
      </c>
    </row>
    <row r="101" spans="1:1" x14ac:dyDescent="0.2">
      <c r="A101" t="s">
        <v>599</v>
      </c>
    </row>
    <row r="102" spans="1:1" x14ac:dyDescent="0.2">
      <c r="A102" t="s">
        <v>1110</v>
      </c>
    </row>
    <row r="103" spans="1:1" x14ac:dyDescent="0.2">
      <c r="A103" t="s">
        <v>158</v>
      </c>
    </row>
    <row r="104" spans="1:1" x14ac:dyDescent="0.2">
      <c r="A104" t="s">
        <v>622</v>
      </c>
    </row>
    <row r="105" spans="1:1" x14ac:dyDescent="0.2">
      <c r="A105" t="s">
        <v>623</v>
      </c>
    </row>
    <row r="106" spans="1:1" x14ac:dyDescent="0.2">
      <c r="A106" t="s">
        <v>624</v>
      </c>
    </row>
    <row r="107" spans="1:1" x14ac:dyDescent="0.2">
      <c r="A107" t="s">
        <v>1111</v>
      </c>
    </row>
    <row r="108" spans="1:1" x14ac:dyDescent="0.2">
      <c r="A108" t="s">
        <v>631</v>
      </c>
    </row>
    <row r="109" spans="1:1" x14ac:dyDescent="0.2">
      <c r="A109" t="s">
        <v>636</v>
      </c>
    </row>
    <row r="110" spans="1:1" x14ac:dyDescent="0.2">
      <c r="A110" t="s">
        <v>637</v>
      </c>
    </row>
    <row r="111" spans="1:1" x14ac:dyDescent="0.2">
      <c r="A111" t="s">
        <v>638</v>
      </c>
    </row>
    <row r="112" spans="1:1" x14ac:dyDescent="0.2">
      <c r="A112" t="s">
        <v>1112</v>
      </c>
    </row>
    <row r="113" spans="1:1" x14ac:dyDescent="0.2">
      <c r="A113" t="s">
        <v>640</v>
      </c>
    </row>
    <row r="114" spans="1:1" x14ac:dyDescent="0.2">
      <c r="A114" t="s">
        <v>653</v>
      </c>
    </row>
    <row r="115" spans="1:1" x14ac:dyDescent="0.2">
      <c r="A115" t="s">
        <v>1113</v>
      </c>
    </row>
    <row r="116" spans="1:1" x14ac:dyDescent="0.2">
      <c r="A116" t="s">
        <v>174</v>
      </c>
    </row>
    <row r="117" spans="1:1" x14ac:dyDescent="0.2">
      <c r="A117" t="s">
        <v>1114</v>
      </c>
    </row>
    <row r="118" spans="1:1" x14ac:dyDescent="0.2">
      <c r="A118" t="s">
        <v>660</v>
      </c>
    </row>
    <row r="119" spans="1:1" x14ac:dyDescent="0.2">
      <c r="A119" t="s">
        <v>1115</v>
      </c>
    </row>
    <row r="120" spans="1:1" x14ac:dyDescent="0.2">
      <c r="A120" t="s">
        <v>663</v>
      </c>
    </row>
    <row r="121" spans="1:1" x14ac:dyDescent="0.2">
      <c r="A121" t="s">
        <v>185</v>
      </c>
    </row>
    <row r="122" spans="1:1" x14ac:dyDescent="0.2">
      <c r="A122" t="s">
        <v>1116</v>
      </c>
    </row>
    <row r="123" spans="1:1" x14ac:dyDescent="0.2">
      <c r="A123" t="s">
        <v>668</v>
      </c>
    </row>
    <row r="124" spans="1:1" x14ac:dyDescent="0.2">
      <c r="A124" t="s">
        <v>669</v>
      </c>
    </row>
    <row r="125" spans="1:1" x14ac:dyDescent="0.2">
      <c r="A125" t="s">
        <v>1117</v>
      </c>
    </row>
    <row r="126" spans="1:1" x14ac:dyDescent="0.2">
      <c r="A126" t="s">
        <v>674</v>
      </c>
    </row>
    <row r="127" spans="1:1" x14ac:dyDescent="0.2">
      <c r="A127" t="s">
        <v>677</v>
      </c>
    </row>
    <row r="128" spans="1:1" x14ac:dyDescent="0.2">
      <c r="A128" t="s">
        <v>679</v>
      </c>
    </row>
    <row r="129" spans="1:1" x14ac:dyDescent="0.2">
      <c r="A129" t="s">
        <v>680</v>
      </c>
    </row>
    <row r="130" spans="1:1" x14ac:dyDescent="0.2">
      <c r="A130" t="s">
        <v>684</v>
      </c>
    </row>
    <row r="131" spans="1:1" x14ac:dyDescent="0.2">
      <c r="A131" t="s">
        <v>692</v>
      </c>
    </row>
    <row r="132" spans="1:1" x14ac:dyDescent="0.2">
      <c r="A132" t="s">
        <v>1118</v>
      </c>
    </row>
    <row r="133" spans="1:1" x14ac:dyDescent="0.2">
      <c r="A133" t="s">
        <v>691</v>
      </c>
    </row>
    <row r="134" spans="1:1" x14ac:dyDescent="0.2">
      <c r="A134" t="s">
        <v>695</v>
      </c>
    </row>
    <row r="135" spans="1:1" x14ac:dyDescent="0.2">
      <c r="A135" t="s">
        <v>705</v>
      </c>
    </row>
    <row r="136" spans="1:1" x14ac:dyDescent="0.2">
      <c r="A136" t="s">
        <v>706</v>
      </c>
    </row>
    <row r="137" spans="1:1" x14ac:dyDescent="0.2">
      <c r="A137" t="s">
        <v>1119</v>
      </c>
    </row>
    <row r="138" spans="1:1" x14ac:dyDescent="0.2">
      <c r="A138" t="s">
        <v>715</v>
      </c>
    </row>
    <row r="139" spans="1:1" x14ac:dyDescent="0.2">
      <c r="A139" t="s">
        <v>723</v>
      </c>
    </row>
    <row r="140" spans="1:1" x14ac:dyDescent="0.2">
      <c r="A140" t="s">
        <v>1120</v>
      </c>
    </row>
    <row r="141" spans="1:1" x14ac:dyDescent="0.2">
      <c r="A141" t="s">
        <v>727</v>
      </c>
    </row>
    <row r="142" spans="1:1" x14ac:dyDescent="0.2">
      <c r="A142" t="s">
        <v>1121</v>
      </c>
    </row>
    <row r="143" spans="1:1" x14ac:dyDescent="0.2">
      <c r="A143" t="s">
        <v>1122</v>
      </c>
    </row>
    <row r="144" spans="1:1" x14ac:dyDescent="0.2">
      <c r="A144" t="s">
        <v>1123</v>
      </c>
    </row>
    <row r="145" spans="1:1" x14ac:dyDescent="0.2">
      <c r="A145" t="s">
        <v>289</v>
      </c>
    </row>
    <row r="146" spans="1:1" x14ac:dyDescent="0.2">
      <c r="A146" t="s">
        <v>1124</v>
      </c>
    </row>
    <row r="147" spans="1:1" x14ac:dyDescent="0.2">
      <c r="A147" t="s">
        <v>751</v>
      </c>
    </row>
    <row r="148" spans="1:1" x14ac:dyDescent="0.2">
      <c r="A148" t="s">
        <v>296</v>
      </c>
    </row>
    <row r="149" spans="1:1" x14ac:dyDescent="0.2">
      <c r="A149" t="s">
        <v>1125</v>
      </c>
    </row>
    <row r="150" spans="1:1" x14ac:dyDescent="0.2">
      <c r="A150" t="s">
        <v>756</v>
      </c>
    </row>
    <row r="151" spans="1:1" x14ac:dyDescent="0.2">
      <c r="A151" t="s">
        <v>1126</v>
      </c>
    </row>
    <row r="152" spans="1:1" x14ac:dyDescent="0.2">
      <c r="A152" t="s">
        <v>758</v>
      </c>
    </row>
    <row r="153" spans="1:1" x14ac:dyDescent="0.2">
      <c r="A153" t="s">
        <v>1127</v>
      </c>
    </row>
    <row r="154" spans="1:1" x14ac:dyDescent="0.2">
      <c r="A154" t="s">
        <v>1128</v>
      </c>
    </row>
    <row r="155" spans="1:1" x14ac:dyDescent="0.2">
      <c r="A155" t="s">
        <v>761</v>
      </c>
    </row>
    <row r="156" spans="1:1" x14ac:dyDescent="0.2">
      <c r="A156" t="s">
        <v>182</v>
      </c>
    </row>
    <row r="157" spans="1:1" x14ac:dyDescent="0.2">
      <c r="A157" t="s">
        <v>771</v>
      </c>
    </row>
    <row r="158" spans="1:1" x14ac:dyDescent="0.2">
      <c r="A158" t="s">
        <v>1129</v>
      </c>
    </row>
    <row r="159" spans="1:1" x14ac:dyDescent="0.2">
      <c r="A159" t="s">
        <v>1130</v>
      </c>
    </row>
    <row r="160" spans="1:1" x14ac:dyDescent="0.2">
      <c r="A160" t="s">
        <v>779</v>
      </c>
    </row>
    <row r="161" spans="1:1" x14ac:dyDescent="0.2">
      <c r="A161" t="s">
        <v>783</v>
      </c>
    </row>
    <row r="162" spans="1:1" x14ac:dyDescent="0.2">
      <c r="A162" t="s">
        <v>1131</v>
      </c>
    </row>
    <row r="163" spans="1:1" x14ac:dyDescent="0.2">
      <c r="A163" t="s">
        <v>1132</v>
      </c>
    </row>
    <row r="164" spans="1:1" x14ac:dyDescent="0.2">
      <c r="A164" t="s">
        <v>789</v>
      </c>
    </row>
    <row r="165" spans="1:1" x14ac:dyDescent="0.2">
      <c r="A165" t="s">
        <v>795</v>
      </c>
    </row>
    <row r="166" spans="1:1" x14ac:dyDescent="0.2">
      <c r="A166" t="s">
        <v>796</v>
      </c>
    </row>
    <row r="167" spans="1:1" x14ac:dyDescent="0.2">
      <c r="A167" t="s">
        <v>792</v>
      </c>
    </row>
    <row r="168" spans="1:1" x14ac:dyDescent="0.2">
      <c r="A168" t="s">
        <v>801</v>
      </c>
    </row>
    <row r="169" spans="1:1" x14ac:dyDescent="0.2">
      <c r="A169" t="s">
        <v>802</v>
      </c>
    </row>
    <row r="170" spans="1:1" x14ac:dyDescent="0.2">
      <c r="A170" t="s">
        <v>1133</v>
      </c>
    </row>
    <row r="171" spans="1:1" x14ac:dyDescent="0.2">
      <c r="A171" t="s">
        <v>808</v>
      </c>
    </row>
    <row r="172" spans="1:1" x14ac:dyDescent="0.2">
      <c r="A172" t="s">
        <v>809</v>
      </c>
    </row>
    <row r="173" spans="1:1" x14ac:dyDescent="0.2">
      <c r="A173" t="s">
        <v>1134</v>
      </c>
    </row>
    <row r="174" spans="1:1" x14ac:dyDescent="0.2">
      <c r="A174" t="s">
        <v>815</v>
      </c>
    </row>
    <row r="175" spans="1:1" x14ac:dyDescent="0.2">
      <c r="A175" t="s">
        <v>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Sephora</vt:lpstr>
      <vt:lpstr>Ulta2</vt:lpstr>
      <vt:lpstr>Ulta_Full</vt:lpstr>
      <vt:lpstr>Ulta</vt:lpstr>
      <vt:lpstr>Overlap</vt:lpstr>
      <vt:lpstr>clean brands Sephora</vt:lpstr>
      <vt:lpstr>clean brands Ulta</vt:lpstr>
      <vt:lpstr>Clean_ulta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Brooke Melodi Reikher</dc:creator>
  <cp:lastModifiedBy>Alison Reikher</cp:lastModifiedBy>
  <dcterms:created xsi:type="dcterms:W3CDTF">2022-01-20T22:49:25Z</dcterms:created>
  <dcterms:modified xsi:type="dcterms:W3CDTF">2022-06-27T22:34:12Z</dcterms:modified>
</cp:coreProperties>
</file>