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ls12\Desktop\Documentos Nelson\Projetos Dux\Instituto Areluna\Dados Financieros\"/>
    </mc:Choice>
  </mc:AlternateContent>
  <xr:revisionPtr revIDLastSave="0" documentId="13_ncr:1_{1048A8FB-5132-4369-8442-3A173C5452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RE Grencial Instituto " sheetId="2" r:id="rId1"/>
    <sheet name="Cargos e Salários " sheetId="3" r:id="rId2"/>
    <sheet name="DRE por Produto" sheetId="1" r:id="rId3"/>
    <sheet name="Implantologia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D18" i="2" s="1"/>
  <c r="D74" i="2" s="1"/>
  <c r="E21" i="2"/>
  <c r="F21" i="2"/>
  <c r="G21" i="2"/>
  <c r="G18" i="2" s="1"/>
  <c r="G74" i="2" s="1"/>
  <c r="H21" i="2"/>
  <c r="H18" i="2" s="1"/>
  <c r="H74" i="2" s="1"/>
  <c r="I21" i="2"/>
  <c r="J21" i="2"/>
  <c r="K21" i="2"/>
  <c r="O21" i="2" s="1"/>
  <c r="L21" i="2"/>
  <c r="M21" i="2"/>
  <c r="N21" i="2"/>
  <c r="N18" i="2" s="1"/>
  <c r="N74" i="2" s="1"/>
  <c r="C21" i="2"/>
  <c r="F16" i="3"/>
  <c r="H16" i="3" s="1"/>
  <c r="F15" i="3"/>
  <c r="H15" i="3" s="1"/>
  <c r="F14" i="3"/>
  <c r="F13" i="3"/>
  <c r="F12" i="3"/>
  <c r="F11" i="3"/>
  <c r="F10" i="3"/>
  <c r="F9" i="3"/>
  <c r="F8" i="3"/>
  <c r="F7" i="3"/>
  <c r="H7" i="3" s="1"/>
  <c r="F6" i="3"/>
  <c r="F5" i="3"/>
  <c r="H5" i="3" s="1"/>
  <c r="F4" i="3"/>
  <c r="E18" i="2"/>
  <c r="E74" i="2" s="1"/>
  <c r="F18" i="2"/>
  <c r="F74" i="2" s="1"/>
  <c r="M18" i="2"/>
  <c r="M74" i="2" s="1"/>
  <c r="C17" i="3"/>
  <c r="G17" i="3"/>
  <c r="E17" i="3"/>
  <c r="D17" i="3"/>
  <c r="H14" i="3"/>
  <c r="H13" i="3"/>
  <c r="H12" i="3"/>
  <c r="H11" i="3"/>
  <c r="H10" i="3"/>
  <c r="H9" i="3"/>
  <c r="H6" i="3"/>
  <c r="E7" i="2"/>
  <c r="E70" i="2" s="1"/>
  <c r="E69" i="2" s="1"/>
  <c r="F7" i="2"/>
  <c r="F70" i="2" s="1"/>
  <c r="F69" i="2" s="1"/>
  <c r="G7" i="2"/>
  <c r="G70" i="2" s="1"/>
  <c r="G69" i="2" s="1"/>
  <c r="H7" i="2"/>
  <c r="I7" i="2"/>
  <c r="I70" i="2" s="1"/>
  <c r="I69" i="2" s="1"/>
  <c r="J7" i="2"/>
  <c r="J70" i="2" s="1"/>
  <c r="J69" i="2" s="1"/>
  <c r="K7" i="2"/>
  <c r="K70" i="2" s="1"/>
  <c r="K69" i="2" s="1"/>
  <c r="L7" i="2"/>
  <c r="L70" i="2" s="1"/>
  <c r="L69" i="2" s="1"/>
  <c r="M7" i="2"/>
  <c r="M70" i="2" s="1"/>
  <c r="M69" i="2" s="1"/>
  <c r="N7" i="2"/>
  <c r="N70" i="2" s="1"/>
  <c r="N69" i="2" s="1"/>
  <c r="D7" i="2"/>
  <c r="C7" i="2"/>
  <c r="O46" i="2"/>
  <c r="O12" i="2"/>
  <c r="O13" i="2"/>
  <c r="O14" i="2"/>
  <c r="O37" i="2"/>
  <c r="O10" i="2"/>
  <c r="O9" i="2"/>
  <c r="O8" i="2"/>
  <c r="E3" i="2"/>
  <c r="F3" i="2" s="1"/>
  <c r="G3" i="2" s="1"/>
  <c r="D3" i="2"/>
  <c r="O60" i="2"/>
  <c r="O58" i="2"/>
  <c r="O56" i="2"/>
  <c r="C33" i="2"/>
  <c r="N79" i="2"/>
  <c r="M79" i="2"/>
  <c r="L79" i="2"/>
  <c r="K79" i="2"/>
  <c r="J79" i="2"/>
  <c r="I79" i="2"/>
  <c r="H79" i="2"/>
  <c r="G79" i="2"/>
  <c r="F79" i="2"/>
  <c r="E79" i="2"/>
  <c r="D79" i="2"/>
  <c r="C79" i="2"/>
  <c r="N78" i="2"/>
  <c r="M78" i="2"/>
  <c r="L78" i="2"/>
  <c r="K78" i="2"/>
  <c r="J78" i="2"/>
  <c r="I78" i="2"/>
  <c r="H78" i="2"/>
  <c r="G78" i="2"/>
  <c r="F78" i="2"/>
  <c r="E78" i="2"/>
  <c r="D78" i="2"/>
  <c r="C78" i="2"/>
  <c r="N76" i="2"/>
  <c r="H70" i="2"/>
  <c r="H69" i="2" s="1"/>
  <c r="C70" i="2"/>
  <c r="C69" i="2" s="1"/>
  <c r="O62" i="2"/>
  <c r="O54" i="2"/>
  <c r="N77" i="2"/>
  <c r="M77" i="2"/>
  <c r="L77" i="2"/>
  <c r="K77" i="2"/>
  <c r="J77" i="2"/>
  <c r="I77" i="2"/>
  <c r="H77" i="2"/>
  <c r="G77" i="2"/>
  <c r="F77" i="2"/>
  <c r="E77" i="2"/>
  <c r="D77" i="2"/>
  <c r="C77" i="2"/>
  <c r="O44" i="2"/>
  <c r="O43" i="2"/>
  <c r="O42" i="2"/>
  <c r="O41" i="2"/>
  <c r="O40" i="2"/>
  <c r="O39" i="2"/>
  <c r="O38" i="2"/>
  <c r="O36" i="2"/>
  <c r="M33" i="2"/>
  <c r="K33" i="2"/>
  <c r="K75" i="2" s="1"/>
  <c r="J33" i="2"/>
  <c r="J75" i="2" s="1"/>
  <c r="I33" i="2"/>
  <c r="G33" i="2"/>
  <c r="E33" i="2"/>
  <c r="O31" i="2"/>
  <c r="O30" i="2"/>
  <c r="O29" i="2"/>
  <c r="O28" i="2"/>
  <c r="O27" i="2"/>
  <c r="O26" i="2"/>
  <c r="O25" i="2"/>
  <c r="O24" i="2"/>
  <c r="O23" i="2"/>
  <c r="O22" i="2"/>
  <c r="O20" i="2"/>
  <c r="N73" i="2"/>
  <c r="I73" i="2"/>
  <c r="H73" i="2"/>
  <c r="G73" i="2"/>
  <c r="F73" i="2"/>
  <c r="F17" i="3" l="1"/>
  <c r="H4" i="3"/>
  <c r="H17" i="3" s="1"/>
  <c r="C18" i="2"/>
  <c r="L18" i="2"/>
  <c r="L74" i="2" s="1"/>
  <c r="K18" i="2"/>
  <c r="K74" i="2" s="1"/>
  <c r="J18" i="2"/>
  <c r="J74" i="2" s="1"/>
  <c r="I18" i="2"/>
  <c r="I74" i="2" s="1"/>
  <c r="P60" i="2"/>
  <c r="P13" i="2"/>
  <c r="O7" i="2"/>
  <c r="P12" i="2" s="1"/>
  <c r="D70" i="2"/>
  <c r="D69" i="2" s="1"/>
  <c r="H33" i="2"/>
  <c r="H75" i="2" s="1"/>
  <c r="D73" i="2"/>
  <c r="L73" i="2"/>
  <c r="I75" i="2"/>
  <c r="O35" i="2"/>
  <c r="E73" i="2"/>
  <c r="M73" i="2"/>
  <c r="D33" i="2"/>
  <c r="D17" i="2" s="1"/>
  <c r="D48" i="2" s="1"/>
  <c r="D52" i="2" s="1"/>
  <c r="D64" i="2" s="1"/>
  <c r="L33" i="2"/>
  <c r="L75" i="2" s="1"/>
  <c r="J73" i="2"/>
  <c r="F33" i="2"/>
  <c r="F17" i="2" s="1"/>
  <c r="N33" i="2"/>
  <c r="N75" i="2" s="1"/>
  <c r="N81" i="2" s="1"/>
  <c r="N82" i="2" s="1"/>
  <c r="G75" i="2"/>
  <c r="G17" i="2"/>
  <c r="E17" i="2"/>
  <c r="E48" i="2" s="1"/>
  <c r="E52" i="2" s="1"/>
  <c r="E64" i="2" s="1"/>
  <c r="E75" i="2"/>
  <c r="M17" i="2"/>
  <c r="M75" i="2"/>
  <c r="H76" i="2"/>
  <c r="G76" i="2"/>
  <c r="J76" i="2"/>
  <c r="F76" i="2"/>
  <c r="M76" i="2"/>
  <c r="E76" i="2"/>
  <c r="K76" i="2"/>
  <c r="L76" i="2"/>
  <c r="D76" i="2"/>
  <c r="I76" i="2"/>
  <c r="C73" i="2"/>
  <c r="K73" i="2"/>
  <c r="K17" i="2"/>
  <c r="P24" i="2" l="1"/>
  <c r="P37" i="2"/>
  <c r="P56" i="2"/>
  <c r="J17" i="2"/>
  <c r="J48" i="2" s="1"/>
  <c r="J52" i="2" s="1"/>
  <c r="J64" i="2" s="1"/>
  <c r="C17" i="2"/>
  <c r="C48" i="2" s="1"/>
  <c r="C52" i="2" s="1"/>
  <c r="C64" i="2" s="1"/>
  <c r="C74" i="2"/>
  <c r="P21" i="2"/>
  <c r="P39" i="2"/>
  <c r="P14" i="2"/>
  <c r="P38" i="2"/>
  <c r="P35" i="2"/>
  <c r="P58" i="2"/>
  <c r="P30" i="2"/>
  <c r="P40" i="2"/>
  <c r="P36" i="2"/>
  <c r="I17" i="2"/>
  <c r="I48" i="2" s="1"/>
  <c r="I52" i="2" s="1"/>
  <c r="I64" i="2" s="1"/>
  <c r="O18" i="2"/>
  <c r="P18" i="2" s="1"/>
  <c r="P31" i="2"/>
  <c r="P23" i="2"/>
  <c r="P9" i="2"/>
  <c r="P25" i="2"/>
  <c r="P10" i="2"/>
  <c r="P43" i="2"/>
  <c r="P20" i="2"/>
  <c r="P42" i="2"/>
  <c r="P41" i="2"/>
  <c r="P62" i="2"/>
  <c r="P29" i="2"/>
  <c r="P44" i="2"/>
  <c r="P28" i="2"/>
  <c r="P27" i="2"/>
  <c r="P26" i="2"/>
  <c r="P8" i="2"/>
  <c r="P54" i="2"/>
  <c r="P22" i="2"/>
  <c r="P46" i="2"/>
  <c r="G81" i="2"/>
  <c r="G82" i="2" s="1"/>
  <c r="J81" i="2"/>
  <c r="J82" i="2" s="1"/>
  <c r="L81" i="2"/>
  <c r="L82" i="2" s="1"/>
  <c r="H17" i="2"/>
  <c r="H48" i="2" s="1"/>
  <c r="H52" i="2" s="1"/>
  <c r="H64" i="2" s="1"/>
  <c r="H81" i="2"/>
  <c r="H82" i="2" s="1"/>
  <c r="K81" i="2"/>
  <c r="K82" i="2" s="1"/>
  <c r="E81" i="2"/>
  <c r="E82" i="2" s="1"/>
  <c r="C75" i="2"/>
  <c r="M81" i="2"/>
  <c r="M82" i="2" s="1"/>
  <c r="N17" i="2"/>
  <c r="N48" i="2" s="1"/>
  <c r="N52" i="2" s="1"/>
  <c r="N64" i="2" s="1"/>
  <c r="K48" i="2"/>
  <c r="K52" i="2" s="1"/>
  <c r="K64" i="2" s="1"/>
  <c r="G48" i="2"/>
  <c r="G52" i="2" s="1"/>
  <c r="G64" i="2" s="1"/>
  <c r="F48" i="2"/>
  <c r="F52" i="2" s="1"/>
  <c r="F64" i="2" s="1"/>
  <c r="D75" i="2"/>
  <c r="D81" i="2" s="1"/>
  <c r="D82" i="2" s="1"/>
  <c r="O33" i="2"/>
  <c r="P33" i="2" s="1"/>
  <c r="L17" i="2"/>
  <c r="L48" i="2" s="1"/>
  <c r="L52" i="2" s="1"/>
  <c r="L64" i="2" s="1"/>
  <c r="I81" i="2"/>
  <c r="I82" i="2" s="1"/>
  <c r="F75" i="2"/>
  <c r="F81" i="2" s="1"/>
  <c r="F82" i="2" s="1"/>
  <c r="O50" i="2"/>
  <c r="P50" i="2" s="1"/>
  <c r="C76" i="2"/>
  <c r="M48" i="2"/>
  <c r="M52" i="2" s="1"/>
  <c r="M64" i="2" s="1"/>
  <c r="O16" i="2"/>
  <c r="P16" i="2" s="1"/>
  <c r="C81" i="2" l="1"/>
  <c r="C83" i="2" s="1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17" i="2"/>
  <c r="P17" i="2" s="1"/>
  <c r="O48" i="2"/>
  <c r="P48" i="2" s="1"/>
  <c r="O64" i="2"/>
  <c r="P64" i="2" s="1"/>
  <c r="O52" i="2"/>
  <c r="P52" i="2" s="1"/>
  <c r="C82" i="2" l="1"/>
  <c r="F33" i="1"/>
  <c r="F31" i="1"/>
  <c r="F30" i="1"/>
</calcChain>
</file>

<file path=xl/sharedStrings.xml><?xml version="1.0" encoding="utf-8"?>
<sst xmlns="http://schemas.openxmlformats.org/spreadsheetml/2006/main" count="151" uniqueCount="137">
  <si>
    <t>Receita Bruta</t>
  </si>
  <si>
    <t>(-) Impostos</t>
  </si>
  <si>
    <t>(-) Devoluções e descontos</t>
  </si>
  <si>
    <t>Receita Líquida</t>
  </si>
  <si>
    <t>Lucro Bruto</t>
  </si>
  <si>
    <t>(-) Despesas Variáveis</t>
  </si>
  <si>
    <t>Margem de Contribuição</t>
  </si>
  <si>
    <t>(-) Rateio das Despesas Fixas</t>
  </si>
  <si>
    <t>Lucro Operacional</t>
  </si>
  <si>
    <t>DRE</t>
  </si>
  <si>
    <t xml:space="preserve">Comissões </t>
  </si>
  <si>
    <t>Custo Profissional Terceirizado</t>
  </si>
  <si>
    <t>Valor de Venda</t>
  </si>
  <si>
    <t xml:space="preserve">Descontos Autorizados </t>
  </si>
  <si>
    <t xml:space="preserve">Custos Materiais </t>
  </si>
  <si>
    <t>Volume do Serviço Realizado/mês</t>
  </si>
  <si>
    <t>Reabilitação Oral</t>
  </si>
  <si>
    <t>Harmonização Facial</t>
  </si>
  <si>
    <t>Alinhadores Invisiveis</t>
  </si>
  <si>
    <t>Laserterapia</t>
  </si>
  <si>
    <t>Implantologia</t>
  </si>
  <si>
    <t>Estética Dentária</t>
  </si>
  <si>
    <t>Branqueamento Dentário</t>
  </si>
  <si>
    <t>Odontopediatria</t>
  </si>
  <si>
    <t>Ortopedia Facial</t>
  </si>
  <si>
    <t>Periodotologia</t>
  </si>
  <si>
    <t>Edondontia</t>
  </si>
  <si>
    <t xml:space="preserve">Bruxismo </t>
  </si>
  <si>
    <t>Apneia do Sono</t>
  </si>
  <si>
    <t>Bichectomia</t>
  </si>
  <si>
    <t>Cirurigia Oral</t>
  </si>
  <si>
    <t>Higiene Oral</t>
  </si>
  <si>
    <t xml:space="preserve">Ortodontia </t>
  </si>
  <si>
    <t>Implanta Capilar</t>
  </si>
  <si>
    <t xml:space="preserve">Tempo Médio de Duração </t>
  </si>
  <si>
    <t xml:space="preserve">Orçamento Empresarial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</si>
  <si>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</si>
  <si>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</si>
  <si>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</si>
  <si>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</si>
  <si>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</si>
  <si>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</si>
  <si>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</si>
  <si>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</si>
  <si>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</si>
  <si>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</si>
  <si>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</si>
  <si>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</si>
  <si>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2025</t>
  </si>
  <si>
    <t>AV%</t>
  </si>
  <si>
    <t>(=) LB</t>
  </si>
  <si>
    <t>(-) Despesas Operacionais - Administrativas e Vendas</t>
  </si>
  <si>
    <t xml:space="preserve">Custos Fixos </t>
  </si>
  <si>
    <t xml:space="preserve">(-) Internet </t>
  </si>
  <si>
    <t>(-) CRM</t>
  </si>
  <si>
    <t>(-) Segurança e Monitoramento</t>
  </si>
  <si>
    <t xml:space="preserve">(-) Seguro </t>
  </si>
  <si>
    <t xml:space="preserve">(-) Energia </t>
  </si>
  <si>
    <t xml:space="preserve">(-) Despesas Administrativas </t>
  </si>
  <si>
    <t>(-) Pro-Labore</t>
  </si>
  <si>
    <t xml:space="preserve">Custos Variáveis </t>
  </si>
  <si>
    <t xml:space="preserve">(-) Marketing - Fixo Mensal </t>
  </si>
  <si>
    <t xml:space="preserve">(-) Marketing - Trafego  </t>
  </si>
  <si>
    <t>(-) Consultorias</t>
  </si>
  <si>
    <t xml:space="preserve">(-) Outros - Investimentos Pontuais Campanhas </t>
  </si>
  <si>
    <t xml:space="preserve">(-) Feiras e Eventos </t>
  </si>
  <si>
    <t xml:space="preserve">(-) Serviços de Terceiros </t>
  </si>
  <si>
    <t>Lucro Liquido</t>
  </si>
  <si>
    <t xml:space="preserve">Retirada Sócios </t>
  </si>
  <si>
    <t xml:space="preserve">Geração de Caixa </t>
  </si>
  <si>
    <t>Projeção de Fluxo de Caixa Mensal 2025</t>
  </si>
  <si>
    <t>Entradas</t>
  </si>
  <si>
    <t xml:space="preserve">Aporte Sócios </t>
  </si>
  <si>
    <t>Custos Variáveis</t>
  </si>
  <si>
    <t>Despesas Financeiras</t>
  </si>
  <si>
    <t>Saidas Totais</t>
  </si>
  <si>
    <t>Saldo Mensal</t>
  </si>
  <si>
    <t>Saldo Acumulado</t>
  </si>
  <si>
    <t>Saldo Inicial - 01/01/2025</t>
  </si>
  <si>
    <t xml:space="preserve">(-) Despesas Financeiras </t>
  </si>
  <si>
    <t xml:space="preserve">(-) Impostos </t>
  </si>
  <si>
    <t>Cursos</t>
  </si>
  <si>
    <t>Odonto e Estética</t>
  </si>
  <si>
    <t>(-) Aluguel</t>
  </si>
  <si>
    <t xml:space="preserve">(-) Sistemas </t>
  </si>
  <si>
    <t xml:space="preserve">Investimento Instituto Areluna - Matriz </t>
  </si>
  <si>
    <t xml:space="preserve">Investimento IAL - Porto </t>
  </si>
  <si>
    <t>Investimento IAL - Lisboa</t>
  </si>
  <si>
    <t>Investimento IAL - Curitiba - BR</t>
  </si>
  <si>
    <t xml:space="preserve">Implante Capilar </t>
  </si>
  <si>
    <t>Realizado 2024</t>
  </si>
  <si>
    <t>Média Mensal 2024</t>
  </si>
  <si>
    <t>Meta 2025</t>
  </si>
  <si>
    <t>(-) Contabilista</t>
  </si>
  <si>
    <t xml:space="preserve">(-) Agua </t>
  </si>
  <si>
    <t>(-) Custos com Parceria</t>
  </si>
  <si>
    <t xml:space="preserve">(-) Comissoes - Comercial </t>
  </si>
  <si>
    <t xml:space="preserve">(-) Comissões - Dentistas </t>
  </si>
  <si>
    <t>(-) Comissões - Médicos</t>
  </si>
  <si>
    <t xml:space="preserve">Projeçao de Cresimento (15%) </t>
  </si>
  <si>
    <t>Média Mensal 2025</t>
  </si>
  <si>
    <t xml:space="preserve">Faturamento </t>
  </si>
  <si>
    <t>(=) LAIR (Lucro Antes do Imposto)</t>
  </si>
  <si>
    <t xml:space="preserve">Realizado </t>
  </si>
  <si>
    <t>Previsão de Faturamento - Meta Anual Desdobrada</t>
  </si>
  <si>
    <t>(-) CSV (Custo do Serviço Vendido) - Implante Capilar</t>
  </si>
  <si>
    <t>(-) CSV (Custo do Serviço Vendido) - Odonto e Estética</t>
  </si>
  <si>
    <t>(-) CSV (Custo do Serviço Vendido) - Cursos</t>
  </si>
  <si>
    <t>Custo dos Serviços Vendidos</t>
  </si>
  <si>
    <t xml:space="preserve">Impostos </t>
  </si>
  <si>
    <t xml:space="preserve">Investimentos </t>
  </si>
  <si>
    <t xml:space="preserve">Receita com Venda de Serviços </t>
  </si>
  <si>
    <t>Supervisor Comercial</t>
  </si>
  <si>
    <t xml:space="preserve">Gestora de Pacientes </t>
  </si>
  <si>
    <t>Assessora Comercial</t>
  </si>
  <si>
    <t xml:space="preserve">Recepcionista </t>
  </si>
  <si>
    <t xml:space="preserve">Gestora Administrativa </t>
  </si>
  <si>
    <t xml:space="preserve">Assistente Clínica </t>
  </si>
  <si>
    <t xml:space="preserve">Higienista </t>
  </si>
  <si>
    <t>Protética</t>
  </si>
  <si>
    <t xml:space="preserve">Marketing e Comunicação </t>
  </si>
  <si>
    <t xml:space="preserve">Coordenação de Recpção e Financeiro </t>
  </si>
  <si>
    <t>Zeladora</t>
  </si>
  <si>
    <t xml:space="preserve">Função </t>
  </si>
  <si>
    <t xml:space="preserve"> </t>
  </si>
  <si>
    <t>Salário Fixo</t>
  </si>
  <si>
    <t>Encargos</t>
  </si>
  <si>
    <t xml:space="preserve">Total </t>
  </si>
  <si>
    <t>Custo por Função</t>
  </si>
  <si>
    <t>Benefícios</t>
  </si>
  <si>
    <t>Suporte Técnico (Ian)</t>
  </si>
  <si>
    <t>Custo Total por Função</t>
  </si>
  <si>
    <t>(-) Folha de Pagamento com Encargos e Benefícios</t>
  </si>
  <si>
    <t>Quantidade por Função</t>
  </si>
  <si>
    <t xml:space="preserve">Quadro de Colaboradores Instituto Areluna - Matriz </t>
  </si>
  <si>
    <t xml:space="preserve">Secretária Executiva </t>
  </si>
  <si>
    <t>(-) Custo dos Serviços Vendidos (CSV)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</si>
</sst>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€-2]\ * #,##0.00_-;\-[$€-2]\ * #,##0.00_-;_-[$€-2]\ * &quot;-&quot;??_-;_-@_-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theme="4"/>
      <name val="Calibri"/>
      <family val="2"/>
    </font>
    <font>
      <sz val="12"/>
      <color rgb="FF000000"/>
      <name val="Calibri"/>
      <family val="2"/>
    </font>
    <font>
      <sz val="14"/>
      <name val="Calibri"/>
      <family val="2"/>
    </font>
    <font>
      <i/>
      <sz val="14"/>
      <name val="Calibri"/>
      <family val="2"/>
    </font>
    <font>
      <b/>
      <sz val="14"/>
      <color rgb="FFFF0000"/>
      <name val="Calibri"/>
      <family val="2"/>
    </font>
    <font>
      <sz val="14"/>
      <color rgb="FFFF0000"/>
      <name val="Calibri"/>
      <family val="2"/>
    </font>
    <font>
      <b/>
      <sz val="16"/>
      <name val="Calibri"/>
      <family val="2"/>
    </font>
    <font>
      <b/>
      <sz val="14"/>
      <color theme="2" tint="-0.749992370372631"/>
      <name val="Calibri"/>
      <family val="2"/>
    </font>
    <font>
      <sz val="14"/>
      <color theme="2" tint="-0.749992370372631"/>
      <name val="Calibri"/>
      <family val="2"/>
    </font>
    <font>
      <b/>
      <sz val="12"/>
      <color theme="2" tint="-0.74999237037263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/>
    <xf numFmtId="9" fontId="9" fillId="2" borderId="0" xfId="2" applyFont="1" applyFill="1" applyBorder="1" applyAlignment="1">
      <alignment horizontal="center" vertical="center"/>
    </xf>
    <xf numFmtId="0" fontId="7" fillId="0" borderId="0" xfId="0" applyFont="1"/>
    <xf numFmtId="0" fontId="6" fillId="2" borderId="0" xfId="0" applyFont="1" applyFill="1"/>
    <xf numFmtId="0" fontId="10" fillId="2" borderId="24" xfId="0" applyFont="1" applyFill="1" applyBorder="1" applyAlignment="1">
      <alignment horizontal="left" vertical="center"/>
    </xf>
    <xf numFmtId="9" fontId="6" fillId="2" borderId="25" xfId="2" applyFont="1" applyFill="1" applyBorder="1" applyAlignment="1">
      <alignment horizontal="center" vertical="center"/>
    </xf>
    <xf numFmtId="164" fontId="6" fillId="2" borderId="0" xfId="0" applyNumberFormat="1" applyFont="1" applyFill="1"/>
    <xf numFmtId="0" fontId="6" fillId="0" borderId="0" xfId="0" applyFont="1"/>
    <xf numFmtId="0" fontId="11" fillId="2" borderId="28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9" fontId="9" fillId="2" borderId="27" xfId="2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left" vertical="center"/>
    </xf>
    <xf numFmtId="9" fontId="13" fillId="5" borderId="29" xfId="2" applyFont="1" applyFill="1" applyBorder="1" applyAlignment="1">
      <alignment horizontal="center" vertical="center"/>
    </xf>
    <xf numFmtId="0" fontId="14" fillId="2" borderId="0" xfId="0" applyFont="1" applyFill="1"/>
    <xf numFmtId="0" fontId="14" fillId="0" borderId="0" xfId="0" applyFont="1"/>
    <xf numFmtId="0" fontId="12" fillId="2" borderId="30" xfId="0" applyFont="1" applyFill="1" applyBorder="1" applyAlignment="1">
      <alignment horizontal="left" vertical="center"/>
    </xf>
    <xf numFmtId="0" fontId="12" fillId="2" borderId="31" xfId="0" applyFont="1" applyFill="1" applyBorder="1" applyAlignment="1">
      <alignment horizontal="center" vertical="center"/>
    </xf>
    <xf numFmtId="9" fontId="9" fillId="2" borderId="25" xfId="2" applyFont="1" applyFill="1" applyBorder="1" applyAlignment="1">
      <alignment horizontal="center" vertical="center"/>
    </xf>
    <xf numFmtId="0" fontId="15" fillId="2" borderId="0" xfId="0" applyFont="1" applyFill="1"/>
    <xf numFmtId="0" fontId="16" fillId="4" borderId="24" xfId="0" applyFont="1" applyFill="1" applyBorder="1" applyAlignment="1">
      <alignment horizontal="left" vertical="center" wrapText="1"/>
    </xf>
    <xf numFmtId="9" fontId="17" fillId="4" borderId="21" xfId="2" applyFont="1" applyFill="1" applyBorder="1" applyAlignment="1">
      <alignment horizontal="center" vertical="center"/>
    </xf>
    <xf numFmtId="0" fontId="15" fillId="0" borderId="0" xfId="0" applyFont="1"/>
    <xf numFmtId="0" fontId="9" fillId="2" borderId="0" xfId="0" applyFont="1" applyFill="1"/>
    <xf numFmtId="0" fontId="13" fillId="6" borderId="24" xfId="0" applyFont="1" applyFill="1" applyBorder="1" applyAlignment="1">
      <alignment horizontal="left" vertical="center"/>
    </xf>
    <xf numFmtId="0" fontId="9" fillId="0" borderId="0" xfId="0" applyFont="1"/>
    <xf numFmtId="0" fontId="13" fillId="2" borderId="28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9" fontId="18" fillId="2" borderId="27" xfId="2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9" fontId="20" fillId="2" borderId="25" xfId="2" applyFont="1" applyFill="1" applyBorder="1" applyAlignment="1">
      <alignment horizontal="center" vertical="center"/>
    </xf>
    <xf numFmtId="9" fontId="9" fillId="6" borderId="27" xfId="2" applyFont="1" applyFill="1" applyBorder="1" applyAlignment="1">
      <alignment horizontal="center" vertical="center"/>
    </xf>
    <xf numFmtId="9" fontId="20" fillId="2" borderId="27" xfId="2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28" xfId="0" applyFont="1" applyFill="1" applyBorder="1" applyAlignment="1">
      <alignment horizontal="left" vertical="center"/>
    </xf>
    <xf numFmtId="9" fontId="9" fillId="2" borderId="29" xfId="2" applyFont="1" applyFill="1" applyBorder="1" applyAlignment="1">
      <alignment horizontal="center" vertical="center"/>
    </xf>
    <xf numFmtId="0" fontId="12" fillId="0" borderId="0" xfId="0" applyFont="1"/>
    <xf numFmtId="0" fontId="6" fillId="2" borderId="30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left" vertical="center"/>
    </xf>
    <xf numFmtId="9" fontId="9" fillId="7" borderId="29" xfId="2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left" vertical="center"/>
    </xf>
    <xf numFmtId="164" fontId="6" fillId="2" borderId="0" xfId="0" applyNumberFormat="1" applyFont="1" applyFill="1" applyAlignment="1">
      <alignment horizontal="center" vertical="center"/>
    </xf>
    <xf numFmtId="0" fontId="9" fillId="8" borderId="28" xfId="0" applyFont="1" applyFill="1" applyBorder="1" applyAlignment="1">
      <alignment horizontal="left" vertical="center"/>
    </xf>
    <xf numFmtId="9" fontId="9" fillId="8" borderId="29" xfId="2" applyFont="1" applyFill="1" applyBorder="1" applyAlignment="1">
      <alignment horizontal="center" vertical="center"/>
    </xf>
    <xf numFmtId="0" fontId="10" fillId="2" borderId="0" xfId="0" applyFont="1" applyFill="1"/>
    <xf numFmtId="0" fontId="10" fillId="0" borderId="0" xfId="0" applyFont="1"/>
    <xf numFmtId="1" fontId="0" fillId="2" borderId="0" xfId="0" applyNumberFormat="1" applyFill="1" applyAlignment="1">
      <alignment horizontal="center" vertical="center"/>
    </xf>
    <xf numFmtId="0" fontId="23" fillId="2" borderId="0" xfId="0" applyFont="1" applyFill="1"/>
    <xf numFmtId="0" fontId="23" fillId="2" borderId="0" xfId="0" applyFont="1" applyFill="1" applyAlignment="1">
      <alignment horizontal="center" vertical="center"/>
    </xf>
    <xf numFmtId="164" fontId="23" fillId="2" borderId="0" xfId="0" applyNumberFormat="1" applyFont="1" applyFill="1" applyAlignment="1">
      <alignment horizontal="center" vertical="center"/>
    </xf>
    <xf numFmtId="0" fontId="23" fillId="0" borderId="0" xfId="0" applyFont="1"/>
    <xf numFmtId="0" fontId="24" fillId="2" borderId="0" xfId="0" applyFont="1" applyFill="1"/>
    <xf numFmtId="0" fontId="24" fillId="2" borderId="0" xfId="0" applyFont="1" applyFill="1" applyAlignment="1">
      <alignment horizontal="center" vertical="center"/>
    </xf>
    <xf numFmtId="164" fontId="24" fillId="2" borderId="0" xfId="0" applyNumberFormat="1" applyFont="1" applyFill="1" applyAlignment="1">
      <alignment horizontal="center" vertical="center"/>
    </xf>
    <xf numFmtId="0" fontId="24" fillId="0" borderId="0" xfId="0" applyFont="1"/>
    <xf numFmtId="0" fontId="25" fillId="2" borderId="17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164" fontId="26" fillId="2" borderId="0" xfId="0" applyNumberFormat="1" applyFont="1" applyFill="1" applyAlignment="1">
      <alignment horizontal="center" vertical="center"/>
    </xf>
    <xf numFmtId="164" fontId="26" fillId="2" borderId="18" xfId="0" applyNumberFormat="1" applyFont="1" applyFill="1" applyBorder="1" applyAlignment="1">
      <alignment horizontal="center" vertical="center"/>
    </xf>
    <xf numFmtId="0" fontId="27" fillId="5" borderId="17" xfId="0" applyFont="1" applyFill="1" applyBorder="1" applyAlignment="1">
      <alignment horizontal="center" vertical="center"/>
    </xf>
    <xf numFmtId="0" fontId="28" fillId="5" borderId="17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9" fillId="2" borderId="19" xfId="0" applyFont="1" applyFill="1" applyBorder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165" fontId="10" fillId="2" borderId="23" xfId="0" applyNumberFormat="1" applyFont="1" applyFill="1" applyBorder="1" applyAlignment="1">
      <alignment horizontal="center" vertical="center"/>
    </xf>
    <xf numFmtId="165" fontId="10" fillId="2" borderId="22" xfId="0" applyNumberFormat="1" applyFont="1" applyFill="1" applyBorder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/>
    </xf>
    <xf numFmtId="165" fontId="6" fillId="2" borderId="0" xfId="1" applyNumberFormat="1" applyFont="1" applyFill="1" applyBorder="1" applyAlignment="1">
      <alignment horizontal="center" vertical="center"/>
    </xf>
    <xf numFmtId="165" fontId="6" fillId="2" borderId="27" xfId="1" applyNumberFormat="1" applyFont="1" applyFill="1" applyBorder="1" applyAlignment="1">
      <alignment horizontal="center" vertical="center"/>
    </xf>
    <xf numFmtId="165" fontId="12" fillId="5" borderId="0" xfId="2" applyNumberFormat="1" applyFont="1" applyFill="1" applyBorder="1" applyAlignment="1">
      <alignment horizontal="center" vertical="center"/>
    </xf>
    <xf numFmtId="165" fontId="12" fillId="5" borderId="29" xfId="0" applyNumberFormat="1" applyFont="1" applyFill="1" applyBorder="1" applyAlignment="1">
      <alignment horizontal="center" vertical="center"/>
    </xf>
    <xf numFmtId="165" fontId="12" fillId="2" borderId="31" xfId="0" applyNumberFormat="1" applyFont="1" applyFill="1" applyBorder="1" applyAlignment="1">
      <alignment horizontal="center" vertical="center"/>
    </xf>
    <xf numFmtId="165" fontId="12" fillId="2" borderId="31" xfId="1" applyNumberFormat="1" applyFont="1" applyFill="1" applyBorder="1" applyAlignment="1">
      <alignment horizontal="center" vertical="center"/>
    </xf>
    <xf numFmtId="165" fontId="12" fillId="2" borderId="25" xfId="1" applyNumberFormat="1" applyFont="1" applyFill="1" applyBorder="1" applyAlignment="1">
      <alignment horizontal="center" vertical="center"/>
    </xf>
    <xf numFmtId="165" fontId="17" fillId="4" borderId="32" xfId="0" applyNumberFormat="1" applyFont="1" applyFill="1" applyBorder="1" applyAlignment="1">
      <alignment horizontal="center" vertical="center"/>
    </xf>
    <xf numFmtId="165" fontId="17" fillId="4" borderId="21" xfId="0" applyNumberFormat="1" applyFont="1" applyFill="1" applyBorder="1" applyAlignment="1">
      <alignment horizontal="center" vertical="center"/>
    </xf>
    <xf numFmtId="165" fontId="13" fillId="6" borderId="32" xfId="0" applyNumberFormat="1" applyFont="1" applyFill="1" applyBorder="1" applyAlignment="1">
      <alignment horizontal="center" vertical="center"/>
    </xf>
    <xf numFmtId="165" fontId="13" fillId="6" borderId="21" xfId="0" applyNumberFormat="1" applyFont="1" applyFill="1" applyBorder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165" fontId="9" fillId="2" borderId="0" xfId="0" applyNumberFormat="1" applyFont="1" applyFill="1" applyAlignment="1">
      <alignment horizontal="center" vertical="center"/>
    </xf>
    <xf numFmtId="165" fontId="9" fillId="2" borderId="27" xfId="0" applyNumberFormat="1" applyFont="1" applyFill="1" applyBorder="1" applyAlignment="1">
      <alignment horizontal="center" vertical="center"/>
    </xf>
    <xf numFmtId="165" fontId="3" fillId="5" borderId="0" xfId="0" applyNumberFormat="1" applyFont="1" applyFill="1" applyAlignment="1">
      <alignment horizontal="center" vertical="center"/>
    </xf>
    <xf numFmtId="165" fontId="19" fillId="5" borderId="29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left" vertical="center"/>
    </xf>
    <xf numFmtId="165" fontId="19" fillId="2" borderId="0" xfId="0" applyNumberFormat="1" applyFont="1" applyFill="1" applyAlignment="1">
      <alignment horizontal="center" vertical="center"/>
    </xf>
    <xf numFmtId="165" fontId="19" fillId="2" borderId="25" xfId="0" applyNumberFormat="1" applyFont="1" applyFill="1" applyBorder="1" applyAlignment="1">
      <alignment horizontal="center" vertical="center"/>
    </xf>
    <xf numFmtId="165" fontId="9" fillId="2" borderId="15" xfId="0" applyNumberFormat="1" applyFont="1" applyFill="1" applyBorder="1" applyAlignment="1">
      <alignment horizontal="center" vertical="center"/>
    </xf>
    <xf numFmtId="165" fontId="19" fillId="5" borderId="17" xfId="0" applyNumberFormat="1" applyFont="1" applyFill="1" applyBorder="1" applyAlignment="1">
      <alignment horizontal="center" vertical="center"/>
    </xf>
    <xf numFmtId="165" fontId="14" fillId="2" borderId="0" xfId="1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5" fontId="6" fillId="2" borderId="31" xfId="0" applyNumberFormat="1" applyFont="1" applyFill="1" applyBorder="1" applyAlignment="1">
      <alignment horizontal="center" vertical="center"/>
    </xf>
    <xf numFmtId="165" fontId="6" fillId="2" borderId="23" xfId="0" applyNumberFormat="1" applyFont="1" applyFill="1" applyBorder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65" fontId="6" fillId="2" borderId="27" xfId="0" applyNumberFormat="1" applyFont="1" applyFill="1" applyBorder="1" applyAlignment="1">
      <alignment horizontal="center" vertical="center"/>
    </xf>
    <xf numFmtId="165" fontId="14" fillId="2" borderId="29" xfId="0" applyNumberFormat="1" applyFont="1" applyFill="1" applyBorder="1" applyAlignment="1">
      <alignment horizontal="center" vertical="center"/>
    </xf>
    <xf numFmtId="165" fontId="6" fillId="2" borderId="25" xfId="0" applyNumberFormat="1" applyFont="1" applyFill="1" applyBorder="1" applyAlignment="1">
      <alignment horizontal="center" vertical="center"/>
    </xf>
    <xf numFmtId="165" fontId="6" fillId="2" borderId="16" xfId="0" applyNumberFormat="1" applyFont="1" applyFill="1" applyBorder="1" applyAlignment="1">
      <alignment horizontal="center" vertical="center"/>
    </xf>
    <xf numFmtId="165" fontId="9" fillId="7" borderId="0" xfId="0" applyNumberFormat="1" applyFont="1" applyFill="1" applyAlignment="1">
      <alignment horizontal="center" vertical="center"/>
    </xf>
    <xf numFmtId="165" fontId="9" fillId="7" borderId="29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165" fontId="6" fillId="2" borderId="29" xfId="0" applyNumberFormat="1" applyFont="1" applyFill="1" applyBorder="1" applyAlignment="1">
      <alignment horizontal="center" vertical="center"/>
    </xf>
    <xf numFmtId="165" fontId="6" fillId="8" borderId="0" xfId="0" applyNumberFormat="1" applyFont="1" applyFill="1" applyAlignment="1">
      <alignment horizontal="center" vertical="center"/>
    </xf>
    <xf numFmtId="165" fontId="6" fillId="8" borderId="29" xfId="0" applyNumberFormat="1" applyFont="1" applyFill="1" applyBorder="1" applyAlignment="1">
      <alignment horizontal="center" vertical="center"/>
    </xf>
    <xf numFmtId="165" fontId="6" fillId="2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left" vertical="center"/>
    </xf>
    <xf numFmtId="165" fontId="9" fillId="2" borderId="29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left" vertical="center"/>
    </xf>
    <xf numFmtId="164" fontId="13" fillId="3" borderId="32" xfId="1" applyNumberFormat="1" applyFont="1" applyFill="1" applyBorder="1" applyAlignment="1">
      <alignment horizontal="center" vertical="center"/>
    </xf>
    <xf numFmtId="165" fontId="13" fillId="3" borderId="32" xfId="1" applyNumberFormat="1" applyFont="1" applyFill="1" applyBorder="1" applyAlignment="1">
      <alignment horizontal="center" vertical="center"/>
    </xf>
    <xf numFmtId="165" fontId="13" fillId="3" borderId="21" xfId="1" applyNumberFormat="1" applyFont="1" applyFill="1" applyBorder="1" applyAlignment="1">
      <alignment horizontal="center" vertical="center"/>
    </xf>
    <xf numFmtId="9" fontId="13" fillId="3" borderId="21" xfId="2" applyFont="1" applyFill="1" applyBorder="1" applyAlignment="1">
      <alignment horizontal="center" vertical="center"/>
    </xf>
    <xf numFmtId="0" fontId="3" fillId="10" borderId="26" xfId="0" applyFont="1" applyFill="1" applyBorder="1" applyAlignment="1">
      <alignment horizontal="left" vertical="center"/>
    </xf>
    <xf numFmtId="165" fontId="3" fillId="10" borderId="23" xfId="0" applyNumberFormat="1" applyFont="1" applyFill="1" applyBorder="1" applyAlignment="1">
      <alignment horizontal="center" vertical="center"/>
    </xf>
    <xf numFmtId="165" fontId="3" fillId="10" borderId="23" xfId="1" applyNumberFormat="1" applyFont="1" applyFill="1" applyBorder="1" applyAlignment="1">
      <alignment horizontal="center" vertical="center"/>
    </xf>
    <xf numFmtId="165" fontId="3" fillId="10" borderId="16" xfId="1" applyNumberFormat="1" applyFont="1" applyFill="1" applyBorder="1" applyAlignment="1">
      <alignment horizontal="center" vertical="center"/>
    </xf>
    <xf numFmtId="9" fontId="9" fillId="10" borderId="27" xfId="2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left" vertical="center"/>
    </xf>
    <xf numFmtId="165" fontId="3" fillId="10" borderId="0" xfId="0" applyNumberFormat="1" applyFont="1" applyFill="1" applyAlignment="1">
      <alignment horizontal="center" vertical="center"/>
    </xf>
    <xf numFmtId="165" fontId="3" fillId="10" borderId="0" xfId="1" applyNumberFormat="1" applyFont="1" applyFill="1" applyBorder="1" applyAlignment="1">
      <alignment horizontal="center" vertical="center"/>
    </xf>
    <xf numFmtId="165" fontId="3" fillId="10" borderId="18" xfId="1" applyNumberFormat="1" applyFont="1" applyFill="1" applyBorder="1" applyAlignment="1">
      <alignment horizontal="center" vertical="center"/>
    </xf>
    <xf numFmtId="9" fontId="9" fillId="10" borderId="29" xfId="2" applyFont="1" applyFill="1" applyBorder="1" applyAlignment="1">
      <alignment horizontal="center" vertical="center"/>
    </xf>
    <xf numFmtId="0" fontId="3" fillId="10" borderId="30" xfId="0" applyFont="1" applyFill="1" applyBorder="1" applyAlignment="1">
      <alignment horizontal="left" vertical="center"/>
    </xf>
    <xf numFmtId="165" fontId="3" fillId="10" borderId="31" xfId="0" applyNumberFormat="1" applyFont="1" applyFill="1" applyBorder="1" applyAlignment="1">
      <alignment horizontal="center" vertical="center"/>
    </xf>
    <xf numFmtId="165" fontId="3" fillId="10" borderId="31" xfId="1" applyNumberFormat="1" applyFont="1" applyFill="1" applyBorder="1" applyAlignment="1">
      <alignment horizontal="center" vertical="center"/>
    </xf>
    <xf numFmtId="165" fontId="3" fillId="10" borderId="20" xfId="1" applyNumberFormat="1" applyFont="1" applyFill="1" applyBorder="1" applyAlignment="1">
      <alignment horizontal="center" vertical="center"/>
    </xf>
    <xf numFmtId="9" fontId="9" fillId="10" borderId="25" xfId="2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16" fillId="9" borderId="24" xfId="0" applyFont="1" applyFill="1" applyBorder="1" applyAlignment="1">
      <alignment horizontal="left" vertical="center"/>
    </xf>
    <xf numFmtId="165" fontId="16" fillId="9" borderId="32" xfId="0" applyNumberFormat="1" applyFont="1" applyFill="1" applyBorder="1" applyAlignment="1">
      <alignment horizontal="center" vertical="center"/>
    </xf>
    <xf numFmtId="165" fontId="16" fillId="9" borderId="21" xfId="0" applyNumberFormat="1" applyFont="1" applyFill="1" applyBorder="1" applyAlignment="1">
      <alignment horizontal="center" vertical="center"/>
    </xf>
    <xf numFmtId="9" fontId="16" fillId="9" borderId="21" xfId="2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/>
    </xf>
    <xf numFmtId="0" fontId="3" fillId="12" borderId="24" xfId="0" applyFont="1" applyFill="1" applyBorder="1" applyAlignment="1">
      <alignment horizontal="left" vertical="center"/>
    </xf>
    <xf numFmtId="165" fontId="3" fillId="12" borderId="32" xfId="0" applyNumberFormat="1" applyFont="1" applyFill="1" applyBorder="1" applyAlignment="1">
      <alignment horizontal="center" vertical="center"/>
    </xf>
    <xf numFmtId="165" fontId="3" fillId="12" borderId="33" xfId="0" applyNumberFormat="1" applyFont="1" applyFill="1" applyBorder="1" applyAlignment="1">
      <alignment horizontal="center" vertical="center"/>
    </xf>
    <xf numFmtId="165" fontId="3" fillId="12" borderId="31" xfId="0" applyNumberFormat="1" applyFont="1" applyFill="1" applyBorder="1" applyAlignment="1">
      <alignment horizontal="center" vertical="center"/>
    </xf>
    <xf numFmtId="9" fontId="9" fillId="12" borderId="25" xfId="2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left" vertical="center"/>
    </xf>
    <xf numFmtId="165" fontId="16" fillId="3" borderId="32" xfId="0" applyNumberFormat="1" applyFont="1" applyFill="1" applyBorder="1" applyAlignment="1">
      <alignment horizontal="center" vertical="center"/>
    </xf>
    <xf numFmtId="165" fontId="16" fillId="3" borderId="33" xfId="0" applyNumberFormat="1" applyFont="1" applyFill="1" applyBorder="1" applyAlignment="1">
      <alignment horizontal="center" vertical="center"/>
    </xf>
    <xf numFmtId="9" fontId="16" fillId="3" borderId="21" xfId="2" applyFont="1" applyFill="1" applyBorder="1" applyAlignment="1">
      <alignment horizontal="center" vertical="center"/>
    </xf>
    <xf numFmtId="0" fontId="21" fillId="13" borderId="24" xfId="0" applyFont="1" applyFill="1" applyBorder="1" applyAlignment="1">
      <alignment horizontal="left" vertical="center"/>
    </xf>
    <xf numFmtId="165" fontId="22" fillId="13" borderId="32" xfId="0" applyNumberFormat="1" applyFont="1" applyFill="1" applyBorder="1" applyAlignment="1">
      <alignment horizontal="center" vertical="center"/>
    </xf>
    <xf numFmtId="165" fontId="22" fillId="13" borderId="21" xfId="0" applyNumberFormat="1" applyFont="1" applyFill="1" applyBorder="1" applyAlignment="1">
      <alignment horizontal="center" vertical="center"/>
    </xf>
    <xf numFmtId="9" fontId="9" fillId="13" borderId="25" xfId="2" applyFon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4" fontId="31" fillId="3" borderId="22" xfId="0" applyNumberFormat="1" applyFont="1" applyFill="1" applyBorder="1" applyAlignment="1">
      <alignment horizontal="center" vertical="center"/>
    </xf>
    <xf numFmtId="0" fontId="31" fillId="3" borderId="23" xfId="0" applyFont="1" applyFill="1" applyBorder="1" applyAlignment="1">
      <alignment horizontal="center" vertical="center"/>
    </xf>
    <xf numFmtId="0" fontId="31" fillId="3" borderId="16" xfId="0" applyFont="1" applyFill="1" applyBorder="1" applyAlignment="1">
      <alignment horizontal="center" vertical="center"/>
    </xf>
    <xf numFmtId="0" fontId="31" fillId="11" borderId="23" xfId="0" applyFont="1" applyFill="1" applyBorder="1" applyAlignment="1">
      <alignment horizontal="center" vertical="center"/>
    </xf>
    <xf numFmtId="0" fontId="32" fillId="10" borderId="15" xfId="0" applyFont="1" applyFill="1" applyBorder="1" applyAlignment="1">
      <alignment horizontal="center" vertical="center"/>
    </xf>
    <xf numFmtId="0" fontId="33" fillId="10" borderId="17" xfId="0" applyFont="1" applyFill="1" applyBorder="1" applyAlignment="1">
      <alignment horizontal="center" vertical="center"/>
    </xf>
    <xf numFmtId="165" fontId="32" fillId="10" borderId="23" xfId="0" applyNumberFormat="1" applyFont="1" applyFill="1" applyBorder="1" applyAlignment="1">
      <alignment horizontal="center" vertical="center"/>
    </xf>
    <xf numFmtId="165" fontId="32" fillId="10" borderId="16" xfId="0" applyNumberFormat="1" applyFont="1" applyFill="1" applyBorder="1" applyAlignment="1">
      <alignment horizontal="center" vertical="center"/>
    </xf>
    <xf numFmtId="165" fontId="33" fillId="10" borderId="0" xfId="0" applyNumberFormat="1" applyFont="1" applyFill="1" applyAlignment="1">
      <alignment horizontal="center" vertical="center"/>
    </xf>
    <xf numFmtId="165" fontId="33" fillId="10" borderId="18" xfId="0" applyNumberFormat="1" applyFont="1" applyFill="1" applyBorder="1" applyAlignment="1">
      <alignment horizontal="center" vertical="center"/>
    </xf>
    <xf numFmtId="165" fontId="26" fillId="5" borderId="0" xfId="0" applyNumberFormat="1" applyFont="1" applyFill="1" applyAlignment="1">
      <alignment horizontal="center" vertical="center"/>
    </xf>
    <xf numFmtId="165" fontId="26" fillId="5" borderId="18" xfId="0" applyNumberFormat="1" applyFont="1" applyFill="1" applyBorder="1" applyAlignment="1">
      <alignment horizontal="center" vertical="center"/>
    </xf>
    <xf numFmtId="0" fontId="13" fillId="14" borderId="24" xfId="0" applyFont="1" applyFill="1" applyBorder="1" applyAlignment="1">
      <alignment horizontal="left" vertical="center"/>
    </xf>
    <xf numFmtId="165" fontId="13" fillId="14" borderId="32" xfId="0" applyNumberFormat="1" applyFont="1" applyFill="1" applyBorder="1" applyAlignment="1">
      <alignment horizontal="center" vertical="center"/>
    </xf>
    <xf numFmtId="165" fontId="13" fillId="14" borderId="21" xfId="0" applyNumberFormat="1" applyFont="1" applyFill="1" applyBorder="1" applyAlignment="1">
      <alignment horizontal="center" vertical="center"/>
    </xf>
    <xf numFmtId="9" fontId="13" fillId="14" borderId="21" xfId="2" applyFont="1" applyFill="1" applyBorder="1" applyAlignment="1">
      <alignment horizontal="center" vertical="center"/>
    </xf>
    <xf numFmtId="0" fontId="32" fillId="10" borderId="22" xfId="0" applyFont="1" applyFill="1" applyBorder="1" applyAlignment="1">
      <alignment horizontal="center" vertical="center"/>
    </xf>
    <xf numFmtId="0" fontId="34" fillId="10" borderId="29" xfId="0" applyFont="1" applyFill="1" applyBorder="1" applyAlignment="1">
      <alignment horizontal="center" vertical="center"/>
    </xf>
    <xf numFmtId="165" fontId="32" fillId="10" borderId="32" xfId="0" applyNumberFormat="1" applyFont="1" applyFill="1" applyBorder="1" applyAlignment="1">
      <alignment horizontal="center" vertical="center"/>
    </xf>
    <xf numFmtId="165" fontId="32" fillId="10" borderId="33" xfId="0" applyNumberFormat="1" applyFont="1" applyFill="1" applyBorder="1" applyAlignment="1">
      <alignment horizontal="center" vertical="center"/>
    </xf>
    <xf numFmtId="165" fontId="34" fillId="10" borderId="2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5" fontId="30" fillId="2" borderId="31" xfId="0" applyNumberFormat="1" applyFont="1" applyFill="1" applyBorder="1" applyAlignment="1">
      <alignment horizontal="center" vertical="center"/>
    </xf>
    <xf numFmtId="165" fontId="30" fillId="2" borderId="20" xfId="0" applyNumberFormat="1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9" borderId="2" xfId="0" applyNumberFormat="1" applyFill="1" applyBorder="1" applyAlignment="1">
      <alignment horizontal="center" vertical="center"/>
    </xf>
    <xf numFmtId="165" fontId="0" fillId="9" borderId="14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left" vertical="center"/>
    </xf>
    <xf numFmtId="165" fontId="0" fillId="2" borderId="11" xfId="0" applyNumberFormat="1" applyFill="1" applyBorder="1" applyAlignment="1">
      <alignment horizontal="left" vertical="center"/>
    </xf>
    <xf numFmtId="165" fontId="0" fillId="2" borderId="12" xfId="0" applyNumberFormat="1" applyFill="1" applyBorder="1" applyAlignment="1">
      <alignment horizontal="left" vertical="center"/>
    </xf>
    <xf numFmtId="165" fontId="0" fillId="2" borderId="10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35" fillId="2" borderId="6" xfId="0" applyFont="1" applyFill="1" applyBorder="1" applyAlignment="1">
      <alignment horizontal="left" vertical="center"/>
    </xf>
    <xf numFmtId="0" fontId="36" fillId="11" borderId="31" xfId="0" applyFont="1" applyFill="1" applyBorder="1" applyAlignment="1">
      <alignment horizontal="center" vertical="center"/>
    </xf>
    <xf numFmtId="0" fontId="37" fillId="9" borderId="31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77FE-3FBE-409B-8FA8-74A5F13658E7}">
  <dimension ref="A2:CV102"/>
  <sheetViews>
    <sheetView tabSelected="1" zoomScale="80" workbookViewId="0">
      <selection activeCell="B26" sqref="B26"/>
    </sheetView>
  </sheetViews>
  <sheetFormatPr defaultRowHeight="14.4" outlineLevelRow="1" x14ac:dyDescent="0.3"/>
  <cols>
    <col min="1" max="1" width="8.88671875" style="1"/>
    <col min="2" max="2" width="63.88671875" style="2" customWidth="1"/>
    <col min="3" max="3" width="28.77734375" style="2" customWidth="1"/>
    <col min="4" max="4" width="29.5546875" style="1" customWidth="1"/>
    <col min="5" max="14" width="28.77734375" style="2" customWidth="1"/>
    <col min="15" max="15" width="44.33203125" style="2" customWidth="1"/>
    <col min="16" max="21" width="20.77734375" style="2" customWidth="1"/>
    <col min="22" max="93" width="8.88671875" style="1"/>
  </cols>
  <sheetData>
    <row r="2" spans="1:89" ht="19.95" customHeight="1" x14ac:dyDescent="0.3">
      <c r="C2" s="133" t="s">
        <v>90</v>
      </c>
      <c r="D2" s="134" t="s">
        <v>91</v>
      </c>
      <c r="E2" s="134" t="s">
        <v>99</v>
      </c>
      <c r="F2" s="135" t="s">
        <v>92</v>
      </c>
      <c r="G2" s="162" t="s">
        <v>100</v>
      </c>
    </row>
    <row r="3" spans="1:89" ht="19.95" customHeight="1" x14ac:dyDescent="0.3">
      <c r="C3" s="136">
        <v>1100000</v>
      </c>
      <c r="D3" s="137">
        <f>C3/12</f>
        <v>91666.666666666672</v>
      </c>
      <c r="E3" s="137">
        <f>C3*15%</f>
        <v>165000</v>
      </c>
      <c r="F3" s="138">
        <f>C3+E3</f>
        <v>1265000</v>
      </c>
      <c r="G3" s="163">
        <f>F3/12</f>
        <v>105416.66666666667</v>
      </c>
    </row>
    <row r="4" spans="1:89" ht="18.600000000000001" customHeight="1" x14ac:dyDescent="0.3">
      <c r="C4" s="182"/>
      <c r="D4" s="182"/>
      <c r="E4" s="182"/>
      <c r="F4" s="182"/>
      <c r="G4" s="182"/>
    </row>
    <row r="5" spans="1:89" ht="18.600000000000001" customHeight="1" thickBot="1" x14ac:dyDescent="0.35">
      <c r="B5" s="22"/>
      <c r="C5" s="226" t="s">
        <v>103</v>
      </c>
      <c r="D5" s="226"/>
      <c r="E5" s="227" t="s">
        <v>104</v>
      </c>
      <c r="F5" s="227"/>
      <c r="G5" s="227"/>
      <c r="H5" s="227"/>
      <c r="I5" s="227"/>
      <c r="J5" s="227"/>
      <c r="K5" s="227"/>
      <c r="L5" s="227"/>
      <c r="M5" s="227"/>
      <c r="N5" s="227"/>
    </row>
    <row r="6" spans="1:89" s="25" customFormat="1" ht="45" customHeight="1" thickBot="1" x14ac:dyDescent="0.5">
      <c r="A6" s="23"/>
      <c r="B6" s="140" t="s">
        <v>35</v>
      </c>
      <c r="C6" s="168" t="s">
        <v>36</v>
      </c>
      <c r="D6" s="168" t="s">
        <v>37</v>
      </c>
      <c r="E6" s="139" t="s">
        <v>38</v>
      </c>
      <c r="F6" s="139" t="s">
        <v>39</v>
      </c>
      <c r="G6" s="139" t="s">
        <v>40</v>
      </c>
      <c r="H6" s="139" t="s">
        <v>41</v>
      </c>
      <c r="I6" s="139" t="s">
        <v>42</v>
      </c>
      <c r="J6" s="139" t="s">
        <v>43</v>
      </c>
      <c r="K6" s="139" t="s">
        <v>44</v>
      </c>
      <c r="L6" s="139" t="s">
        <v>45</v>
      </c>
      <c r="M6" s="139" t="s">
        <v>46</v>
      </c>
      <c r="N6" s="139" t="s">
        <v>47</v>
      </c>
      <c r="O6" s="140" t="s">
        <v>48</v>
      </c>
      <c r="P6" s="141" t="s">
        <v>49</v>
      </c>
      <c r="Q6" s="24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</row>
    <row r="7" spans="1:89" s="30" customFormat="1" ht="24" customHeight="1" thickBot="1" x14ac:dyDescent="0.35">
      <c r="A7" s="26"/>
      <c r="B7" s="27" t="s">
        <v>101</v>
      </c>
      <c r="C7" s="91">
        <f>SUM(C8:C10)</f>
        <v>0</v>
      </c>
      <c r="D7" s="91">
        <f>SUM(D8:D10)</f>
        <v>0</v>
      </c>
      <c r="E7" s="91">
        <f t="shared" ref="E7:N7" si="0">SUM(E8:E10)</f>
        <v>0</v>
      </c>
      <c r="F7" s="91">
        <f t="shared" si="0"/>
        <v>0</v>
      </c>
      <c r="G7" s="91">
        <f t="shared" si="0"/>
        <v>0</v>
      </c>
      <c r="H7" s="91">
        <f t="shared" si="0"/>
        <v>0</v>
      </c>
      <c r="I7" s="91">
        <f t="shared" si="0"/>
        <v>0</v>
      </c>
      <c r="J7" s="91">
        <f t="shared" si="0"/>
        <v>0</v>
      </c>
      <c r="K7" s="91">
        <f t="shared" si="0"/>
        <v>0</v>
      </c>
      <c r="L7" s="91">
        <f t="shared" si="0"/>
        <v>0</v>
      </c>
      <c r="M7" s="91">
        <f t="shared" si="0"/>
        <v>0</v>
      </c>
      <c r="N7" s="91">
        <f t="shared" si="0"/>
        <v>0</v>
      </c>
      <c r="O7" s="92">
        <f>SUM(C7:N7)</f>
        <v>0</v>
      </c>
      <c r="P7" s="28"/>
      <c r="Q7" s="26"/>
      <c r="R7" s="29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</row>
    <row r="8" spans="1:89" s="30" customFormat="1" ht="21.6" customHeight="1" x14ac:dyDescent="0.3">
      <c r="A8" s="26"/>
      <c r="B8" s="147" t="s">
        <v>82</v>
      </c>
      <c r="C8" s="148">
        <v>0</v>
      </c>
      <c r="D8" s="148">
        <v>0</v>
      </c>
      <c r="E8" s="148">
        <v>0</v>
      </c>
      <c r="F8" s="148">
        <v>0</v>
      </c>
      <c r="G8" s="149">
        <v>0</v>
      </c>
      <c r="H8" s="149">
        <v>0</v>
      </c>
      <c r="I8" s="149">
        <v>0</v>
      </c>
      <c r="J8" s="149">
        <v>0</v>
      </c>
      <c r="K8" s="149">
        <v>0</v>
      </c>
      <c r="L8" s="149">
        <v>0</v>
      </c>
      <c r="M8" s="149">
        <v>0</v>
      </c>
      <c r="N8" s="150">
        <v>0</v>
      </c>
      <c r="O8" s="150">
        <f>SUM(C8:N8)</f>
        <v>0</v>
      </c>
      <c r="P8" s="151">
        <f>IFERROR(O8/$O$7,0)</f>
        <v>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</row>
    <row r="9" spans="1:89" s="30" customFormat="1" ht="21.6" customHeight="1" x14ac:dyDescent="0.3">
      <c r="A9" s="26"/>
      <c r="B9" s="152" t="s">
        <v>81</v>
      </c>
      <c r="C9" s="153">
        <v>0</v>
      </c>
      <c r="D9" s="153">
        <v>0</v>
      </c>
      <c r="E9" s="153">
        <v>0</v>
      </c>
      <c r="F9" s="153">
        <v>0</v>
      </c>
      <c r="G9" s="154">
        <v>0</v>
      </c>
      <c r="H9" s="154">
        <v>0</v>
      </c>
      <c r="I9" s="154">
        <v>0</v>
      </c>
      <c r="J9" s="154">
        <v>0</v>
      </c>
      <c r="K9" s="154">
        <v>0</v>
      </c>
      <c r="L9" s="154">
        <v>0</v>
      </c>
      <c r="M9" s="154">
        <v>0</v>
      </c>
      <c r="N9" s="155">
        <v>0</v>
      </c>
      <c r="O9" s="155">
        <f t="shared" ref="O9:O10" si="1">SUM(C9:N9)</f>
        <v>0</v>
      </c>
      <c r="P9" s="156">
        <f t="shared" ref="P9:P10" si="2">IFERROR(O9/$O$7,0)</f>
        <v>0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</row>
    <row r="10" spans="1:89" s="30" customFormat="1" ht="27" customHeight="1" thickBot="1" x14ac:dyDescent="0.35">
      <c r="A10" s="26"/>
      <c r="B10" s="157" t="s">
        <v>89</v>
      </c>
      <c r="C10" s="158">
        <v>0</v>
      </c>
      <c r="D10" s="158">
        <v>0</v>
      </c>
      <c r="E10" s="158">
        <v>0</v>
      </c>
      <c r="F10" s="158">
        <v>0</v>
      </c>
      <c r="G10" s="159">
        <v>0</v>
      </c>
      <c r="H10" s="159">
        <v>0</v>
      </c>
      <c r="I10" s="159">
        <v>0</v>
      </c>
      <c r="J10" s="159">
        <v>0</v>
      </c>
      <c r="K10" s="159">
        <v>0</v>
      </c>
      <c r="L10" s="159">
        <v>0</v>
      </c>
      <c r="M10" s="159">
        <v>0</v>
      </c>
      <c r="N10" s="160">
        <v>0</v>
      </c>
      <c r="O10" s="160">
        <f t="shared" si="1"/>
        <v>0</v>
      </c>
      <c r="P10" s="161">
        <f t="shared" si="2"/>
        <v>0</v>
      </c>
      <c r="Q10" s="26"/>
      <c r="R10" s="29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</row>
    <row r="11" spans="1:89" s="30" customFormat="1" ht="17.399999999999999" customHeight="1" x14ac:dyDescent="0.3">
      <c r="A11" s="26"/>
      <c r="B11" s="31"/>
      <c r="C11" s="32"/>
      <c r="D11" s="93"/>
      <c r="E11" s="93"/>
      <c r="F11" s="93"/>
      <c r="G11" s="93"/>
      <c r="H11" s="93"/>
      <c r="I11" s="93"/>
      <c r="J11" s="93"/>
      <c r="K11" s="94"/>
      <c r="L11" s="94"/>
      <c r="M11" s="94"/>
      <c r="N11" s="94"/>
      <c r="O11" s="95"/>
      <c r="P11" s="33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</row>
    <row r="12" spans="1:89" s="30" customFormat="1" ht="17.399999999999999" customHeight="1" x14ac:dyDescent="0.3">
      <c r="A12" s="26"/>
      <c r="B12" s="34" t="s">
        <v>106</v>
      </c>
      <c r="C12" s="96">
        <v>0</v>
      </c>
      <c r="D12" s="96">
        <v>0</v>
      </c>
      <c r="E12" s="96">
        <v>0</v>
      </c>
      <c r="F12" s="96">
        <v>0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7">
        <f t="shared" ref="O12:O13" si="3">SUM(C12:N12)</f>
        <v>0</v>
      </c>
      <c r="P12" s="35">
        <f t="shared" ref="P12:P14" si="4">IFERROR(O12/$O$7,0)</f>
        <v>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</row>
    <row r="13" spans="1:89" s="30" customFormat="1" ht="17.399999999999999" customHeight="1" x14ac:dyDescent="0.3">
      <c r="A13" s="26"/>
      <c r="B13" s="34" t="s">
        <v>107</v>
      </c>
      <c r="C13" s="96">
        <v>0</v>
      </c>
      <c r="D13" s="96">
        <v>0</v>
      </c>
      <c r="E13" s="96">
        <v>0</v>
      </c>
      <c r="F13" s="96">
        <v>0</v>
      </c>
      <c r="G13" s="96">
        <v>0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7">
        <f t="shared" si="3"/>
        <v>0</v>
      </c>
      <c r="P13" s="35">
        <f t="shared" si="4"/>
        <v>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</row>
    <row r="14" spans="1:89" s="30" customFormat="1" ht="15.6" x14ac:dyDescent="0.3">
      <c r="A14" s="26"/>
      <c r="B14" s="34" t="s">
        <v>105</v>
      </c>
      <c r="C14" s="96">
        <v>0</v>
      </c>
      <c r="D14" s="96">
        <v>0</v>
      </c>
      <c r="E14" s="96">
        <v>0</v>
      </c>
      <c r="F14" s="96">
        <v>0</v>
      </c>
      <c r="G14" s="96" t="s">
        <v>124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7">
        <f>SUM(C14:N14)</f>
        <v>0</v>
      </c>
      <c r="P14" s="35">
        <f t="shared" si="4"/>
        <v>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</row>
    <row r="15" spans="1:89" s="37" customFormat="1" ht="16.2" thickBot="1" x14ac:dyDescent="0.35">
      <c r="A15" s="36"/>
      <c r="B15" s="38"/>
      <c r="C15" s="39"/>
      <c r="D15" s="98"/>
      <c r="E15" s="98"/>
      <c r="F15" s="98"/>
      <c r="G15" s="98"/>
      <c r="H15" s="98"/>
      <c r="I15" s="98"/>
      <c r="J15" s="98"/>
      <c r="K15" s="99"/>
      <c r="L15" s="99"/>
      <c r="M15" s="99"/>
      <c r="N15" s="99"/>
      <c r="O15" s="100"/>
      <c r="P15" s="40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</row>
    <row r="16" spans="1:89" s="30" customFormat="1" ht="24" customHeight="1" thickBot="1" x14ac:dyDescent="0.35">
      <c r="A16" s="26"/>
      <c r="B16" s="142" t="s">
        <v>50</v>
      </c>
      <c r="C16" s="143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5">
        <f>SUM(C16:N16)</f>
        <v>0</v>
      </c>
      <c r="P16" s="146">
        <f t="shared" ref="P16:P18" si="5">IFERROR(O16/$O$7,0)</f>
        <v>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</row>
    <row r="17" spans="1:88" s="44" customFormat="1" ht="24" customHeight="1" thickBot="1" x14ac:dyDescent="0.4">
      <c r="A17" s="41"/>
      <c r="B17" s="42" t="s">
        <v>51</v>
      </c>
      <c r="C17" s="101">
        <f t="shared" ref="C17:N17" si="6">SUM(C18,C33)</f>
        <v>3000</v>
      </c>
      <c r="D17" s="101">
        <f t="shared" si="6"/>
        <v>3000</v>
      </c>
      <c r="E17" s="101">
        <f t="shared" si="6"/>
        <v>3000</v>
      </c>
      <c r="F17" s="101">
        <f t="shared" si="6"/>
        <v>3000</v>
      </c>
      <c r="G17" s="101">
        <f t="shared" si="6"/>
        <v>3000</v>
      </c>
      <c r="H17" s="101">
        <f t="shared" si="6"/>
        <v>3000</v>
      </c>
      <c r="I17" s="101">
        <f t="shared" si="6"/>
        <v>3000</v>
      </c>
      <c r="J17" s="101">
        <f t="shared" si="6"/>
        <v>3000</v>
      </c>
      <c r="K17" s="101">
        <f t="shared" si="6"/>
        <v>3000</v>
      </c>
      <c r="L17" s="101">
        <f t="shared" si="6"/>
        <v>3000</v>
      </c>
      <c r="M17" s="101">
        <f t="shared" si="6"/>
        <v>3000</v>
      </c>
      <c r="N17" s="101">
        <f t="shared" si="6"/>
        <v>3000</v>
      </c>
      <c r="O17" s="102">
        <f t="shared" ref="O17:O18" si="7">SUM(C17:N17)</f>
        <v>36000</v>
      </c>
      <c r="P17" s="43">
        <f t="shared" si="5"/>
        <v>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</row>
    <row r="18" spans="1:88" s="47" customFormat="1" ht="24" customHeight="1" thickBot="1" x14ac:dyDescent="0.35">
      <c r="A18" s="45"/>
      <c r="B18" s="195" t="s">
        <v>52</v>
      </c>
      <c r="C18" s="196">
        <f t="shared" ref="C18:N18" si="8">SUM(C20:C31)</f>
        <v>3000</v>
      </c>
      <c r="D18" s="196">
        <f t="shared" si="8"/>
        <v>3000</v>
      </c>
      <c r="E18" s="196">
        <f t="shared" si="8"/>
        <v>3000</v>
      </c>
      <c r="F18" s="196">
        <f t="shared" si="8"/>
        <v>3000</v>
      </c>
      <c r="G18" s="196">
        <f t="shared" si="8"/>
        <v>3000</v>
      </c>
      <c r="H18" s="196">
        <f t="shared" si="8"/>
        <v>3000</v>
      </c>
      <c r="I18" s="196">
        <f t="shared" si="8"/>
        <v>3000</v>
      </c>
      <c r="J18" s="196">
        <f t="shared" si="8"/>
        <v>3000</v>
      </c>
      <c r="K18" s="196">
        <f t="shared" si="8"/>
        <v>3000</v>
      </c>
      <c r="L18" s="196">
        <f t="shared" si="8"/>
        <v>3000</v>
      </c>
      <c r="M18" s="196">
        <f t="shared" si="8"/>
        <v>3000</v>
      </c>
      <c r="N18" s="196">
        <f t="shared" si="8"/>
        <v>3000</v>
      </c>
      <c r="O18" s="197">
        <f t="shared" si="7"/>
        <v>36000</v>
      </c>
      <c r="P18" s="198">
        <f t="shared" si="5"/>
        <v>0</v>
      </c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</row>
    <row r="19" spans="1:88" s="47" customFormat="1" ht="19.95" customHeight="1" x14ac:dyDescent="0.3">
      <c r="A19" s="45"/>
      <c r="B19" s="48"/>
      <c r="C19" s="49"/>
      <c r="D19" s="105"/>
      <c r="E19" s="105"/>
      <c r="F19" s="105"/>
      <c r="G19" s="105"/>
      <c r="H19" s="105"/>
      <c r="I19" s="105"/>
      <c r="J19" s="105"/>
      <c r="K19" s="106"/>
      <c r="L19" s="106"/>
      <c r="M19" s="106"/>
      <c r="N19" s="106"/>
      <c r="O19" s="107"/>
      <c r="P19" s="50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</row>
    <row r="20" spans="1:88" s="30" customFormat="1" ht="19.95" customHeight="1" outlineLevel="1" x14ac:dyDescent="0.3">
      <c r="A20" s="26"/>
      <c r="B20" s="34" t="s">
        <v>83</v>
      </c>
      <c r="C20" s="108">
        <v>3000</v>
      </c>
      <c r="D20" s="108">
        <v>3000</v>
      </c>
      <c r="E20" s="108">
        <v>3000</v>
      </c>
      <c r="F20" s="108">
        <v>3000</v>
      </c>
      <c r="G20" s="108">
        <v>3000</v>
      </c>
      <c r="H20" s="108">
        <v>3000</v>
      </c>
      <c r="I20" s="108">
        <v>3000</v>
      </c>
      <c r="J20" s="108">
        <v>3000</v>
      </c>
      <c r="K20" s="108">
        <v>3000</v>
      </c>
      <c r="L20" s="108">
        <v>3000</v>
      </c>
      <c r="M20" s="108">
        <v>3000</v>
      </c>
      <c r="N20" s="108">
        <v>3000</v>
      </c>
      <c r="O20" s="109">
        <f>SUM(C20:N20)</f>
        <v>36000</v>
      </c>
      <c r="P20" s="35">
        <f t="shared" ref="P20:P31" si="9">IFERROR(O20/$O$7,0)</f>
        <v>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</row>
    <row r="21" spans="1:88" s="30" customFormat="1" ht="19.95" customHeight="1" outlineLevel="1" x14ac:dyDescent="0.3">
      <c r="A21" s="26"/>
      <c r="B21" s="34" t="s">
        <v>132</v>
      </c>
      <c r="C21" s="108">
        <f>'Cargos e Salários '!$H$17</f>
        <v>0</v>
      </c>
      <c r="D21" s="108">
        <f>'Cargos e Salários '!$H$17</f>
        <v>0</v>
      </c>
      <c r="E21" s="108">
        <f>'Cargos e Salários '!$H$17</f>
        <v>0</v>
      </c>
      <c r="F21" s="108">
        <f>'Cargos e Salários '!$H$17</f>
        <v>0</v>
      </c>
      <c r="G21" s="108">
        <f>'Cargos e Salários '!$H$17</f>
        <v>0</v>
      </c>
      <c r="H21" s="108">
        <f>'Cargos e Salários '!$H$17</f>
        <v>0</v>
      </c>
      <c r="I21" s="108">
        <f>'Cargos e Salários '!$H$17</f>
        <v>0</v>
      </c>
      <c r="J21" s="108">
        <f>'Cargos e Salários '!$H$17</f>
        <v>0</v>
      </c>
      <c r="K21" s="108">
        <f>'Cargos e Salários '!$H$17</f>
        <v>0</v>
      </c>
      <c r="L21" s="108">
        <f>'Cargos e Salários '!$H$17</f>
        <v>0</v>
      </c>
      <c r="M21" s="108">
        <f>'Cargos e Salários '!$H$17</f>
        <v>0</v>
      </c>
      <c r="N21" s="108">
        <f>'Cargos e Salários '!$H$17</f>
        <v>0</v>
      </c>
      <c r="O21" s="109">
        <f>SUM(C21:N21)</f>
        <v>0</v>
      </c>
      <c r="P21" s="35">
        <f t="shared" si="9"/>
        <v>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</row>
    <row r="22" spans="1:88" s="30" customFormat="1" ht="19.95" customHeight="1" outlineLevel="1" x14ac:dyDescent="0.3">
      <c r="A22" s="26"/>
      <c r="B22" s="34" t="s">
        <v>53</v>
      </c>
      <c r="C22" s="108">
        <v>0</v>
      </c>
      <c r="D22" s="108">
        <v>0</v>
      </c>
      <c r="E22" s="108">
        <v>0</v>
      </c>
      <c r="F22" s="108">
        <v>0</v>
      </c>
      <c r="G22" s="108">
        <v>0</v>
      </c>
      <c r="H22" s="108">
        <v>0</v>
      </c>
      <c r="I22" s="108">
        <v>0</v>
      </c>
      <c r="J22" s="108">
        <v>0</v>
      </c>
      <c r="K22" s="108">
        <v>0</v>
      </c>
      <c r="L22" s="108">
        <v>0</v>
      </c>
      <c r="M22" s="108">
        <v>0</v>
      </c>
      <c r="N22" s="108">
        <v>0</v>
      </c>
      <c r="O22" s="109">
        <f t="shared" ref="O22:O31" si="10">SUM(C22:N22)</f>
        <v>0</v>
      </c>
      <c r="P22" s="35">
        <f t="shared" si="9"/>
        <v>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</row>
    <row r="23" spans="1:88" s="30" customFormat="1" ht="19.95" customHeight="1" outlineLevel="1" x14ac:dyDescent="0.3">
      <c r="A23" s="26"/>
      <c r="B23" s="34" t="s">
        <v>84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9">
        <f t="shared" si="10"/>
        <v>0</v>
      </c>
      <c r="P23" s="35">
        <f t="shared" si="9"/>
        <v>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</row>
    <row r="24" spans="1:88" s="30" customFormat="1" ht="19.95" customHeight="1" outlineLevel="1" x14ac:dyDescent="0.3">
      <c r="A24" s="26"/>
      <c r="B24" s="34" t="s">
        <v>54</v>
      </c>
      <c r="C24" s="108">
        <v>0</v>
      </c>
      <c r="D24" s="108">
        <v>0</v>
      </c>
      <c r="E24" s="108">
        <v>0</v>
      </c>
      <c r="F24" s="108">
        <v>0</v>
      </c>
      <c r="G24" s="108">
        <v>0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109">
        <f t="shared" si="10"/>
        <v>0</v>
      </c>
      <c r="P24" s="35">
        <f t="shared" si="9"/>
        <v>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</row>
    <row r="25" spans="1:88" s="30" customFormat="1" ht="19.95" customHeight="1" outlineLevel="1" x14ac:dyDescent="0.3">
      <c r="A25" s="26"/>
      <c r="B25" s="34" t="s">
        <v>55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v>0</v>
      </c>
      <c r="N25" s="108">
        <v>0</v>
      </c>
      <c r="O25" s="109">
        <f t="shared" si="10"/>
        <v>0</v>
      </c>
      <c r="P25" s="35">
        <f t="shared" si="9"/>
        <v>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</row>
    <row r="26" spans="1:88" s="30" customFormat="1" ht="19.95" customHeight="1" outlineLevel="1" x14ac:dyDescent="0.3">
      <c r="A26" s="26"/>
      <c r="B26" s="34" t="s">
        <v>56</v>
      </c>
      <c r="C26" s="108">
        <v>0</v>
      </c>
      <c r="D26" s="108">
        <v>0</v>
      </c>
      <c r="E26" s="108">
        <v>0</v>
      </c>
      <c r="F26" s="108">
        <v>0</v>
      </c>
      <c r="G26" s="108">
        <v>0</v>
      </c>
      <c r="H26" s="108">
        <v>0</v>
      </c>
      <c r="I26" s="108">
        <v>0</v>
      </c>
      <c r="J26" s="108">
        <v>0</v>
      </c>
      <c r="K26" s="108">
        <v>0</v>
      </c>
      <c r="L26" s="108">
        <v>0</v>
      </c>
      <c r="M26" s="108">
        <v>0</v>
      </c>
      <c r="N26" s="108">
        <v>0</v>
      </c>
      <c r="O26" s="109">
        <f t="shared" si="10"/>
        <v>0</v>
      </c>
      <c r="P26" s="35">
        <f t="shared" si="9"/>
        <v>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</row>
    <row r="27" spans="1:88" s="30" customFormat="1" ht="19.95" customHeight="1" outlineLevel="1" x14ac:dyDescent="0.3">
      <c r="A27" s="26"/>
      <c r="B27" s="34" t="s">
        <v>93</v>
      </c>
      <c r="C27" s="108">
        <v>0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09">
        <f t="shared" si="10"/>
        <v>0</v>
      </c>
      <c r="P27" s="35">
        <f t="shared" si="9"/>
        <v>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</row>
    <row r="28" spans="1:88" s="30" customFormat="1" ht="19.95" customHeight="1" outlineLevel="1" x14ac:dyDescent="0.3">
      <c r="A28" s="26"/>
      <c r="B28" s="34" t="s">
        <v>94</v>
      </c>
      <c r="C28" s="108">
        <v>0</v>
      </c>
      <c r="D28" s="108">
        <v>0</v>
      </c>
      <c r="E28" s="108">
        <v>0</v>
      </c>
      <c r="F28" s="108">
        <v>0</v>
      </c>
      <c r="G28" s="108">
        <v>0</v>
      </c>
      <c r="H28" s="108">
        <v>0</v>
      </c>
      <c r="I28" s="108">
        <v>0</v>
      </c>
      <c r="J28" s="108">
        <v>0</v>
      </c>
      <c r="K28" s="108">
        <v>0</v>
      </c>
      <c r="L28" s="108">
        <v>0</v>
      </c>
      <c r="M28" s="108">
        <v>0</v>
      </c>
      <c r="N28" s="108">
        <v>0</v>
      </c>
      <c r="O28" s="109">
        <f t="shared" si="10"/>
        <v>0</v>
      </c>
      <c r="P28" s="35">
        <f t="shared" si="9"/>
        <v>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</row>
    <row r="29" spans="1:88" s="30" customFormat="1" ht="19.95" customHeight="1" outlineLevel="1" x14ac:dyDescent="0.3">
      <c r="A29" s="26"/>
      <c r="B29" s="34" t="s">
        <v>57</v>
      </c>
      <c r="C29" s="108">
        <v>0</v>
      </c>
      <c r="D29" s="108">
        <v>0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  <c r="K29" s="108">
        <v>0</v>
      </c>
      <c r="L29" s="108">
        <v>0</v>
      </c>
      <c r="M29" s="108">
        <v>0</v>
      </c>
      <c r="N29" s="108">
        <v>0</v>
      </c>
      <c r="O29" s="109">
        <f t="shared" si="10"/>
        <v>0</v>
      </c>
      <c r="P29" s="35">
        <f t="shared" si="9"/>
        <v>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</row>
    <row r="30" spans="1:88" s="30" customFormat="1" ht="19.95" customHeight="1" outlineLevel="1" x14ac:dyDescent="0.3">
      <c r="A30" s="26"/>
      <c r="B30" s="34" t="s">
        <v>58</v>
      </c>
      <c r="C30" s="108">
        <v>0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9">
        <f t="shared" si="10"/>
        <v>0</v>
      </c>
      <c r="P30" s="35">
        <f t="shared" si="9"/>
        <v>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</row>
    <row r="31" spans="1:88" s="30" customFormat="1" ht="19.95" customHeight="1" outlineLevel="1" x14ac:dyDescent="0.3">
      <c r="A31" s="26"/>
      <c r="B31" s="34" t="s">
        <v>59</v>
      </c>
      <c r="C31" s="108">
        <v>0</v>
      </c>
      <c r="D31" s="108">
        <v>0</v>
      </c>
      <c r="E31" s="108">
        <v>0</v>
      </c>
      <c r="F31" s="108">
        <v>0</v>
      </c>
      <c r="G31" s="108">
        <v>0</v>
      </c>
      <c r="H31" s="108">
        <v>0</v>
      </c>
      <c r="I31" s="108">
        <v>0</v>
      </c>
      <c r="J31" s="108">
        <v>0</v>
      </c>
      <c r="K31" s="108">
        <v>0</v>
      </c>
      <c r="L31" s="108">
        <v>0</v>
      </c>
      <c r="M31" s="108">
        <v>0</v>
      </c>
      <c r="N31" s="108">
        <v>0</v>
      </c>
      <c r="O31" s="109">
        <f t="shared" si="10"/>
        <v>0</v>
      </c>
      <c r="P31" s="35">
        <f t="shared" si="9"/>
        <v>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</row>
    <row r="32" spans="1:88" s="30" customFormat="1" ht="19.95" customHeight="1" thickBot="1" x14ac:dyDescent="0.35">
      <c r="A32" s="26"/>
      <c r="B32" s="51"/>
      <c r="C32" s="52"/>
      <c r="D32" s="110"/>
      <c r="E32" s="110"/>
      <c r="F32" s="110"/>
      <c r="G32" s="110"/>
      <c r="H32" s="110"/>
      <c r="I32" s="110"/>
      <c r="J32" s="110"/>
      <c r="K32" s="111"/>
      <c r="L32" s="111"/>
      <c r="M32" s="111"/>
      <c r="N32" s="111"/>
      <c r="O32" s="112"/>
      <c r="P32" s="53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</row>
    <row r="33" spans="1:88" s="47" customFormat="1" ht="24" customHeight="1" thickBot="1" x14ac:dyDescent="0.35">
      <c r="A33" s="45"/>
      <c r="B33" s="46" t="s">
        <v>60</v>
      </c>
      <c r="C33" s="103">
        <f t="shared" ref="C33:N33" si="11">SUM(C35:C44)</f>
        <v>0</v>
      </c>
      <c r="D33" s="103">
        <f t="shared" si="11"/>
        <v>0</v>
      </c>
      <c r="E33" s="103">
        <f t="shared" si="11"/>
        <v>0</v>
      </c>
      <c r="F33" s="103">
        <f t="shared" si="11"/>
        <v>0</v>
      </c>
      <c r="G33" s="103">
        <f t="shared" si="11"/>
        <v>0</v>
      </c>
      <c r="H33" s="103">
        <f t="shared" si="11"/>
        <v>0</v>
      </c>
      <c r="I33" s="103">
        <f t="shared" si="11"/>
        <v>0</v>
      </c>
      <c r="J33" s="103">
        <f t="shared" si="11"/>
        <v>0</v>
      </c>
      <c r="K33" s="103">
        <f t="shared" si="11"/>
        <v>0</v>
      </c>
      <c r="L33" s="103">
        <f t="shared" si="11"/>
        <v>0</v>
      </c>
      <c r="M33" s="103">
        <f t="shared" si="11"/>
        <v>0</v>
      </c>
      <c r="N33" s="103">
        <f t="shared" si="11"/>
        <v>0</v>
      </c>
      <c r="O33" s="104">
        <f>SUM(C33:N33)</f>
        <v>0</v>
      </c>
      <c r="P33" s="54">
        <f>IFERROR(O33/$O$7,0)</f>
        <v>0</v>
      </c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</row>
    <row r="34" spans="1:88" s="47" customFormat="1" ht="19.95" customHeight="1" x14ac:dyDescent="0.3">
      <c r="A34" s="45"/>
      <c r="B34" s="48"/>
      <c r="C34" s="49"/>
      <c r="D34" s="105"/>
      <c r="E34" s="105"/>
      <c r="F34" s="105"/>
      <c r="G34" s="105"/>
      <c r="H34" s="105"/>
      <c r="I34" s="105"/>
      <c r="J34" s="105"/>
      <c r="K34" s="106"/>
      <c r="L34" s="106"/>
      <c r="M34" s="106"/>
      <c r="N34" s="106"/>
      <c r="O34" s="113"/>
      <c r="P34" s="5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</row>
    <row r="35" spans="1:88" s="30" customFormat="1" ht="19.95" customHeight="1" outlineLevel="1" x14ac:dyDescent="0.3">
      <c r="A35" s="26"/>
      <c r="B35" s="34" t="s">
        <v>96</v>
      </c>
      <c r="C35" s="108">
        <v>0</v>
      </c>
      <c r="D35" s="108">
        <v>0</v>
      </c>
      <c r="E35" s="108">
        <v>0</v>
      </c>
      <c r="F35" s="108">
        <v>0</v>
      </c>
      <c r="G35" s="108">
        <v>0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14">
        <f t="shared" ref="O35:O44" si="12">SUM(C35:N35)</f>
        <v>0</v>
      </c>
      <c r="P35" s="35">
        <f t="shared" ref="P35:P44" si="13">IFERROR(O35/$O$7,0)</f>
        <v>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</row>
    <row r="36" spans="1:88" s="30" customFormat="1" ht="19.95" customHeight="1" outlineLevel="1" x14ac:dyDescent="0.3">
      <c r="A36" s="26"/>
      <c r="B36" s="34" t="s">
        <v>97</v>
      </c>
      <c r="C36" s="108">
        <v>0</v>
      </c>
      <c r="D36" s="108">
        <v>0</v>
      </c>
      <c r="E36" s="108">
        <v>0</v>
      </c>
      <c r="F36" s="108">
        <v>0</v>
      </c>
      <c r="G36" s="108">
        <v>0</v>
      </c>
      <c r="H36" s="108">
        <v>0</v>
      </c>
      <c r="I36" s="108">
        <v>0</v>
      </c>
      <c r="J36" s="108">
        <v>0</v>
      </c>
      <c r="K36" s="108">
        <v>0</v>
      </c>
      <c r="L36" s="108">
        <v>0</v>
      </c>
      <c r="M36" s="108">
        <v>0</v>
      </c>
      <c r="N36" s="108">
        <v>0</v>
      </c>
      <c r="O36" s="114">
        <f t="shared" si="12"/>
        <v>0</v>
      </c>
      <c r="P36" s="35">
        <f t="shared" si="13"/>
        <v>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</row>
    <row r="37" spans="1:88" s="30" customFormat="1" ht="19.95" customHeight="1" outlineLevel="1" x14ac:dyDescent="0.3">
      <c r="A37" s="26"/>
      <c r="B37" s="34" t="s">
        <v>98</v>
      </c>
      <c r="C37" s="108">
        <v>0</v>
      </c>
      <c r="D37" s="108">
        <v>0</v>
      </c>
      <c r="E37" s="108">
        <v>0</v>
      </c>
      <c r="F37" s="108">
        <v>0</v>
      </c>
      <c r="G37" s="108">
        <v>0</v>
      </c>
      <c r="H37" s="108">
        <v>0</v>
      </c>
      <c r="I37" s="108">
        <v>0</v>
      </c>
      <c r="J37" s="108">
        <v>0</v>
      </c>
      <c r="K37" s="108">
        <v>0</v>
      </c>
      <c r="L37" s="108">
        <v>0</v>
      </c>
      <c r="M37" s="108">
        <v>0</v>
      </c>
      <c r="N37" s="108">
        <v>0</v>
      </c>
      <c r="O37" s="114">
        <f t="shared" si="12"/>
        <v>0</v>
      </c>
      <c r="P37" s="35">
        <f t="shared" si="13"/>
        <v>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</row>
    <row r="38" spans="1:88" s="30" customFormat="1" ht="19.95" customHeight="1" outlineLevel="1" x14ac:dyDescent="0.3">
      <c r="A38" s="26"/>
      <c r="B38" s="34" t="s">
        <v>61</v>
      </c>
      <c r="C38" s="108">
        <v>0</v>
      </c>
      <c r="D38" s="108">
        <v>0</v>
      </c>
      <c r="E38" s="108">
        <v>0</v>
      </c>
      <c r="F38" s="108">
        <v>0</v>
      </c>
      <c r="G38" s="108">
        <v>0</v>
      </c>
      <c r="H38" s="108">
        <v>0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14">
        <f t="shared" si="12"/>
        <v>0</v>
      </c>
      <c r="P38" s="35">
        <f t="shared" si="13"/>
        <v>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</row>
    <row r="39" spans="1:88" s="30" customFormat="1" ht="19.95" customHeight="1" outlineLevel="1" x14ac:dyDescent="0.3">
      <c r="A39" s="26"/>
      <c r="B39" s="34" t="s">
        <v>62</v>
      </c>
      <c r="C39" s="108">
        <v>0</v>
      </c>
      <c r="D39" s="108">
        <v>0</v>
      </c>
      <c r="E39" s="108">
        <v>0</v>
      </c>
      <c r="F39" s="108">
        <v>0</v>
      </c>
      <c r="G39" s="108">
        <v>0</v>
      </c>
      <c r="H39" s="108">
        <v>0</v>
      </c>
      <c r="I39" s="108">
        <v>0</v>
      </c>
      <c r="J39" s="108">
        <v>0</v>
      </c>
      <c r="K39" s="108">
        <v>0</v>
      </c>
      <c r="L39" s="108">
        <v>0</v>
      </c>
      <c r="M39" s="108">
        <v>0</v>
      </c>
      <c r="N39" s="108">
        <v>0</v>
      </c>
      <c r="O39" s="114">
        <f t="shared" si="12"/>
        <v>0</v>
      </c>
      <c r="P39" s="35">
        <f t="shared" si="13"/>
        <v>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</row>
    <row r="40" spans="1:88" s="30" customFormat="1" ht="19.95" customHeight="1" outlineLevel="1" x14ac:dyDescent="0.3">
      <c r="A40" s="26"/>
      <c r="B40" s="34" t="s">
        <v>63</v>
      </c>
      <c r="C40" s="108">
        <v>0</v>
      </c>
      <c r="D40" s="108">
        <v>0</v>
      </c>
      <c r="E40" s="108">
        <v>0</v>
      </c>
      <c r="F40" s="108">
        <v>0</v>
      </c>
      <c r="G40" s="108">
        <v>0</v>
      </c>
      <c r="H40" s="108">
        <v>0</v>
      </c>
      <c r="I40" s="108">
        <v>0</v>
      </c>
      <c r="J40" s="108">
        <v>0</v>
      </c>
      <c r="K40" s="108">
        <v>0</v>
      </c>
      <c r="L40" s="108">
        <v>0</v>
      </c>
      <c r="M40" s="108">
        <v>0</v>
      </c>
      <c r="N40" s="108">
        <v>0</v>
      </c>
      <c r="O40" s="114">
        <f t="shared" si="12"/>
        <v>0</v>
      </c>
      <c r="P40" s="35">
        <f t="shared" si="13"/>
        <v>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</row>
    <row r="41" spans="1:88" s="30" customFormat="1" ht="19.95" customHeight="1" outlineLevel="1" x14ac:dyDescent="0.3">
      <c r="A41" s="26"/>
      <c r="B41" s="34" t="s">
        <v>95</v>
      </c>
      <c r="C41" s="108">
        <v>0</v>
      </c>
      <c r="D41" s="108">
        <v>0</v>
      </c>
      <c r="E41" s="108">
        <v>0</v>
      </c>
      <c r="F41" s="108">
        <v>0</v>
      </c>
      <c r="G41" s="108">
        <v>0</v>
      </c>
      <c r="H41" s="108">
        <v>0</v>
      </c>
      <c r="I41" s="108">
        <v>0</v>
      </c>
      <c r="J41" s="108">
        <v>0</v>
      </c>
      <c r="K41" s="108">
        <v>0</v>
      </c>
      <c r="L41" s="108">
        <v>0</v>
      </c>
      <c r="M41" s="108">
        <v>0</v>
      </c>
      <c r="N41" s="108">
        <v>0</v>
      </c>
      <c r="O41" s="114">
        <f t="shared" si="12"/>
        <v>0</v>
      </c>
      <c r="P41" s="35">
        <f t="shared" si="13"/>
        <v>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</row>
    <row r="42" spans="1:88" s="30" customFormat="1" ht="19.95" customHeight="1" outlineLevel="1" x14ac:dyDescent="0.3">
      <c r="A42" s="26"/>
      <c r="B42" s="34" t="s">
        <v>64</v>
      </c>
      <c r="C42" s="108">
        <v>0</v>
      </c>
      <c r="D42" s="108">
        <v>0</v>
      </c>
      <c r="E42" s="108">
        <v>0</v>
      </c>
      <c r="F42" s="108">
        <v>0</v>
      </c>
      <c r="G42" s="108">
        <v>0</v>
      </c>
      <c r="H42" s="108">
        <v>0</v>
      </c>
      <c r="I42" s="108">
        <v>0</v>
      </c>
      <c r="J42" s="108">
        <v>0</v>
      </c>
      <c r="K42" s="108">
        <v>0</v>
      </c>
      <c r="L42" s="108">
        <v>0</v>
      </c>
      <c r="M42" s="108">
        <v>0</v>
      </c>
      <c r="N42" s="108">
        <v>0</v>
      </c>
      <c r="O42" s="114">
        <f t="shared" si="12"/>
        <v>0</v>
      </c>
      <c r="P42" s="35">
        <f t="shared" si="13"/>
        <v>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</row>
    <row r="43" spans="1:88" s="30" customFormat="1" ht="19.95" customHeight="1" outlineLevel="1" x14ac:dyDescent="0.3">
      <c r="A43" s="26"/>
      <c r="B43" s="34" t="s">
        <v>65</v>
      </c>
      <c r="C43" s="108">
        <v>0</v>
      </c>
      <c r="D43" s="108">
        <v>0</v>
      </c>
      <c r="E43" s="108">
        <v>0</v>
      </c>
      <c r="F43" s="108">
        <v>0</v>
      </c>
      <c r="G43" s="108">
        <v>0</v>
      </c>
      <c r="H43" s="108">
        <v>0</v>
      </c>
      <c r="I43" s="108">
        <v>0</v>
      </c>
      <c r="J43" s="108">
        <v>0</v>
      </c>
      <c r="K43" s="108">
        <v>0</v>
      </c>
      <c r="L43" s="108">
        <v>0</v>
      </c>
      <c r="M43" s="108">
        <v>0</v>
      </c>
      <c r="N43" s="108">
        <v>0</v>
      </c>
      <c r="O43" s="114">
        <f t="shared" si="12"/>
        <v>0</v>
      </c>
      <c r="P43" s="35">
        <f t="shared" si="13"/>
        <v>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</row>
    <row r="44" spans="1:88" s="30" customFormat="1" ht="19.95" customHeight="1" outlineLevel="1" x14ac:dyDescent="0.3">
      <c r="A44" s="26"/>
      <c r="B44" s="34" t="s">
        <v>66</v>
      </c>
      <c r="C44" s="108">
        <v>0</v>
      </c>
      <c r="D44" s="108">
        <v>0</v>
      </c>
      <c r="E44" s="108">
        <v>0</v>
      </c>
      <c r="F44" s="108">
        <v>0</v>
      </c>
      <c r="G44" s="108">
        <v>0</v>
      </c>
      <c r="H44" s="108">
        <v>0</v>
      </c>
      <c r="I44" s="108">
        <v>0</v>
      </c>
      <c r="J44" s="108">
        <v>0</v>
      </c>
      <c r="K44" s="108">
        <v>0</v>
      </c>
      <c r="L44" s="108">
        <v>0</v>
      </c>
      <c r="M44" s="108">
        <v>0</v>
      </c>
      <c r="N44" s="108">
        <v>0</v>
      </c>
      <c r="O44" s="114">
        <f t="shared" si="12"/>
        <v>0</v>
      </c>
      <c r="P44" s="35">
        <f t="shared" si="13"/>
        <v>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</row>
    <row r="45" spans="1:88" s="30" customFormat="1" ht="19.95" customHeight="1" thickBot="1" x14ac:dyDescent="0.35">
      <c r="A45" s="26"/>
      <c r="B45" s="51"/>
      <c r="C45" s="52"/>
      <c r="D45" s="110"/>
      <c r="E45" s="110"/>
      <c r="F45" s="110"/>
      <c r="G45" s="110"/>
      <c r="H45" s="110"/>
      <c r="I45" s="110"/>
      <c r="J45" s="110"/>
      <c r="K45" s="115"/>
      <c r="L45" s="115"/>
      <c r="M45" s="115"/>
      <c r="N45" s="115"/>
      <c r="O45" s="116"/>
      <c r="P45" s="40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</row>
    <row r="46" spans="1:88" s="30" customFormat="1" ht="24" customHeight="1" thickBot="1" x14ac:dyDescent="0.35">
      <c r="A46" s="26"/>
      <c r="B46" s="169" t="s">
        <v>79</v>
      </c>
      <c r="C46" s="170">
        <v>0</v>
      </c>
      <c r="D46" s="170">
        <v>0</v>
      </c>
      <c r="E46" s="170">
        <v>0</v>
      </c>
      <c r="F46" s="170">
        <v>0</v>
      </c>
      <c r="G46" s="170">
        <v>0</v>
      </c>
      <c r="H46" s="170">
        <v>0</v>
      </c>
      <c r="I46" s="170">
        <v>0</v>
      </c>
      <c r="J46" s="170">
        <v>0</v>
      </c>
      <c r="K46" s="170">
        <v>0</v>
      </c>
      <c r="L46" s="170">
        <v>0</v>
      </c>
      <c r="M46" s="170">
        <v>0</v>
      </c>
      <c r="N46" s="171">
        <v>0</v>
      </c>
      <c r="O46" s="172">
        <f>SUM(C46:N46)</f>
        <v>0</v>
      </c>
      <c r="P46" s="173">
        <f>IFERROR(O46/$O$7,0)</f>
        <v>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</row>
    <row r="47" spans="1:88" s="30" customFormat="1" ht="19.95" customHeight="1" thickBot="1" x14ac:dyDescent="0.35">
      <c r="A47" s="26"/>
      <c r="B47" s="51"/>
      <c r="C47" s="52"/>
      <c r="D47" s="110"/>
      <c r="E47" s="110"/>
      <c r="F47" s="110"/>
      <c r="G47" s="110"/>
      <c r="H47" s="110"/>
      <c r="I47" s="110"/>
      <c r="J47" s="110"/>
      <c r="K47" s="115"/>
      <c r="L47" s="115"/>
      <c r="M47" s="115"/>
      <c r="N47" s="115"/>
      <c r="O47" s="117"/>
      <c r="P47" s="40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</row>
    <row r="48" spans="1:88" s="30" customFormat="1" ht="24" customHeight="1" thickBot="1" x14ac:dyDescent="0.35">
      <c r="A48" s="26"/>
      <c r="B48" s="178" t="s">
        <v>102</v>
      </c>
      <c r="C48" s="179">
        <f t="shared" ref="C48:N48" si="14">C16-C17-C46</f>
        <v>-3000</v>
      </c>
      <c r="D48" s="179">
        <f t="shared" si="14"/>
        <v>-3000</v>
      </c>
      <c r="E48" s="179">
        <f t="shared" si="14"/>
        <v>-3000</v>
      </c>
      <c r="F48" s="179">
        <f t="shared" si="14"/>
        <v>-3000</v>
      </c>
      <c r="G48" s="179">
        <f t="shared" si="14"/>
        <v>-3000</v>
      </c>
      <c r="H48" s="179">
        <f t="shared" si="14"/>
        <v>-3000</v>
      </c>
      <c r="I48" s="179">
        <f t="shared" si="14"/>
        <v>-3000</v>
      </c>
      <c r="J48" s="179">
        <f t="shared" si="14"/>
        <v>-3000</v>
      </c>
      <c r="K48" s="179">
        <f t="shared" si="14"/>
        <v>-3000</v>
      </c>
      <c r="L48" s="179">
        <f t="shared" si="14"/>
        <v>-3000</v>
      </c>
      <c r="M48" s="179">
        <f t="shared" si="14"/>
        <v>-3000</v>
      </c>
      <c r="N48" s="179">
        <f t="shared" si="14"/>
        <v>-3000</v>
      </c>
      <c r="O48" s="180">
        <f>SUM(C48:N48)</f>
        <v>-36000</v>
      </c>
      <c r="P48" s="181">
        <f>IFERROR(O48/$O$7,0)</f>
        <v>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</row>
    <row r="49" spans="1:88" s="30" customFormat="1" ht="19.95" customHeight="1" x14ac:dyDescent="0.3">
      <c r="A49" s="26"/>
      <c r="B49" s="56"/>
      <c r="C49" s="5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9"/>
      <c r="O49" s="120"/>
      <c r="P49" s="33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</row>
    <row r="50" spans="1:88" s="61" customFormat="1" ht="19.95" customHeight="1" x14ac:dyDescent="0.3">
      <c r="A50" s="58"/>
      <c r="B50" s="59" t="s">
        <v>80</v>
      </c>
      <c r="C50" s="119">
        <v>0</v>
      </c>
      <c r="D50" s="119">
        <v>0</v>
      </c>
      <c r="E50" s="119">
        <v>0</v>
      </c>
      <c r="F50" s="119">
        <v>0</v>
      </c>
      <c r="G50" s="119">
        <v>0</v>
      </c>
      <c r="H50" s="119">
        <v>0</v>
      </c>
      <c r="I50" s="119">
        <v>0</v>
      </c>
      <c r="J50" s="119">
        <v>0</v>
      </c>
      <c r="K50" s="119">
        <v>0</v>
      </c>
      <c r="L50" s="119">
        <v>0</v>
      </c>
      <c r="M50" s="119">
        <v>0</v>
      </c>
      <c r="N50" s="119">
        <v>0</v>
      </c>
      <c r="O50" s="121">
        <f>SUM(C50:N50)</f>
        <v>0</v>
      </c>
      <c r="P50" s="60">
        <f>IFERROR(O50/$O$7,0)</f>
        <v>0</v>
      </c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</row>
    <row r="51" spans="1:88" s="30" customFormat="1" ht="19.95" customHeight="1" thickBot="1" x14ac:dyDescent="0.35">
      <c r="A51" s="26"/>
      <c r="B51" s="62"/>
      <c r="C51" s="63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22"/>
      <c r="P51" s="40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</row>
    <row r="52" spans="1:88" s="44" customFormat="1" ht="24" customHeight="1" thickBot="1" x14ac:dyDescent="0.4">
      <c r="A52" s="41"/>
      <c r="B52" s="174" t="s">
        <v>67</v>
      </c>
      <c r="C52" s="175">
        <f>IFERROR(C48-C50,0)</f>
        <v>-3000</v>
      </c>
      <c r="D52" s="175">
        <f t="shared" ref="D52:N52" si="15">IFERROR(D48-D50,0)</f>
        <v>-3000</v>
      </c>
      <c r="E52" s="175">
        <f t="shared" si="15"/>
        <v>-3000</v>
      </c>
      <c r="F52" s="175">
        <f t="shared" si="15"/>
        <v>-3000</v>
      </c>
      <c r="G52" s="175">
        <f t="shared" si="15"/>
        <v>-3000</v>
      </c>
      <c r="H52" s="175">
        <f t="shared" si="15"/>
        <v>-3000</v>
      </c>
      <c r="I52" s="175">
        <f t="shared" si="15"/>
        <v>-3000</v>
      </c>
      <c r="J52" s="175">
        <f t="shared" si="15"/>
        <v>-3000</v>
      </c>
      <c r="K52" s="175">
        <f t="shared" si="15"/>
        <v>-3000</v>
      </c>
      <c r="L52" s="175">
        <f t="shared" si="15"/>
        <v>-3000</v>
      </c>
      <c r="M52" s="175">
        <f t="shared" si="15"/>
        <v>-3000</v>
      </c>
      <c r="N52" s="176">
        <f t="shared" si="15"/>
        <v>-3000</v>
      </c>
      <c r="O52" s="176">
        <f>SUM(C52:N52)</f>
        <v>-36000</v>
      </c>
      <c r="P52" s="177">
        <f>IFERROR(O52/$O$7,0)</f>
        <v>0</v>
      </c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</row>
    <row r="53" spans="1:88" s="30" customFormat="1" ht="19.95" customHeight="1" x14ac:dyDescent="0.3">
      <c r="A53" s="26"/>
      <c r="B53" s="56"/>
      <c r="C53" s="57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23"/>
      <c r="O53" s="120"/>
      <c r="P53" s="33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</row>
    <row r="54" spans="1:88" s="30" customFormat="1" ht="19.95" customHeight="1" x14ac:dyDescent="0.3">
      <c r="A54" s="26"/>
      <c r="B54" s="64" t="s">
        <v>85</v>
      </c>
      <c r="C54" s="124">
        <v>0</v>
      </c>
      <c r="D54" s="124">
        <v>0</v>
      </c>
      <c r="E54" s="124">
        <v>0</v>
      </c>
      <c r="F54" s="124">
        <v>0</v>
      </c>
      <c r="G54" s="124">
        <v>0</v>
      </c>
      <c r="H54" s="124">
        <v>0</v>
      </c>
      <c r="I54" s="124">
        <v>0</v>
      </c>
      <c r="J54" s="124">
        <v>0</v>
      </c>
      <c r="K54" s="124">
        <v>0</v>
      </c>
      <c r="L54" s="124">
        <v>0</v>
      </c>
      <c r="M54" s="124">
        <v>0</v>
      </c>
      <c r="N54" s="124">
        <v>0</v>
      </c>
      <c r="O54" s="125">
        <f>SUM(C54:N54)</f>
        <v>0</v>
      </c>
      <c r="P54" s="65">
        <f>IFERROR(O54/$O$7,0)</f>
        <v>0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</row>
    <row r="55" spans="1:88" s="30" customFormat="1" ht="19.95" customHeight="1" x14ac:dyDescent="0.3">
      <c r="A55" s="26"/>
      <c r="B55" s="66"/>
      <c r="C55" s="67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7"/>
      <c r="P55" s="60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</row>
    <row r="56" spans="1:88" s="30" customFormat="1" ht="19.95" customHeight="1" x14ac:dyDescent="0.3">
      <c r="A56" s="26"/>
      <c r="B56" s="64" t="s">
        <v>86</v>
      </c>
      <c r="C56" s="124">
        <v>0</v>
      </c>
      <c r="D56" s="124">
        <v>0</v>
      </c>
      <c r="E56" s="124">
        <v>0</v>
      </c>
      <c r="F56" s="124">
        <v>0</v>
      </c>
      <c r="G56" s="124">
        <v>0</v>
      </c>
      <c r="H56" s="124">
        <v>0</v>
      </c>
      <c r="I56" s="124">
        <v>0</v>
      </c>
      <c r="J56" s="124">
        <v>0</v>
      </c>
      <c r="K56" s="124">
        <v>0</v>
      </c>
      <c r="L56" s="124">
        <v>0</v>
      </c>
      <c r="M56" s="124">
        <v>0</v>
      </c>
      <c r="N56" s="124">
        <v>0</v>
      </c>
      <c r="O56" s="125">
        <f>SUM(C56:N56)</f>
        <v>0</v>
      </c>
      <c r="P56" s="65">
        <f>IFERROR(O56/$O$7,0)</f>
        <v>0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</row>
    <row r="57" spans="1:88" s="30" customFormat="1" ht="19.95" customHeight="1" x14ac:dyDescent="0.3">
      <c r="A57" s="26"/>
      <c r="B57" s="66"/>
      <c r="C57" s="67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7"/>
      <c r="P57" s="60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</row>
    <row r="58" spans="1:88" s="30" customFormat="1" ht="19.95" customHeight="1" x14ac:dyDescent="0.3">
      <c r="A58" s="26"/>
      <c r="B58" s="64" t="s">
        <v>87</v>
      </c>
      <c r="C58" s="124">
        <v>0</v>
      </c>
      <c r="D58" s="124">
        <v>0</v>
      </c>
      <c r="E58" s="124">
        <v>0</v>
      </c>
      <c r="F58" s="124">
        <v>0</v>
      </c>
      <c r="G58" s="124">
        <v>0</v>
      </c>
      <c r="H58" s="124">
        <v>0</v>
      </c>
      <c r="I58" s="124">
        <v>0</v>
      </c>
      <c r="J58" s="124">
        <v>0</v>
      </c>
      <c r="K58" s="124">
        <v>0</v>
      </c>
      <c r="L58" s="124">
        <v>0</v>
      </c>
      <c r="M58" s="124">
        <v>0</v>
      </c>
      <c r="N58" s="124">
        <v>0</v>
      </c>
      <c r="O58" s="125">
        <f>SUM(C58:N58)</f>
        <v>0</v>
      </c>
      <c r="P58" s="65">
        <f>IFERROR(O58/$O$7,0)</f>
        <v>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</row>
    <row r="59" spans="1:88" s="30" customFormat="1" ht="19.95" customHeight="1" x14ac:dyDescent="0.3">
      <c r="A59" s="26"/>
      <c r="B59" s="66"/>
      <c r="C59" s="67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7"/>
      <c r="P59" s="60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</row>
    <row r="60" spans="1:88" s="30" customFormat="1" ht="19.95" customHeight="1" x14ac:dyDescent="0.3">
      <c r="A60" s="26"/>
      <c r="B60" s="64" t="s">
        <v>88</v>
      </c>
      <c r="C60" s="124">
        <v>0</v>
      </c>
      <c r="D60" s="124">
        <v>0</v>
      </c>
      <c r="E60" s="124">
        <v>0</v>
      </c>
      <c r="F60" s="124">
        <v>0</v>
      </c>
      <c r="G60" s="124">
        <v>0</v>
      </c>
      <c r="H60" s="124">
        <v>0</v>
      </c>
      <c r="I60" s="124">
        <v>0</v>
      </c>
      <c r="J60" s="124">
        <v>0</v>
      </c>
      <c r="K60" s="124">
        <v>0</v>
      </c>
      <c r="L60" s="124">
        <v>0</v>
      </c>
      <c r="M60" s="124">
        <v>0</v>
      </c>
      <c r="N60" s="124">
        <v>0</v>
      </c>
      <c r="O60" s="125">
        <f>SUM(C60:N60)</f>
        <v>0</v>
      </c>
      <c r="P60" s="65">
        <f>IFERROR(O60/$O$7,0)</f>
        <v>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</row>
    <row r="61" spans="1:88" s="26" customFormat="1" ht="19.95" customHeight="1" x14ac:dyDescent="0.3">
      <c r="B61" s="131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32"/>
      <c r="P61" s="60"/>
    </row>
    <row r="62" spans="1:88" s="30" customFormat="1" ht="19.95" customHeight="1" x14ac:dyDescent="0.3">
      <c r="A62" s="26"/>
      <c r="B62" s="68" t="s">
        <v>68</v>
      </c>
      <c r="C62" s="128">
        <v>0</v>
      </c>
      <c r="D62" s="128">
        <v>0</v>
      </c>
      <c r="E62" s="128">
        <v>0</v>
      </c>
      <c r="F62" s="128">
        <v>0</v>
      </c>
      <c r="G62" s="128">
        <v>0</v>
      </c>
      <c r="H62" s="128">
        <v>0</v>
      </c>
      <c r="I62" s="128">
        <v>0</v>
      </c>
      <c r="J62" s="128">
        <v>0</v>
      </c>
      <c r="K62" s="128">
        <v>0</v>
      </c>
      <c r="L62" s="128">
        <v>0</v>
      </c>
      <c r="M62" s="128">
        <v>0</v>
      </c>
      <c r="N62" s="128">
        <v>0</v>
      </c>
      <c r="O62" s="129">
        <f>SUM(C62:N62)</f>
        <v>0</v>
      </c>
      <c r="P62" s="69">
        <f>IFERROR(O62/$O$7,0)</f>
        <v>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</row>
    <row r="63" spans="1:88" s="30" customFormat="1" ht="19.95" customHeight="1" thickBot="1" x14ac:dyDescent="0.35">
      <c r="A63" s="26"/>
      <c r="B63" s="62"/>
      <c r="C63" s="63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30"/>
      <c r="O63" s="122"/>
      <c r="P63" s="40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</row>
    <row r="64" spans="1:88" s="71" customFormat="1" ht="24" customHeight="1" thickBot="1" x14ac:dyDescent="0.4">
      <c r="A64" s="70"/>
      <c r="B64" s="164" t="s">
        <v>69</v>
      </c>
      <c r="C64" s="165">
        <f t="shared" ref="C64:N64" si="16">IFERROR(C52-C54-C62,0)</f>
        <v>-3000</v>
      </c>
      <c r="D64" s="165">
        <f t="shared" si="16"/>
        <v>-3000</v>
      </c>
      <c r="E64" s="165">
        <f t="shared" si="16"/>
        <v>-3000</v>
      </c>
      <c r="F64" s="165">
        <f t="shared" si="16"/>
        <v>-3000</v>
      </c>
      <c r="G64" s="165">
        <f t="shared" si="16"/>
        <v>-3000</v>
      </c>
      <c r="H64" s="165">
        <f t="shared" si="16"/>
        <v>-3000</v>
      </c>
      <c r="I64" s="165">
        <f t="shared" si="16"/>
        <v>-3000</v>
      </c>
      <c r="J64" s="165">
        <f t="shared" si="16"/>
        <v>-3000</v>
      </c>
      <c r="K64" s="165">
        <f t="shared" si="16"/>
        <v>-3000</v>
      </c>
      <c r="L64" s="165">
        <f t="shared" si="16"/>
        <v>-3000</v>
      </c>
      <c r="M64" s="165">
        <f t="shared" si="16"/>
        <v>-3000</v>
      </c>
      <c r="N64" s="165">
        <f t="shared" si="16"/>
        <v>-3000</v>
      </c>
      <c r="O64" s="166">
        <f>SUM(C64:N64)</f>
        <v>-36000</v>
      </c>
      <c r="P64" s="167">
        <f>IFERROR(O64/$O$7,0)</f>
        <v>0</v>
      </c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</row>
    <row r="65" spans="1:93" x14ac:dyDescent="0.3">
      <c r="D65" s="2"/>
      <c r="Q65" s="1"/>
      <c r="R65" s="1"/>
      <c r="S65" s="1"/>
      <c r="T65" s="1"/>
      <c r="U65" s="1"/>
      <c r="CK65"/>
      <c r="CL65"/>
      <c r="CM65"/>
      <c r="CN65"/>
      <c r="CO65"/>
    </row>
    <row r="66" spans="1:93" x14ac:dyDescent="0.3">
      <c r="C66" s="20"/>
      <c r="D66" s="2"/>
      <c r="Q66" s="1"/>
      <c r="R66" s="1"/>
      <c r="S66" s="1"/>
      <c r="T66" s="1"/>
      <c r="U66" s="1"/>
      <c r="CK66"/>
      <c r="CL66"/>
      <c r="CM66"/>
      <c r="CN66"/>
      <c r="CO66"/>
    </row>
    <row r="67" spans="1:93" ht="15" thickBot="1" x14ac:dyDescent="0.35">
      <c r="D67" s="2"/>
      <c r="K67" s="72"/>
    </row>
    <row r="68" spans="1:93" s="76" customFormat="1" ht="33.6" customHeight="1" thickBot="1" x14ac:dyDescent="0.4">
      <c r="A68" s="73"/>
      <c r="B68" s="183" t="s">
        <v>70</v>
      </c>
      <c r="C68" s="186" t="s">
        <v>36</v>
      </c>
      <c r="D68" s="186" t="s">
        <v>37</v>
      </c>
      <c r="E68" s="184" t="s">
        <v>38</v>
      </c>
      <c r="F68" s="184" t="s">
        <v>39</v>
      </c>
      <c r="G68" s="184" t="s">
        <v>40</v>
      </c>
      <c r="H68" s="184" t="s">
        <v>41</v>
      </c>
      <c r="I68" s="184" t="s">
        <v>42</v>
      </c>
      <c r="J68" s="184" t="s">
        <v>43</v>
      </c>
      <c r="K68" s="184" t="s">
        <v>44</v>
      </c>
      <c r="L68" s="184" t="s">
        <v>45</v>
      </c>
      <c r="M68" s="184" t="s">
        <v>46</v>
      </c>
      <c r="N68" s="185" t="s">
        <v>47</v>
      </c>
      <c r="O68" s="74"/>
      <c r="P68" s="75"/>
      <c r="Q68" s="74"/>
      <c r="R68" s="74"/>
      <c r="S68" s="74"/>
      <c r="T68" s="74"/>
      <c r="U68" s="74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3"/>
      <c r="CF68" s="73"/>
      <c r="CG68" s="73"/>
      <c r="CH68" s="73"/>
      <c r="CI68" s="73"/>
      <c r="CJ68" s="73"/>
      <c r="CK68" s="73"/>
      <c r="CL68" s="73"/>
      <c r="CM68" s="73"/>
      <c r="CN68" s="73"/>
      <c r="CO68" s="73"/>
    </row>
    <row r="69" spans="1:93" s="80" customFormat="1" ht="24.6" customHeight="1" x14ac:dyDescent="0.35">
      <c r="A69" s="77"/>
      <c r="B69" s="187" t="s">
        <v>71</v>
      </c>
      <c r="C69" s="189">
        <f>SUM(C70:C71)</f>
        <v>0</v>
      </c>
      <c r="D69" s="189">
        <f t="shared" ref="D69:N69" si="17">SUM(D70:D71)</f>
        <v>0</v>
      </c>
      <c r="E69" s="189">
        <f t="shared" si="17"/>
        <v>0</v>
      </c>
      <c r="F69" s="189">
        <f t="shared" si="17"/>
        <v>0</v>
      </c>
      <c r="G69" s="189">
        <f t="shared" si="17"/>
        <v>0</v>
      </c>
      <c r="H69" s="189">
        <f t="shared" si="17"/>
        <v>0</v>
      </c>
      <c r="I69" s="189">
        <f t="shared" si="17"/>
        <v>0</v>
      </c>
      <c r="J69" s="189">
        <f t="shared" si="17"/>
        <v>0</v>
      </c>
      <c r="K69" s="189">
        <f t="shared" si="17"/>
        <v>0</v>
      </c>
      <c r="L69" s="189">
        <f t="shared" si="17"/>
        <v>0</v>
      </c>
      <c r="M69" s="189">
        <f t="shared" si="17"/>
        <v>0</v>
      </c>
      <c r="N69" s="190">
        <f t="shared" si="17"/>
        <v>0</v>
      </c>
      <c r="O69" s="78"/>
      <c r="P69" s="79"/>
      <c r="Q69" s="78"/>
      <c r="R69" s="78"/>
      <c r="S69" s="78"/>
      <c r="T69" s="78"/>
      <c r="U69" s="78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</row>
    <row r="70" spans="1:93" s="80" customFormat="1" ht="18.600000000000001" customHeight="1" x14ac:dyDescent="0.35">
      <c r="A70" s="77"/>
      <c r="B70" s="188" t="s">
        <v>111</v>
      </c>
      <c r="C70" s="191">
        <f t="shared" ref="C70:N70" si="18">C7</f>
        <v>0</v>
      </c>
      <c r="D70" s="191">
        <f t="shared" si="18"/>
        <v>0</v>
      </c>
      <c r="E70" s="191">
        <f t="shared" si="18"/>
        <v>0</v>
      </c>
      <c r="F70" s="191">
        <f t="shared" si="18"/>
        <v>0</v>
      </c>
      <c r="G70" s="191">
        <f t="shared" si="18"/>
        <v>0</v>
      </c>
      <c r="H70" s="191">
        <f t="shared" si="18"/>
        <v>0</v>
      </c>
      <c r="I70" s="191">
        <f t="shared" si="18"/>
        <v>0</v>
      </c>
      <c r="J70" s="191">
        <f t="shared" si="18"/>
        <v>0</v>
      </c>
      <c r="K70" s="191">
        <f t="shared" si="18"/>
        <v>0</v>
      </c>
      <c r="L70" s="191">
        <f t="shared" si="18"/>
        <v>0</v>
      </c>
      <c r="M70" s="191">
        <f t="shared" si="18"/>
        <v>0</v>
      </c>
      <c r="N70" s="192">
        <f t="shared" si="18"/>
        <v>0</v>
      </c>
      <c r="O70" s="78"/>
      <c r="P70" s="79"/>
      <c r="Q70" s="78"/>
      <c r="R70" s="78"/>
      <c r="S70" s="78"/>
      <c r="T70" s="78"/>
      <c r="U70" s="78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</row>
    <row r="71" spans="1:93" s="80" customFormat="1" ht="18.600000000000001" customHeight="1" x14ac:dyDescent="0.35">
      <c r="A71" s="77"/>
      <c r="B71" s="188" t="s">
        <v>72</v>
      </c>
      <c r="C71" s="191">
        <v>0</v>
      </c>
      <c r="D71" s="191">
        <v>0</v>
      </c>
      <c r="E71" s="191">
        <v>0</v>
      </c>
      <c r="F71" s="191">
        <v>0</v>
      </c>
      <c r="G71" s="191">
        <v>0</v>
      </c>
      <c r="H71" s="191">
        <v>0</v>
      </c>
      <c r="I71" s="191">
        <v>0</v>
      </c>
      <c r="J71" s="191">
        <v>0</v>
      </c>
      <c r="K71" s="191">
        <v>0</v>
      </c>
      <c r="L71" s="191">
        <v>0</v>
      </c>
      <c r="M71" s="191">
        <v>0</v>
      </c>
      <c r="N71" s="192">
        <v>0</v>
      </c>
      <c r="O71" s="78"/>
      <c r="P71" s="79"/>
      <c r="Q71" s="78"/>
      <c r="R71" s="78"/>
      <c r="S71" s="78"/>
      <c r="T71" s="78"/>
      <c r="U71" s="78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</row>
    <row r="72" spans="1:93" s="80" customFormat="1" ht="19.2" customHeight="1" x14ac:dyDescent="0.35">
      <c r="A72" s="77"/>
      <c r="B72" s="81"/>
      <c r="C72" s="82"/>
      <c r="D72" s="82"/>
      <c r="E72" s="82"/>
      <c r="F72" s="82"/>
      <c r="G72" s="82"/>
      <c r="H72" s="82"/>
      <c r="I72" s="82"/>
      <c r="J72" s="82"/>
      <c r="K72" s="83"/>
      <c r="L72" s="83"/>
      <c r="M72" s="83"/>
      <c r="N72" s="84"/>
      <c r="O72" s="78"/>
      <c r="P72" s="78"/>
      <c r="Q72" s="78"/>
      <c r="R72" s="78"/>
      <c r="S72" s="78"/>
      <c r="T72" s="78"/>
      <c r="U72" s="78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</row>
    <row r="73" spans="1:93" s="80" customFormat="1" ht="18" x14ac:dyDescent="0.35">
      <c r="A73" s="77"/>
      <c r="B73" s="85" t="s">
        <v>108</v>
      </c>
      <c r="C73" s="193">
        <f t="shared" ref="C73:N73" si="19">SUM(C14:C14)</f>
        <v>0</v>
      </c>
      <c r="D73" s="193">
        <f t="shared" si="19"/>
        <v>0</v>
      </c>
      <c r="E73" s="193">
        <f t="shared" si="19"/>
        <v>0</v>
      </c>
      <c r="F73" s="193">
        <f t="shared" si="19"/>
        <v>0</v>
      </c>
      <c r="G73" s="193">
        <f t="shared" si="19"/>
        <v>0</v>
      </c>
      <c r="H73" s="193">
        <f t="shared" si="19"/>
        <v>0</v>
      </c>
      <c r="I73" s="193">
        <f t="shared" si="19"/>
        <v>0</v>
      </c>
      <c r="J73" s="193">
        <f t="shared" si="19"/>
        <v>0</v>
      </c>
      <c r="K73" s="193">
        <f t="shared" si="19"/>
        <v>0</v>
      </c>
      <c r="L73" s="193">
        <f t="shared" si="19"/>
        <v>0</v>
      </c>
      <c r="M73" s="193">
        <f t="shared" si="19"/>
        <v>0</v>
      </c>
      <c r="N73" s="194">
        <f t="shared" si="19"/>
        <v>0</v>
      </c>
      <c r="O73" s="78"/>
      <c r="P73" s="78"/>
      <c r="Q73" s="78"/>
      <c r="R73" s="78"/>
      <c r="S73" s="78"/>
      <c r="T73" s="78"/>
      <c r="U73" s="78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</row>
    <row r="74" spans="1:93" s="80" customFormat="1" ht="18" x14ac:dyDescent="0.35">
      <c r="A74" s="77"/>
      <c r="B74" s="85" t="s">
        <v>52</v>
      </c>
      <c r="C74" s="193">
        <f t="shared" ref="C74:N74" si="20">C18</f>
        <v>3000</v>
      </c>
      <c r="D74" s="193">
        <f t="shared" si="20"/>
        <v>3000</v>
      </c>
      <c r="E74" s="193">
        <f t="shared" si="20"/>
        <v>3000</v>
      </c>
      <c r="F74" s="193">
        <f t="shared" si="20"/>
        <v>3000</v>
      </c>
      <c r="G74" s="193">
        <f t="shared" si="20"/>
        <v>3000</v>
      </c>
      <c r="H74" s="193">
        <f t="shared" si="20"/>
        <v>3000</v>
      </c>
      <c r="I74" s="193">
        <f t="shared" si="20"/>
        <v>3000</v>
      </c>
      <c r="J74" s="193">
        <f t="shared" si="20"/>
        <v>3000</v>
      </c>
      <c r="K74" s="193">
        <f t="shared" si="20"/>
        <v>3000</v>
      </c>
      <c r="L74" s="193">
        <f t="shared" si="20"/>
        <v>3000</v>
      </c>
      <c r="M74" s="193">
        <f t="shared" si="20"/>
        <v>3000</v>
      </c>
      <c r="N74" s="194">
        <f t="shared" si="20"/>
        <v>3000</v>
      </c>
      <c r="O74" s="78"/>
      <c r="P74" s="79"/>
      <c r="Q74" s="78"/>
      <c r="R74" s="78"/>
      <c r="S74" s="78"/>
      <c r="T74" s="78"/>
      <c r="U74" s="78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</row>
    <row r="75" spans="1:93" s="80" customFormat="1" ht="18" x14ac:dyDescent="0.35">
      <c r="A75" s="77"/>
      <c r="B75" s="85" t="s">
        <v>73</v>
      </c>
      <c r="C75" s="193">
        <f t="shared" ref="C75:N75" si="21">C33</f>
        <v>0</v>
      </c>
      <c r="D75" s="193">
        <f t="shared" si="21"/>
        <v>0</v>
      </c>
      <c r="E75" s="193">
        <f t="shared" si="21"/>
        <v>0</v>
      </c>
      <c r="F75" s="193">
        <f t="shared" si="21"/>
        <v>0</v>
      </c>
      <c r="G75" s="193">
        <f t="shared" si="21"/>
        <v>0</v>
      </c>
      <c r="H75" s="193">
        <f t="shared" si="21"/>
        <v>0</v>
      </c>
      <c r="I75" s="193">
        <f t="shared" si="21"/>
        <v>0</v>
      </c>
      <c r="J75" s="193">
        <f t="shared" si="21"/>
        <v>0</v>
      </c>
      <c r="K75" s="193">
        <f t="shared" si="21"/>
        <v>0</v>
      </c>
      <c r="L75" s="193">
        <f t="shared" si="21"/>
        <v>0</v>
      </c>
      <c r="M75" s="193">
        <f t="shared" si="21"/>
        <v>0</v>
      </c>
      <c r="N75" s="194">
        <f t="shared" si="21"/>
        <v>0</v>
      </c>
      <c r="O75" s="78"/>
      <c r="P75" s="78"/>
      <c r="Q75" s="78"/>
      <c r="R75" s="78"/>
      <c r="S75" s="78"/>
      <c r="T75" s="78"/>
      <c r="U75" s="78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</row>
    <row r="76" spans="1:93" s="80" customFormat="1" ht="18" x14ac:dyDescent="0.35">
      <c r="A76" s="77"/>
      <c r="B76" s="85" t="s">
        <v>109</v>
      </c>
      <c r="C76" s="193">
        <f t="shared" ref="C76:M76" si="22">C50</f>
        <v>0</v>
      </c>
      <c r="D76" s="193">
        <f t="shared" si="22"/>
        <v>0</v>
      </c>
      <c r="E76" s="193">
        <f t="shared" si="22"/>
        <v>0</v>
      </c>
      <c r="F76" s="193">
        <f t="shared" si="22"/>
        <v>0</v>
      </c>
      <c r="G76" s="193">
        <f t="shared" si="22"/>
        <v>0</v>
      </c>
      <c r="H76" s="193">
        <f t="shared" si="22"/>
        <v>0</v>
      </c>
      <c r="I76" s="193">
        <f t="shared" si="22"/>
        <v>0</v>
      </c>
      <c r="J76" s="193">
        <f t="shared" si="22"/>
        <v>0</v>
      </c>
      <c r="K76" s="193">
        <f t="shared" si="22"/>
        <v>0</v>
      </c>
      <c r="L76" s="193">
        <f t="shared" si="22"/>
        <v>0</v>
      </c>
      <c r="M76" s="193">
        <f t="shared" si="22"/>
        <v>0</v>
      </c>
      <c r="N76" s="194">
        <f>N49</f>
        <v>0</v>
      </c>
      <c r="O76" s="78"/>
      <c r="P76" s="78"/>
      <c r="Q76" s="78"/>
      <c r="R76" s="78"/>
      <c r="S76" s="78"/>
      <c r="T76" s="78"/>
      <c r="U76" s="78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</row>
    <row r="77" spans="1:93" s="80" customFormat="1" ht="20.399999999999999" customHeight="1" x14ac:dyDescent="0.35">
      <c r="A77" s="77"/>
      <c r="B77" s="85" t="s">
        <v>74</v>
      </c>
      <c r="C77" s="193">
        <f t="shared" ref="C77:N77" si="23">C46</f>
        <v>0</v>
      </c>
      <c r="D77" s="193">
        <f t="shared" si="23"/>
        <v>0</v>
      </c>
      <c r="E77" s="193">
        <f t="shared" si="23"/>
        <v>0</v>
      </c>
      <c r="F77" s="193">
        <f t="shared" si="23"/>
        <v>0</v>
      </c>
      <c r="G77" s="193">
        <f t="shared" si="23"/>
        <v>0</v>
      </c>
      <c r="H77" s="193">
        <f t="shared" si="23"/>
        <v>0</v>
      </c>
      <c r="I77" s="193">
        <f t="shared" si="23"/>
        <v>0</v>
      </c>
      <c r="J77" s="193">
        <f t="shared" si="23"/>
        <v>0</v>
      </c>
      <c r="K77" s="193">
        <f t="shared" si="23"/>
        <v>0</v>
      </c>
      <c r="L77" s="193">
        <f t="shared" si="23"/>
        <v>0</v>
      </c>
      <c r="M77" s="193">
        <f t="shared" si="23"/>
        <v>0</v>
      </c>
      <c r="N77" s="194">
        <f t="shared" si="23"/>
        <v>0</v>
      </c>
      <c r="O77" s="78"/>
      <c r="P77" s="78"/>
      <c r="Q77" s="78"/>
      <c r="R77" s="78"/>
      <c r="S77" s="78"/>
      <c r="T77" s="78"/>
      <c r="U77" s="78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</row>
    <row r="78" spans="1:93" s="80" customFormat="1" ht="19.2" customHeight="1" x14ac:dyDescent="0.35">
      <c r="A78" s="77"/>
      <c r="B78" s="86" t="s">
        <v>110</v>
      </c>
      <c r="C78" s="193">
        <f t="shared" ref="C78:N78" si="24">C54</f>
        <v>0</v>
      </c>
      <c r="D78" s="193">
        <f t="shared" si="24"/>
        <v>0</v>
      </c>
      <c r="E78" s="193">
        <f t="shared" si="24"/>
        <v>0</v>
      </c>
      <c r="F78" s="193">
        <f t="shared" si="24"/>
        <v>0</v>
      </c>
      <c r="G78" s="193">
        <f t="shared" si="24"/>
        <v>0</v>
      </c>
      <c r="H78" s="193">
        <f t="shared" si="24"/>
        <v>0</v>
      </c>
      <c r="I78" s="193">
        <f t="shared" si="24"/>
        <v>0</v>
      </c>
      <c r="J78" s="193">
        <f t="shared" si="24"/>
        <v>0</v>
      </c>
      <c r="K78" s="193">
        <f t="shared" si="24"/>
        <v>0</v>
      </c>
      <c r="L78" s="193">
        <f t="shared" si="24"/>
        <v>0</v>
      </c>
      <c r="M78" s="193">
        <f t="shared" si="24"/>
        <v>0</v>
      </c>
      <c r="N78" s="194">
        <f t="shared" si="24"/>
        <v>0</v>
      </c>
      <c r="O78" s="78"/>
      <c r="P78" s="78"/>
      <c r="Q78" s="78"/>
      <c r="R78" s="78"/>
      <c r="S78" s="78"/>
      <c r="T78" s="78"/>
      <c r="U78" s="78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</row>
    <row r="79" spans="1:93" s="80" customFormat="1" ht="19.2" customHeight="1" x14ac:dyDescent="0.35">
      <c r="A79" s="77"/>
      <c r="B79" s="86" t="s">
        <v>68</v>
      </c>
      <c r="C79" s="193">
        <f>C62</f>
        <v>0</v>
      </c>
      <c r="D79" s="193">
        <f t="shared" ref="D79:N79" si="25">D62</f>
        <v>0</v>
      </c>
      <c r="E79" s="193">
        <f t="shared" si="25"/>
        <v>0</v>
      </c>
      <c r="F79" s="193">
        <f t="shared" si="25"/>
        <v>0</v>
      </c>
      <c r="G79" s="193">
        <f t="shared" si="25"/>
        <v>0</v>
      </c>
      <c r="H79" s="193">
        <f t="shared" si="25"/>
        <v>0</v>
      </c>
      <c r="I79" s="193">
        <f t="shared" si="25"/>
        <v>0</v>
      </c>
      <c r="J79" s="193">
        <f t="shared" si="25"/>
        <v>0</v>
      </c>
      <c r="K79" s="193">
        <f t="shared" si="25"/>
        <v>0</v>
      </c>
      <c r="L79" s="193">
        <f t="shared" si="25"/>
        <v>0</v>
      </c>
      <c r="M79" s="193">
        <f t="shared" si="25"/>
        <v>0</v>
      </c>
      <c r="N79" s="194">
        <f t="shared" si="25"/>
        <v>0</v>
      </c>
      <c r="O79" s="78"/>
      <c r="P79" s="78"/>
      <c r="Q79" s="78"/>
      <c r="R79" s="78"/>
      <c r="S79" s="78"/>
      <c r="T79" s="78"/>
      <c r="U79" s="78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</row>
    <row r="80" spans="1:93" s="80" customFormat="1" ht="18.600000000000001" customHeight="1" x14ac:dyDescent="0.35">
      <c r="A80" s="77"/>
      <c r="B80" s="87"/>
      <c r="C80" s="88"/>
      <c r="D80" s="88"/>
      <c r="E80" s="88"/>
      <c r="F80" s="88"/>
      <c r="G80" s="88"/>
      <c r="H80" s="88"/>
      <c r="I80" s="88"/>
      <c r="J80" s="88"/>
      <c r="K80" s="83"/>
      <c r="L80" s="83"/>
      <c r="M80" s="83"/>
      <c r="N80" s="84"/>
      <c r="O80" s="78"/>
      <c r="P80" s="78"/>
      <c r="Q80" s="78"/>
      <c r="R80" s="78"/>
      <c r="S80" s="78"/>
      <c r="T80" s="78"/>
      <c r="U80" s="78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</row>
    <row r="81" spans="1:100" s="80" customFormat="1" ht="24" customHeight="1" thickBot="1" x14ac:dyDescent="0.4">
      <c r="A81" s="77"/>
      <c r="B81" s="89" t="s">
        <v>75</v>
      </c>
      <c r="C81" s="206">
        <f>SUM(C73:C79)</f>
        <v>3000</v>
      </c>
      <c r="D81" s="206">
        <f>SUM(D73:D79)</f>
        <v>3000</v>
      </c>
      <c r="E81" s="206">
        <f t="shared" ref="E81:N81" si="26">SUM(E73:E79)</f>
        <v>3000</v>
      </c>
      <c r="F81" s="206">
        <f t="shared" si="26"/>
        <v>3000</v>
      </c>
      <c r="G81" s="206">
        <f t="shared" si="26"/>
        <v>3000</v>
      </c>
      <c r="H81" s="206">
        <f t="shared" si="26"/>
        <v>3000</v>
      </c>
      <c r="I81" s="206">
        <f t="shared" si="26"/>
        <v>3000</v>
      </c>
      <c r="J81" s="206">
        <f t="shared" si="26"/>
        <v>3000</v>
      </c>
      <c r="K81" s="206">
        <f t="shared" si="26"/>
        <v>3000</v>
      </c>
      <c r="L81" s="206">
        <f t="shared" si="26"/>
        <v>3000</v>
      </c>
      <c r="M81" s="206">
        <f t="shared" si="26"/>
        <v>3000</v>
      </c>
      <c r="N81" s="207">
        <f t="shared" si="26"/>
        <v>3000</v>
      </c>
      <c r="O81" s="78"/>
      <c r="P81" s="78"/>
      <c r="Q81" s="78"/>
      <c r="R81" s="78"/>
      <c r="S81" s="78"/>
      <c r="T81" s="78"/>
      <c r="U81" s="78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</row>
    <row r="82" spans="1:100" s="80" customFormat="1" ht="35.4" customHeight="1" thickBot="1" x14ac:dyDescent="0.4">
      <c r="A82" s="77"/>
      <c r="B82" s="199" t="s">
        <v>76</v>
      </c>
      <c r="C82" s="201">
        <f t="shared" ref="C82:J82" si="27">C69-C81</f>
        <v>-3000</v>
      </c>
      <c r="D82" s="201">
        <f t="shared" si="27"/>
        <v>-3000</v>
      </c>
      <c r="E82" s="201">
        <f t="shared" si="27"/>
        <v>-3000</v>
      </c>
      <c r="F82" s="201">
        <f t="shared" si="27"/>
        <v>-3000</v>
      </c>
      <c r="G82" s="201">
        <f t="shared" si="27"/>
        <v>-3000</v>
      </c>
      <c r="H82" s="201">
        <f t="shared" si="27"/>
        <v>-3000</v>
      </c>
      <c r="I82" s="201">
        <f t="shared" si="27"/>
        <v>-3000</v>
      </c>
      <c r="J82" s="201">
        <f t="shared" si="27"/>
        <v>-3000</v>
      </c>
      <c r="K82" s="201">
        <f>K69-K81</f>
        <v>-3000</v>
      </c>
      <c r="L82" s="201">
        <f>L69-L81</f>
        <v>-3000</v>
      </c>
      <c r="M82" s="201">
        <f>M69-M81</f>
        <v>-3000</v>
      </c>
      <c r="N82" s="202">
        <f>N69-N81</f>
        <v>-3000</v>
      </c>
      <c r="O82" s="78"/>
      <c r="P82" s="78"/>
      <c r="Q82" s="78"/>
      <c r="R82" s="78"/>
      <c r="S82" s="78"/>
      <c r="T82" s="78"/>
      <c r="U82" s="78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</row>
    <row r="83" spans="1:100" s="80" customFormat="1" ht="34.200000000000003" customHeight="1" thickBot="1" x14ac:dyDescent="0.4">
      <c r="A83" s="77"/>
      <c r="B83" s="199" t="s">
        <v>77</v>
      </c>
      <c r="C83" s="201">
        <f>B85+C69-C81</f>
        <v>97000</v>
      </c>
      <c r="D83" s="201">
        <f>C83+C69-C81</f>
        <v>94000</v>
      </c>
      <c r="E83" s="201">
        <f t="shared" ref="E83:N83" si="28">D83+D69-D81</f>
        <v>91000</v>
      </c>
      <c r="F83" s="201">
        <f t="shared" si="28"/>
        <v>88000</v>
      </c>
      <c r="G83" s="201">
        <f t="shared" si="28"/>
        <v>85000</v>
      </c>
      <c r="H83" s="201">
        <f t="shared" si="28"/>
        <v>82000</v>
      </c>
      <c r="I83" s="201">
        <f t="shared" si="28"/>
        <v>79000</v>
      </c>
      <c r="J83" s="201">
        <f t="shared" si="28"/>
        <v>76000</v>
      </c>
      <c r="K83" s="201">
        <f t="shared" si="28"/>
        <v>73000</v>
      </c>
      <c r="L83" s="201">
        <f t="shared" si="28"/>
        <v>70000</v>
      </c>
      <c r="M83" s="201">
        <f t="shared" si="28"/>
        <v>67000</v>
      </c>
      <c r="N83" s="202">
        <f t="shared" si="28"/>
        <v>64000</v>
      </c>
      <c r="O83" s="78"/>
      <c r="P83" s="78"/>
      <c r="Q83" s="78"/>
      <c r="R83" s="78"/>
      <c r="S83" s="78"/>
      <c r="T83" s="78"/>
      <c r="U83" s="78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</row>
    <row r="84" spans="1:100" ht="22.2" customHeight="1" x14ac:dyDescent="0.3">
      <c r="B84" s="200" t="s">
        <v>78</v>
      </c>
      <c r="C84" s="204"/>
      <c r="D84" s="204"/>
      <c r="E84" s="204"/>
      <c r="F84" s="204"/>
      <c r="G84" s="204"/>
      <c r="H84" s="204"/>
      <c r="I84" s="204"/>
      <c r="J84" s="204"/>
    </row>
    <row r="85" spans="1:100" ht="23.4" customHeight="1" thickBot="1" x14ac:dyDescent="0.35">
      <c r="B85" s="203">
        <v>100000</v>
      </c>
      <c r="C85" s="205"/>
      <c r="D85" s="205"/>
      <c r="E85" s="205"/>
      <c r="F85" s="205"/>
      <c r="G85" s="205"/>
      <c r="H85" s="205"/>
      <c r="I85" s="205"/>
      <c r="J85" s="205"/>
      <c r="K85" s="1"/>
      <c r="V85" s="2"/>
      <c r="W85" s="2"/>
      <c r="X85" s="2"/>
      <c r="Y85" s="2"/>
      <c r="Z85" s="2"/>
      <c r="AA85" s="2"/>
      <c r="AB85" s="2"/>
      <c r="CP85" s="1"/>
      <c r="CQ85" s="1"/>
      <c r="CR85" s="1"/>
      <c r="CS85" s="1"/>
      <c r="CT85" s="1"/>
      <c r="CU85" s="1"/>
      <c r="CV85" s="1"/>
    </row>
    <row r="94" spans="1:100" x14ac:dyDescent="0.3">
      <c r="F94" s="21"/>
    </row>
    <row r="101" spans="3:3" x14ac:dyDescent="0.3">
      <c r="C101" s="90"/>
    </row>
    <row r="102" spans="3:3" x14ac:dyDescent="0.3">
      <c r="C102" s="21"/>
    </row>
  </sheetData>
  <mergeCells count="2">
    <mergeCell ref="C5:D5"/>
    <mergeCell ref="E5:N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E90C-9DE8-455A-804E-204E64D6CBD7}">
  <dimension ref="B2:H17"/>
  <sheetViews>
    <sheetView workbookViewId="0">
      <selection activeCell="D18" sqref="D18"/>
    </sheetView>
  </sheetViews>
  <sheetFormatPr defaultRowHeight="14.4" x14ac:dyDescent="0.3"/>
  <cols>
    <col min="1" max="1" width="8.88671875" style="2"/>
    <col min="2" max="2" width="38.88671875" style="13" customWidth="1"/>
    <col min="3" max="3" width="28.21875" style="13" customWidth="1"/>
    <col min="4" max="4" width="28.44140625" style="2" customWidth="1"/>
    <col min="5" max="5" width="27.33203125" style="2" customWidth="1"/>
    <col min="6" max="6" width="28.109375" style="2" customWidth="1"/>
    <col min="7" max="7" width="32.88671875" style="2" customWidth="1"/>
    <col min="8" max="8" width="30.88671875" style="2" customWidth="1"/>
    <col min="9" max="16384" width="8.88671875" style="2"/>
  </cols>
  <sheetData>
    <row r="2" spans="2:8" ht="24.6" customHeight="1" x14ac:dyDescent="0.3">
      <c r="B2" s="228" t="s">
        <v>134</v>
      </c>
      <c r="C2" s="229"/>
      <c r="D2" s="229"/>
      <c r="E2" s="229"/>
      <c r="F2" s="229"/>
      <c r="G2" s="229"/>
      <c r="H2" s="230"/>
    </row>
    <row r="3" spans="2:8" ht="15.6" x14ac:dyDescent="0.3">
      <c r="B3" s="208" t="s">
        <v>123</v>
      </c>
      <c r="C3" s="209" t="s">
        <v>125</v>
      </c>
      <c r="D3" s="209" t="s">
        <v>126</v>
      </c>
      <c r="E3" s="209" t="s">
        <v>129</v>
      </c>
      <c r="F3" s="209" t="s">
        <v>128</v>
      </c>
      <c r="G3" s="209" t="s">
        <v>133</v>
      </c>
      <c r="H3" s="210" t="s">
        <v>131</v>
      </c>
    </row>
    <row r="4" spans="2:8" ht="18" customHeight="1" x14ac:dyDescent="0.3">
      <c r="B4" s="225" t="s">
        <v>112</v>
      </c>
      <c r="C4" s="215">
        <v>0</v>
      </c>
      <c r="D4" s="182">
        <v>0</v>
      </c>
      <c r="E4" s="218">
        <v>0</v>
      </c>
      <c r="F4" s="182">
        <f>SUM(E4+D4+C4)</f>
        <v>0</v>
      </c>
      <c r="G4" s="221">
        <v>1</v>
      </c>
      <c r="H4" s="211">
        <f>G4*F4</f>
        <v>0</v>
      </c>
    </row>
    <row r="5" spans="2:8" ht="18" customHeight="1" x14ac:dyDescent="0.3">
      <c r="B5" s="225" t="s">
        <v>113</v>
      </c>
      <c r="C5" s="216">
        <v>0</v>
      </c>
      <c r="D5" s="182">
        <v>0</v>
      </c>
      <c r="E5" s="219">
        <v>0</v>
      </c>
      <c r="F5" s="182">
        <f t="shared" ref="F5:F16" si="0">SUM(E5+D5+C5)</f>
        <v>0</v>
      </c>
      <c r="G5" s="222">
        <v>3</v>
      </c>
      <c r="H5" s="211">
        <f t="shared" ref="H5:H16" si="1">G5*F5</f>
        <v>0</v>
      </c>
    </row>
    <row r="6" spans="2:8" ht="18" customHeight="1" x14ac:dyDescent="0.3">
      <c r="B6" s="225" t="s">
        <v>114</v>
      </c>
      <c r="C6" s="216">
        <v>0</v>
      </c>
      <c r="D6" s="182">
        <v>0</v>
      </c>
      <c r="E6" s="219">
        <v>0</v>
      </c>
      <c r="F6" s="182">
        <f t="shared" si="0"/>
        <v>0</v>
      </c>
      <c r="G6" s="222">
        <v>2</v>
      </c>
      <c r="H6" s="211">
        <f t="shared" si="1"/>
        <v>0</v>
      </c>
    </row>
    <row r="7" spans="2:8" ht="18" customHeight="1" x14ac:dyDescent="0.3">
      <c r="B7" s="225" t="s">
        <v>115</v>
      </c>
      <c r="C7" s="216">
        <v>0</v>
      </c>
      <c r="D7" s="182">
        <v>0</v>
      </c>
      <c r="E7" s="219">
        <v>0</v>
      </c>
      <c r="F7" s="182">
        <f t="shared" si="0"/>
        <v>0</v>
      </c>
      <c r="G7" s="222">
        <v>2</v>
      </c>
      <c r="H7" s="211">
        <f t="shared" si="1"/>
        <v>0</v>
      </c>
    </row>
    <row r="8" spans="2:8" ht="18" customHeight="1" x14ac:dyDescent="0.3">
      <c r="B8" s="225" t="s">
        <v>135</v>
      </c>
      <c r="C8" s="216">
        <v>0</v>
      </c>
      <c r="D8" s="182">
        <v>0</v>
      </c>
      <c r="E8" s="219">
        <v>0</v>
      </c>
      <c r="F8" s="182">
        <f t="shared" si="0"/>
        <v>0</v>
      </c>
      <c r="G8" s="222">
        <v>1</v>
      </c>
      <c r="H8" s="211">
        <v>0</v>
      </c>
    </row>
    <row r="9" spans="2:8" ht="18" customHeight="1" x14ac:dyDescent="0.3">
      <c r="B9" s="225" t="s">
        <v>116</v>
      </c>
      <c r="C9" s="216">
        <v>0</v>
      </c>
      <c r="D9" s="182">
        <v>0</v>
      </c>
      <c r="E9" s="219">
        <v>0</v>
      </c>
      <c r="F9" s="182">
        <f t="shared" si="0"/>
        <v>0</v>
      </c>
      <c r="G9" s="222">
        <v>1</v>
      </c>
      <c r="H9" s="211">
        <f t="shared" si="1"/>
        <v>0</v>
      </c>
    </row>
    <row r="10" spans="2:8" ht="18" customHeight="1" x14ac:dyDescent="0.3">
      <c r="B10" s="225" t="s">
        <v>117</v>
      </c>
      <c r="C10" s="216">
        <v>0</v>
      </c>
      <c r="D10" s="182">
        <v>0</v>
      </c>
      <c r="E10" s="219">
        <v>0</v>
      </c>
      <c r="F10" s="182">
        <f t="shared" si="0"/>
        <v>0</v>
      </c>
      <c r="G10" s="222">
        <v>3</v>
      </c>
      <c r="H10" s="211">
        <f t="shared" si="1"/>
        <v>0</v>
      </c>
    </row>
    <row r="11" spans="2:8" ht="18" customHeight="1" x14ac:dyDescent="0.3">
      <c r="B11" s="225" t="s">
        <v>118</v>
      </c>
      <c r="C11" s="216">
        <v>0</v>
      </c>
      <c r="D11" s="182">
        <v>0</v>
      </c>
      <c r="E11" s="219">
        <v>0</v>
      </c>
      <c r="F11" s="182">
        <f t="shared" si="0"/>
        <v>0</v>
      </c>
      <c r="G11" s="222">
        <v>2</v>
      </c>
      <c r="H11" s="211">
        <f t="shared" si="1"/>
        <v>0</v>
      </c>
    </row>
    <row r="12" spans="2:8" ht="18" customHeight="1" x14ac:dyDescent="0.3">
      <c r="B12" s="225" t="s">
        <v>119</v>
      </c>
      <c r="C12" s="216">
        <v>0</v>
      </c>
      <c r="D12" s="182">
        <v>0</v>
      </c>
      <c r="E12" s="219">
        <v>0</v>
      </c>
      <c r="F12" s="182">
        <f t="shared" si="0"/>
        <v>0</v>
      </c>
      <c r="G12" s="222">
        <v>2</v>
      </c>
      <c r="H12" s="211">
        <f t="shared" si="1"/>
        <v>0</v>
      </c>
    </row>
    <row r="13" spans="2:8" ht="18" customHeight="1" x14ac:dyDescent="0.3">
      <c r="B13" s="225" t="s">
        <v>120</v>
      </c>
      <c r="C13" s="216">
        <v>0</v>
      </c>
      <c r="D13" s="182">
        <v>0</v>
      </c>
      <c r="E13" s="219">
        <v>0</v>
      </c>
      <c r="F13" s="182">
        <f t="shared" si="0"/>
        <v>0</v>
      </c>
      <c r="G13" s="222">
        <v>1</v>
      </c>
      <c r="H13" s="211">
        <f t="shared" si="1"/>
        <v>0</v>
      </c>
    </row>
    <row r="14" spans="2:8" ht="18" customHeight="1" x14ac:dyDescent="0.3">
      <c r="B14" s="225" t="s">
        <v>121</v>
      </c>
      <c r="C14" s="216">
        <v>0</v>
      </c>
      <c r="D14" s="182">
        <v>0</v>
      </c>
      <c r="E14" s="219">
        <v>0</v>
      </c>
      <c r="F14" s="182">
        <f t="shared" si="0"/>
        <v>0</v>
      </c>
      <c r="G14" s="222">
        <v>1</v>
      </c>
      <c r="H14" s="211">
        <f t="shared" si="1"/>
        <v>0</v>
      </c>
    </row>
    <row r="15" spans="2:8" ht="18" customHeight="1" x14ac:dyDescent="0.3">
      <c r="B15" s="225" t="s">
        <v>122</v>
      </c>
      <c r="C15" s="216">
        <v>0</v>
      </c>
      <c r="D15" s="182">
        <v>0</v>
      </c>
      <c r="E15" s="219">
        <v>0</v>
      </c>
      <c r="F15" s="182">
        <f t="shared" si="0"/>
        <v>0</v>
      </c>
      <c r="G15" s="222">
        <v>1</v>
      </c>
      <c r="H15" s="211">
        <f t="shared" si="1"/>
        <v>0</v>
      </c>
    </row>
    <row r="16" spans="2:8" ht="18" customHeight="1" x14ac:dyDescent="0.3">
      <c r="B16" s="225" t="s">
        <v>130</v>
      </c>
      <c r="C16" s="217">
        <v>0</v>
      </c>
      <c r="D16" s="182">
        <v>0</v>
      </c>
      <c r="E16" s="220">
        <v>0</v>
      </c>
      <c r="F16" s="182">
        <f t="shared" si="0"/>
        <v>0</v>
      </c>
      <c r="G16" s="223">
        <v>1</v>
      </c>
      <c r="H16" s="211">
        <f t="shared" si="1"/>
        <v>0</v>
      </c>
    </row>
    <row r="17" spans="2:8" ht="15.6" x14ac:dyDescent="0.3">
      <c r="B17" s="208" t="s">
        <v>127</v>
      </c>
      <c r="C17" s="212">
        <f>SUM(C4:C16)</f>
        <v>0</v>
      </c>
      <c r="D17" s="213">
        <f t="shared" ref="D17:G17" si="2">SUM(D4:D16)</f>
        <v>0</v>
      </c>
      <c r="E17" s="213">
        <f t="shared" si="2"/>
        <v>0</v>
      </c>
      <c r="F17" s="213">
        <f t="shared" si="2"/>
        <v>0</v>
      </c>
      <c r="G17" s="224">
        <f t="shared" si="2"/>
        <v>21</v>
      </c>
      <c r="H17" s="214">
        <f>SUM(H4:H16)</f>
        <v>0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62"/>
  <sheetViews>
    <sheetView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E9" sqref="E9"/>
    </sheetView>
  </sheetViews>
  <sheetFormatPr defaultRowHeight="14.4" x14ac:dyDescent="0.3"/>
  <cols>
    <col min="1" max="1" width="8.88671875" style="2"/>
    <col min="2" max="2" width="36.33203125" style="2" customWidth="1"/>
    <col min="3" max="3" width="3.88671875" style="2" hidden="1" customWidth="1"/>
    <col min="4" max="4" width="33.21875" style="2" customWidth="1"/>
    <col min="5" max="5" width="37.77734375" style="2" customWidth="1"/>
    <col min="6" max="6" width="36.44140625" style="2" customWidth="1"/>
    <col min="7" max="7" width="33.21875" style="2" customWidth="1"/>
    <col min="8" max="8" width="37.77734375" style="2" customWidth="1"/>
    <col min="9" max="9" width="36.44140625" style="2" customWidth="1"/>
    <col min="10" max="10" width="33.21875" style="2" customWidth="1"/>
    <col min="11" max="11" width="37.77734375" style="2" customWidth="1"/>
    <col min="12" max="12" width="36.44140625" style="2" customWidth="1"/>
    <col min="13" max="13" width="33.21875" style="2" customWidth="1"/>
    <col min="14" max="14" width="37.77734375" style="2" customWidth="1"/>
    <col min="15" max="15" width="36.44140625" style="2" customWidth="1"/>
    <col min="16" max="16" width="33.21875" style="2" customWidth="1"/>
    <col min="17" max="17" width="37.77734375" style="2" customWidth="1"/>
    <col min="18" max="18" width="36.44140625" style="2" customWidth="1"/>
    <col min="19" max="19" width="33.21875" style="2" customWidth="1"/>
    <col min="20" max="20" width="37.77734375" style="2" customWidth="1"/>
    <col min="21" max="21" width="36.44140625" style="2" customWidth="1"/>
    <col min="22" max="16384" width="8.88671875" style="2"/>
  </cols>
  <sheetData>
    <row r="2" spans="2:21" x14ac:dyDescent="0.3"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</row>
    <row r="3" spans="2:21" ht="27.6" customHeight="1" x14ac:dyDescent="0.3">
      <c r="B3" s="6" t="s">
        <v>9</v>
      </c>
      <c r="C3" s="6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</row>
    <row r="4" spans="2:21" ht="19.95" customHeight="1" x14ac:dyDescent="0.3">
      <c r="B4" s="3" t="s">
        <v>0</v>
      </c>
      <c r="C4" s="3"/>
      <c r="D4" s="14"/>
      <c r="E4" s="14"/>
      <c r="F4" s="15"/>
      <c r="G4" s="14"/>
      <c r="H4" s="14"/>
      <c r="I4" s="15"/>
      <c r="J4" s="14"/>
      <c r="K4" s="14"/>
      <c r="L4" s="15"/>
      <c r="M4" s="14"/>
      <c r="N4" s="14"/>
      <c r="O4" s="15"/>
      <c r="P4" s="14"/>
      <c r="Q4" s="14"/>
      <c r="R4" s="15"/>
      <c r="S4" s="14"/>
      <c r="T4" s="14"/>
      <c r="U4" s="15"/>
    </row>
    <row r="5" spans="2:21" ht="19.95" customHeight="1" x14ac:dyDescent="0.3">
      <c r="B5" s="4" t="s">
        <v>1</v>
      </c>
      <c r="C5" s="4"/>
      <c r="D5" s="16"/>
      <c r="E5" s="16"/>
      <c r="F5" s="17"/>
      <c r="G5" s="16"/>
      <c r="H5" s="16"/>
      <c r="I5" s="17"/>
      <c r="J5" s="16"/>
      <c r="K5" s="16"/>
      <c r="L5" s="17"/>
      <c r="M5" s="16"/>
      <c r="N5" s="16"/>
      <c r="O5" s="17"/>
      <c r="P5" s="16"/>
      <c r="Q5" s="16"/>
      <c r="R5" s="17"/>
      <c r="S5" s="16"/>
      <c r="T5" s="16"/>
      <c r="U5" s="17"/>
    </row>
    <row r="6" spans="2:21" ht="19.95" customHeight="1" x14ac:dyDescent="0.3">
      <c r="B6" s="4" t="s">
        <v>2</v>
      </c>
      <c r="C6" s="4"/>
      <c r="D6" s="16"/>
      <c r="E6" s="16"/>
      <c r="F6" s="17"/>
      <c r="G6" s="16"/>
      <c r="H6" s="16"/>
      <c r="I6" s="17"/>
      <c r="J6" s="16"/>
      <c r="K6" s="16"/>
      <c r="L6" s="17"/>
      <c r="M6" s="16"/>
      <c r="N6" s="16"/>
      <c r="O6" s="17"/>
      <c r="P6" s="16"/>
      <c r="Q6" s="16"/>
      <c r="R6" s="17"/>
      <c r="S6" s="16"/>
      <c r="T6" s="16"/>
      <c r="U6" s="17"/>
    </row>
    <row r="7" spans="2:21" ht="19.95" customHeight="1" x14ac:dyDescent="0.3">
      <c r="B7" s="4" t="s">
        <v>3</v>
      </c>
      <c r="C7" s="4"/>
      <c r="D7" s="16"/>
      <c r="E7" s="16"/>
      <c r="F7" s="17"/>
      <c r="G7" s="16"/>
      <c r="H7" s="16"/>
      <c r="I7" s="17"/>
      <c r="J7" s="16"/>
      <c r="K7" s="16"/>
      <c r="L7" s="17"/>
      <c r="M7" s="16"/>
      <c r="N7" s="16"/>
      <c r="O7" s="17"/>
      <c r="P7" s="16"/>
      <c r="Q7" s="16"/>
      <c r="R7" s="17"/>
      <c r="S7" s="16"/>
      <c r="T7" s="16"/>
      <c r="U7" s="17"/>
    </row>
    <row r="8" spans="2:21" ht="19.95" customHeight="1" x14ac:dyDescent="0.3">
      <c r="B8" s="4" t="s">
        <v>136</v>
      </c>
      <c r="C8" s="4"/>
      <c r="D8" s="16"/>
      <c r="E8" s="16"/>
      <c r="F8" s="17"/>
      <c r="G8" s="16"/>
      <c r="H8" s="16"/>
      <c r="I8" s="17"/>
      <c r="J8" s="16"/>
      <c r="K8" s="16"/>
      <c r="L8" s="17"/>
      <c r="M8" s="16"/>
      <c r="N8" s="16"/>
      <c r="O8" s="17"/>
      <c r="P8" s="16"/>
      <c r="Q8" s="16"/>
      <c r="R8" s="17"/>
      <c r="S8" s="16"/>
      <c r="T8" s="16"/>
      <c r="U8" s="17"/>
    </row>
    <row r="9" spans="2:21" ht="19.95" customHeight="1" x14ac:dyDescent="0.3">
      <c r="B9" s="4" t="s">
        <v>4</v>
      </c>
      <c r="C9" s="4"/>
      <c r="D9" s="16"/>
      <c r="E9" s="16"/>
      <c r="F9" s="17"/>
      <c r="G9" s="16"/>
      <c r="H9" s="16"/>
      <c r="I9" s="17"/>
      <c r="J9" s="16"/>
      <c r="K9" s="16"/>
      <c r="L9" s="17"/>
      <c r="M9" s="16"/>
      <c r="N9" s="16"/>
      <c r="O9" s="17"/>
      <c r="P9" s="16"/>
      <c r="Q9" s="16"/>
      <c r="R9" s="17"/>
      <c r="S9" s="16"/>
      <c r="T9" s="16"/>
      <c r="U9" s="17"/>
    </row>
    <row r="10" spans="2:21" ht="19.95" customHeight="1" x14ac:dyDescent="0.3">
      <c r="B10" s="4" t="s">
        <v>5</v>
      </c>
      <c r="C10" s="4"/>
      <c r="D10" s="16"/>
      <c r="E10" s="16"/>
      <c r="F10" s="17"/>
      <c r="G10" s="16"/>
      <c r="H10" s="16"/>
      <c r="I10" s="17"/>
      <c r="J10" s="16"/>
      <c r="K10" s="16"/>
      <c r="L10" s="17"/>
      <c r="M10" s="16"/>
      <c r="N10" s="16"/>
      <c r="O10" s="17"/>
      <c r="P10" s="16"/>
      <c r="Q10" s="16"/>
      <c r="R10" s="17"/>
      <c r="S10" s="16"/>
      <c r="T10" s="16"/>
      <c r="U10" s="17"/>
    </row>
    <row r="11" spans="2:21" ht="19.95" customHeight="1" x14ac:dyDescent="0.3">
      <c r="B11" s="4" t="s">
        <v>6</v>
      </c>
      <c r="C11" s="4"/>
      <c r="D11" s="16"/>
      <c r="E11" s="16"/>
      <c r="F11" s="17"/>
      <c r="G11" s="16"/>
      <c r="H11" s="16"/>
      <c r="I11" s="17"/>
      <c r="J11" s="16"/>
      <c r="K11" s="16"/>
      <c r="L11" s="17"/>
      <c r="M11" s="16"/>
      <c r="N11" s="16"/>
      <c r="O11" s="17"/>
      <c r="P11" s="16"/>
      <c r="Q11" s="16"/>
      <c r="R11" s="17"/>
      <c r="S11" s="16"/>
      <c r="T11" s="16"/>
      <c r="U11" s="17"/>
    </row>
    <row r="12" spans="2:21" ht="19.95" customHeight="1" x14ac:dyDescent="0.3">
      <c r="B12" s="4" t="s">
        <v>7</v>
      </c>
      <c r="C12" s="4"/>
      <c r="D12" s="16"/>
      <c r="E12" s="16"/>
      <c r="F12" s="17"/>
      <c r="G12" s="16"/>
      <c r="H12" s="16"/>
      <c r="I12" s="17"/>
      <c r="J12" s="16"/>
      <c r="K12" s="16"/>
      <c r="L12" s="17"/>
      <c r="M12" s="16"/>
      <c r="N12" s="16"/>
      <c r="O12" s="17"/>
      <c r="P12" s="16"/>
      <c r="Q12" s="16"/>
      <c r="R12" s="17"/>
      <c r="S12" s="16"/>
      <c r="T12" s="16"/>
      <c r="U12" s="17"/>
    </row>
    <row r="13" spans="2:21" ht="19.95" customHeight="1" x14ac:dyDescent="0.3">
      <c r="B13" s="5" t="s">
        <v>8</v>
      </c>
      <c r="C13" s="5"/>
      <c r="D13" s="18"/>
      <c r="E13" s="18"/>
      <c r="F13" s="19"/>
      <c r="G13" s="18"/>
      <c r="H13" s="18"/>
      <c r="I13" s="19"/>
      <c r="J13" s="18"/>
      <c r="K13" s="18"/>
      <c r="L13" s="19"/>
      <c r="M13" s="18"/>
      <c r="N13" s="18"/>
      <c r="O13" s="19"/>
      <c r="P13" s="18"/>
      <c r="Q13" s="18"/>
      <c r="R13" s="19"/>
      <c r="S13" s="18"/>
      <c r="T13" s="18"/>
      <c r="U13" s="19"/>
    </row>
    <row r="14" spans="2:21" ht="19.95" customHeight="1" x14ac:dyDescent="0.3"/>
    <row r="15" spans="2:21" ht="19.95" customHeight="1" x14ac:dyDescent="0.3"/>
    <row r="16" spans="2:21" ht="19.95" customHeight="1" x14ac:dyDescent="0.3">
      <c r="B16" s="10" t="s">
        <v>12</v>
      </c>
      <c r="C16" s="13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1" ht="19.95" customHeight="1" x14ac:dyDescent="0.3">
      <c r="B17" s="11" t="s">
        <v>13</v>
      </c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2:21" ht="19.95" customHeight="1" x14ac:dyDescent="0.3">
      <c r="B18" s="11" t="s">
        <v>10</v>
      </c>
      <c r="C18" s="13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2:21" ht="19.95" customHeight="1" x14ac:dyDescent="0.3">
      <c r="B19" s="11" t="s">
        <v>11</v>
      </c>
      <c r="C19" s="1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2:21" ht="19.95" customHeight="1" x14ac:dyDescent="0.3">
      <c r="B20" s="11" t="s">
        <v>14</v>
      </c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2:21" ht="19.95" customHeight="1" x14ac:dyDescent="0.3">
      <c r="B21" s="11" t="s">
        <v>15</v>
      </c>
      <c r="C21" s="1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2:21" ht="19.95" customHeight="1" x14ac:dyDescent="0.3">
      <c r="B22" s="12" t="s">
        <v>34</v>
      </c>
      <c r="C22" s="13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2:21" ht="19.95" customHeight="1" x14ac:dyDescent="0.3"/>
    <row r="24" spans="2:21" ht="19.95" customHeight="1" x14ac:dyDescent="0.3"/>
    <row r="25" spans="2:21" ht="19.95" customHeight="1" x14ac:dyDescent="0.3"/>
    <row r="26" spans="2:21" ht="19.95" customHeight="1" x14ac:dyDescent="0.3"/>
    <row r="27" spans="2:21" ht="19.95" customHeight="1" x14ac:dyDescent="0.3"/>
    <row r="28" spans="2:21" ht="19.95" customHeight="1" x14ac:dyDescent="0.3"/>
    <row r="29" spans="2:21" ht="19.95" customHeight="1" x14ac:dyDescent="0.3"/>
    <row r="30" spans="2:21" ht="19.95" customHeight="1" x14ac:dyDescent="0.3">
      <c r="E30" s="2">
        <v>150000</v>
      </c>
      <c r="F30" s="2">
        <f>E30-E31</f>
        <v>84000</v>
      </c>
    </row>
    <row r="31" spans="2:21" ht="19.95" customHeight="1" x14ac:dyDescent="0.3">
      <c r="E31" s="2">
        <v>66000</v>
      </c>
      <c r="F31" s="20">
        <f>F30/E30</f>
        <v>0.56000000000000005</v>
      </c>
    </row>
    <row r="32" spans="2:21" ht="19.95" customHeight="1" x14ac:dyDescent="0.3"/>
    <row r="33" spans="6:6" ht="19.95" customHeight="1" x14ac:dyDescent="0.3">
      <c r="F33" s="21">
        <f>F30/11</f>
        <v>7636.363636363636</v>
      </c>
    </row>
    <row r="34" spans="6:6" ht="19.95" customHeight="1" x14ac:dyDescent="0.3"/>
    <row r="35" spans="6:6" ht="19.95" customHeight="1" x14ac:dyDescent="0.3"/>
    <row r="36" spans="6:6" ht="19.95" customHeight="1" x14ac:dyDescent="0.3"/>
    <row r="37" spans="6:6" ht="19.95" customHeight="1" x14ac:dyDescent="0.3"/>
    <row r="38" spans="6:6" ht="19.95" customHeight="1" x14ac:dyDescent="0.3"/>
    <row r="39" spans="6:6" ht="19.95" customHeight="1" x14ac:dyDescent="0.3"/>
    <row r="40" spans="6:6" ht="19.95" customHeight="1" x14ac:dyDescent="0.3"/>
    <row r="41" spans="6:6" ht="19.95" customHeight="1" x14ac:dyDescent="0.3"/>
    <row r="42" spans="6:6" ht="19.95" customHeight="1" x14ac:dyDescent="0.3"/>
    <row r="43" spans="6:6" ht="19.95" customHeight="1" x14ac:dyDescent="0.3"/>
    <row r="44" spans="6:6" ht="19.95" customHeight="1" x14ac:dyDescent="0.3"/>
    <row r="45" spans="6:6" ht="19.95" customHeight="1" x14ac:dyDescent="0.3"/>
    <row r="46" spans="6:6" ht="19.95" customHeight="1" x14ac:dyDescent="0.3"/>
    <row r="47" spans="6:6" ht="19.95" customHeight="1" x14ac:dyDescent="0.3"/>
    <row r="48" spans="6:6" ht="19.95" customHeight="1" x14ac:dyDescent="0.3"/>
    <row r="49" ht="19.95" customHeight="1" x14ac:dyDescent="0.3"/>
    <row r="50" ht="19.95" customHeight="1" x14ac:dyDescent="0.3"/>
    <row r="51" ht="19.95" customHeight="1" x14ac:dyDescent="0.3"/>
    <row r="52" ht="19.95" customHeight="1" x14ac:dyDescent="0.3"/>
    <row r="53" ht="19.95" customHeight="1" x14ac:dyDescent="0.3"/>
    <row r="54" ht="19.95" customHeight="1" x14ac:dyDescent="0.3"/>
    <row r="55" ht="19.95" customHeight="1" x14ac:dyDescent="0.3"/>
    <row r="56" ht="19.95" customHeight="1" x14ac:dyDescent="0.3"/>
    <row r="57" ht="19.95" customHeight="1" x14ac:dyDescent="0.3"/>
    <row r="58" ht="19.95" customHeight="1" x14ac:dyDescent="0.3"/>
    <row r="59" ht="19.95" customHeight="1" x14ac:dyDescent="0.3"/>
    <row r="60" ht="19.95" customHeight="1" x14ac:dyDescent="0.3"/>
    <row r="61" ht="19.95" customHeight="1" x14ac:dyDescent="0.3"/>
    <row r="62" ht="19.95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95AE-B43D-42AF-8E4C-B2EACD4DEB3B}">
  <dimension ref="A1"/>
  <sheetViews>
    <sheetView workbookViewId="0">
      <selection activeCell="D6" sqref="D6"/>
    </sheetView>
  </sheetViews>
  <sheetFormatPr defaultRowHeight="14.4" x14ac:dyDescent="0.3"/>
  <cols>
    <col min="1" max="1" width="8.88671875" style="1" customWidth="1"/>
    <col min="2" max="2" width="39.109375" style="1" customWidth="1"/>
    <col min="3" max="3" width="33.33203125" style="1" customWidth="1"/>
    <col min="4" max="4" width="29.33203125" style="1" customWidth="1"/>
    <col min="5" max="16384" width="8.88671875" style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DRE Grencial Instituto </vt:lpstr>
      <vt:lpstr>Cargos e Salários </vt:lpstr>
      <vt:lpstr>DRE por Produto</vt:lpstr>
      <vt:lpstr>Implantologia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Silva</dc:creator>
  <cp:lastModifiedBy>Nelson Silva</cp:lastModifiedBy>
  <dcterms:created xsi:type="dcterms:W3CDTF">2025-03-19T09:43:56Z</dcterms:created>
  <dcterms:modified xsi:type="dcterms:W3CDTF">2025-03-24T17:11:13Z</dcterms:modified>
</cp:coreProperties>
</file>