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UEP\Machine Learning\Lectures - UEP\Regression\"/>
    </mc:Choice>
  </mc:AlternateContent>
  <xr:revisionPtr revIDLastSave="0" documentId="13_ncr:1_{342B51BD-EF67-45AA-B223-298C96B0A8CA}" xr6:coauthVersionLast="46" xr6:coauthVersionMax="46" xr10:uidLastSave="{00000000-0000-0000-0000-000000000000}"/>
  <bookViews>
    <workbookView xWindow="-120" yWindow="-120" windowWidth="29040" windowHeight="15840" activeTab="1" xr2:uid="{6EF47DE7-C7D1-418C-838D-2BA9E729040A}"/>
  </bookViews>
  <sheets>
    <sheet name="Gradient Descent - 1 param" sheetId="1" r:id="rId1"/>
    <sheet name="Gradient Descent - 3 param" sheetId="5" r:id="rId2"/>
    <sheet name="Matrix Linear Regression Est" sheetId="3" r:id="rId3"/>
    <sheet name="Coeffs by Data Analysis Module" sheetId="4" r:id="rId4"/>
    <sheet name="Logistic Regression" sheetId="6" state="hidden" r:id="rId5"/>
    <sheet name="Logistic Regression - 1 par (2)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8" l="1"/>
  <c r="C40" i="8"/>
  <c r="E38" i="8"/>
  <c r="C33" i="8"/>
  <c r="C45" i="8" s="1"/>
  <c r="C32" i="8"/>
  <c r="C29" i="8"/>
  <c r="C41" i="8" s="1"/>
  <c r="C28" i="8"/>
  <c r="E26" i="8"/>
  <c r="E4" i="8"/>
  <c r="E5" i="8" s="1"/>
  <c r="E6" i="8" s="1"/>
  <c r="E7" i="8" s="1"/>
  <c r="E8" i="8" s="1"/>
  <c r="E9" i="8" s="1"/>
  <c r="E10" i="8" s="1"/>
  <c r="E11" i="8" s="1"/>
  <c r="E14" i="8"/>
  <c r="D3" i="8"/>
  <c r="H3" i="8" s="1"/>
  <c r="B16" i="8"/>
  <c r="B28" i="8" s="1"/>
  <c r="B40" i="8" s="1"/>
  <c r="C16" i="8"/>
  <c r="B17" i="8"/>
  <c r="B29" i="8" s="1"/>
  <c r="B41" i="8" s="1"/>
  <c r="C17" i="8"/>
  <c r="B18" i="8"/>
  <c r="B30" i="8" s="1"/>
  <c r="B42" i="8" s="1"/>
  <c r="C18" i="8"/>
  <c r="C30" i="8" s="1"/>
  <c r="C42" i="8" s="1"/>
  <c r="B19" i="8"/>
  <c r="B31" i="8" s="1"/>
  <c r="B43" i="8" s="1"/>
  <c r="C19" i="8"/>
  <c r="C31" i="8" s="1"/>
  <c r="C43" i="8" s="1"/>
  <c r="B20" i="8"/>
  <c r="B32" i="8" s="1"/>
  <c r="B44" i="8" s="1"/>
  <c r="C20" i="8"/>
  <c r="B21" i="8"/>
  <c r="B33" i="8" s="1"/>
  <c r="B45" i="8" s="1"/>
  <c r="C21" i="8"/>
  <c r="B22" i="8"/>
  <c r="B34" i="8" s="1"/>
  <c r="B46" i="8" s="1"/>
  <c r="C22" i="8"/>
  <c r="C34" i="8" s="1"/>
  <c r="C46" i="8" s="1"/>
  <c r="B23" i="8"/>
  <c r="B35" i="8" s="1"/>
  <c r="B47" i="8" s="1"/>
  <c r="C23" i="8"/>
  <c r="C35" i="8" s="1"/>
  <c r="C47" i="8" s="1"/>
  <c r="C15" i="8"/>
  <c r="C27" i="8" s="1"/>
  <c r="C39" i="8" s="1"/>
  <c r="B15" i="8"/>
  <c r="B27" i="8" s="1"/>
  <c r="B39" i="8" s="1"/>
  <c r="F24" i="8" l="1"/>
  <c r="F36" i="8" s="1"/>
  <c r="F48" i="8" s="1"/>
  <c r="G14" i="8"/>
  <c r="G26" i="8" s="1"/>
  <c r="G38" i="8" s="1"/>
  <c r="F14" i="8"/>
  <c r="F26" i="8" s="1"/>
  <c r="F38" i="8" s="1"/>
  <c r="C14" i="8"/>
  <c r="C26" i="8" s="1"/>
  <c r="C38" i="8" s="1"/>
  <c r="B14" i="8"/>
  <c r="B26" i="8" s="1"/>
  <c r="B38" i="8" s="1"/>
  <c r="O12" i="8"/>
  <c r="O13" i="8" s="1"/>
  <c r="O14" i="8" s="1"/>
  <c r="O15" i="8" s="1"/>
  <c r="O16" i="8" s="1"/>
  <c r="P10" i="8"/>
  <c r="F4" i="8"/>
  <c r="G3" i="8"/>
  <c r="D4" i="8" l="1"/>
  <c r="H4" i="8" s="1"/>
  <c r="P9" i="8"/>
  <c r="I3" i="8"/>
  <c r="O17" i="8"/>
  <c r="F5" i="8"/>
  <c r="D5" i="8" s="1"/>
  <c r="H5" i="8" s="1"/>
  <c r="H26" i="6"/>
  <c r="H38" i="6" s="1"/>
  <c r="H50" i="6" s="1"/>
  <c r="C26" i="6"/>
  <c r="C38" i="6" s="1"/>
  <c r="C50" i="6" s="1"/>
  <c r="B26" i="6"/>
  <c r="B38" i="6" s="1"/>
  <c r="B50" i="6" s="1"/>
  <c r="G24" i="6"/>
  <c r="G36" i="6" s="1"/>
  <c r="G48" i="6" s="1"/>
  <c r="G60" i="6" s="1"/>
  <c r="M23" i="6"/>
  <c r="M24" i="6" s="1"/>
  <c r="M25" i="6" s="1"/>
  <c r="D23" i="6"/>
  <c r="D22" i="6"/>
  <c r="D21" i="6"/>
  <c r="D20" i="6"/>
  <c r="D19" i="6"/>
  <c r="D18" i="6"/>
  <c r="D17" i="6"/>
  <c r="D16" i="6"/>
  <c r="D15" i="6"/>
  <c r="K15" i="6" s="1"/>
  <c r="H14" i="6"/>
  <c r="D14" i="6"/>
  <c r="D26" i="6" s="1"/>
  <c r="D38" i="6" s="1"/>
  <c r="D50" i="6" s="1"/>
  <c r="C14" i="6"/>
  <c r="B14" i="6"/>
  <c r="K11" i="6"/>
  <c r="K10" i="6"/>
  <c r="K9" i="6"/>
  <c r="K8" i="6"/>
  <c r="K7" i="6"/>
  <c r="K6" i="6"/>
  <c r="K5" i="6"/>
  <c r="K12" i="6" s="1"/>
  <c r="G15" i="6" s="1"/>
  <c r="K4" i="6"/>
  <c r="F4" i="6"/>
  <c r="F5" i="6" s="1"/>
  <c r="E4" i="6"/>
  <c r="H4" i="6" s="1"/>
  <c r="K3" i="6"/>
  <c r="J3" i="6"/>
  <c r="I3" i="6"/>
  <c r="H3" i="6"/>
  <c r="H50" i="5"/>
  <c r="G48" i="5"/>
  <c r="G60" i="5" s="1"/>
  <c r="D47" i="5"/>
  <c r="D59" i="5" s="1"/>
  <c r="D46" i="5"/>
  <c r="D58" i="5" s="1"/>
  <c r="D45" i="5"/>
  <c r="D57" i="5" s="1"/>
  <c r="D44" i="5"/>
  <c r="D56" i="5" s="1"/>
  <c r="D43" i="5"/>
  <c r="D55" i="5" s="1"/>
  <c r="D42" i="5"/>
  <c r="D54" i="5" s="1"/>
  <c r="D41" i="5"/>
  <c r="D53" i="5" s="1"/>
  <c r="D40" i="5"/>
  <c r="D52" i="5" s="1"/>
  <c r="J39" i="5"/>
  <c r="I39" i="5"/>
  <c r="H39" i="5"/>
  <c r="G39" i="5"/>
  <c r="G40" i="5" s="1"/>
  <c r="G41" i="5" s="1"/>
  <c r="G42" i="5" s="1"/>
  <c r="G43" i="5" s="1"/>
  <c r="G44" i="5" s="1"/>
  <c r="G45" i="5" s="1"/>
  <c r="G46" i="5" s="1"/>
  <c r="G47" i="5" s="1"/>
  <c r="F39" i="5"/>
  <c r="F40" i="5" s="1"/>
  <c r="E39" i="5"/>
  <c r="D39" i="5"/>
  <c r="D51" i="5" s="1"/>
  <c r="H38" i="5"/>
  <c r="D38" i="5"/>
  <c r="D50" i="5" s="1"/>
  <c r="C38" i="5"/>
  <c r="C50" i="5" s="1"/>
  <c r="B38" i="5"/>
  <c r="B50" i="5" s="1"/>
  <c r="D29" i="5"/>
  <c r="H3" i="5"/>
  <c r="I3" i="5"/>
  <c r="E4" i="5"/>
  <c r="D14" i="5"/>
  <c r="D26" i="5" s="1"/>
  <c r="D16" i="5"/>
  <c r="D28" i="5" s="1"/>
  <c r="D17" i="5"/>
  <c r="D18" i="5"/>
  <c r="D30" i="5" s="1"/>
  <c r="D19" i="5"/>
  <c r="D31" i="5" s="1"/>
  <c r="D20" i="5"/>
  <c r="D32" i="5" s="1"/>
  <c r="D21" i="5"/>
  <c r="D33" i="5" s="1"/>
  <c r="D22" i="5"/>
  <c r="D34" i="5" s="1"/>
  <c r="D23" i="5"/>
  <c r="D35" i="5" s="1"/>
  <c r="D15" i="5"/>
  <c r="D27" i="5" s="1"/>
  <c r="K4" i="5"/>
  <c r="K5" i="5"/>
  <c r="K6" i="5"/>
  <c r="K7" i="5"/>
  <c r="K8" i="5"/>
  <c r="K9" i="5"/>
  <c r="K10" i="5"/>
  <c r="K11" i="5"/>
  <c r="K3" i="5"/>
  <c r="G24" i="5"/>
  <c r="G36" i="5" s="1"/>
  <c r="H14" i="5"/>
  <c r="H26" i="5" s="1"/>
  <c r="C14" i="5"/>
  <c r="C26" i="5" s="1"/>
  <c r="B14" i="5"/>
  <c r="B26" i="5" s="1"/>
  <c r="F4" i="5"/>
  <c r="J4" i="5" s="1"/>
  <c r="J3" i="5"/>
  <c r="I4" i="8" l="1"/>
  <c r="G4" i="8"/>
  <c r="O18" i="8"/>
  <c r="G5" i="8"/>
  <c r="F6" i="8"/>
  <c r="D6" i="8" s="1"/>
  <c r="H6" i="8" s="1"/>
  <c r="K21" i="6"/>
  <c r="K16" i="6"/>
  <c r="K19" i="6"/>
  <c r="J5" i="6"/>
  <c r="F6" i="6"/>
  <c r="I5" i="6"/>
  <c r="G16" i="6"/>
  <c r="G17" i="6" s="1"/>
  <c r="G18" i="6" s="1"/>
  <c r="G19" i="6" s="1"/>
  <c r="G20" i="6" s="1"/>
  <c r="G21" i="6" s="1"/>
  <c r="G22" i="6" s="1"/>
  <c r="G23" i="6" s="1"/>
  <c r="K23" i="6" s="1"/>
  <c r="K20" i="6"/>
  <c r="J4" i="6"/>
  <c r="D27" i="6"/>
  <c r="D28" i="6"/>
  <c r="D29" i="6"/>
  <c r="D30" i="6"/>
  <c r="D31" i="6"/>
  <c r="D32" i="6"/>
  <c r="D33" i="6"/>
  <c r="D34" i="6"/>
  <c r="D35" i="6"/>
  <c r="E5" i="6"/>
  <c r="I4" i="6"/>
  <c r="F41" i="5"/>
  <c r="I40" i="5"/>
  <c r="J40" i="5"/>
  <c r="H40" i="5"/>
  <c r="K39" i="5"/>
  <c r="K40" i="5"/>
  <c r="K41" i="5"/>
  <c r="K42" i="5"/>
  <c r="K43" i="5"/>
  <c r="K44" i="5"/>
  <c r="K45" i="5"/>
  <c r="K46" i="5"/>
  <c r="K47" i="5"/>
  <c r="E40" i="5"/>
  <c r="E41" i="5" s="1"/>
  <c r="E42" i="5" s="1"/>
  <c r="E43" i="5" s="1"/>
  <c r="E44" i="5" s="1"/>
  <c r="E45" i="5" s="1"/>
  <c r="E46" i="5" s="1"/>
  <c r="E47" i="5" s="1"/>
  <c r="H4" i="5"/>
  <c r="K12" i="5"/>
  <c r="G15" i="5" s="1"/>
  <c r="E5" i="5"/>
  <c r="I4" i="5"/>
  <c r="F5" i="5"/>
  <c r="I5" i="5" s="1"/>
  <c r="D168" i="1"/>
  <c r="D180" i="1" s="1"/>
  <c r="D192" i="1" s="1"/>
  <c r="D204" i="1" s="1"/>
  <c r="D216" i="1" s="1"/>
  <c r="D160" i="1"/>
  <c r="E160" i="1" s="1"/>
  <c r="D159" i="1"/>
  <c r="E158" i="1"/>
  <c r="E170" i="1" s="1"/>
  <c r="E182" i="1" s="1"/>
  <c r="E194" i="1" s="1"/>
  <c r="E206" i="1" s="1"/>
  <c r="D158" i="1"/>
  <c r="D170" i="1" s="1"/>
  <c r="D182" i="1" s="1"/>
  <c r="D194" i="1" s="1"/>
  <c r="D206" i="1" s="1"/>
  <c r="C158" i="1"/>
  <c r="C170" i="1" s="1"/>
  <c r="C182" i="1" s="1"/>
  <c r="C194" i="1" s="1"/>
  <c r="C206" i="1" s="1"/>
  <c r="B158" i="1"/>
  <c r="B170" i="1" s="1"/>
  <c r="B182" i="1" s="1"/>
  <c r="B194" i="1" s="1"/>
  <c r="B206" i="1" s="1"/>
  <c r="H19" i="1"/>
  <c r="O19" i="8" l="1"/>
  <c r="G6" i="8"/>
  <c r="F7" i="8"/>
  <c r="D7" i="8" s="1"/>
  <c r="H7" i="8" s="1"/>
  <c r="I5" i="8"/>
  <c r="D46" i="6"/>
  <c r="D44" i="6"/>
  <c r="K17" i="6"/>
  <c r="K24" i="6" s="1"/>
  <c r="G27" i="6" s="1"/>
  <c r="D42" i="6"/>
  <c r="D43" i="6"/>
  <c r="D41" i="6"/>
  <c r="I6" i="6"/>
  <c r="F7" i="6"/>
  <c r="J6" i="6"/>
  <c r="K18" i="6"/>
  <c r="D45" i="6"/>
  <c r="H5" i="6"/>
  <c r="E6" i="6"/>
  <c r="D40" i="6"/>
  <c r="D47" i="6"/>
  <c r="D39" i="6"/>
  <c r="K22" i="6"/>
  <c r="F42" i="5"/>
  <c r="H41" i="5"/>
  <c r="J41" i="5"/>
  <c r="I41" i="5"/>
  <c r="K48" i="5"/>
  <c r="G51" i="5" s="1"/>
  <c r="K15" i="5"/>
  <c r="G16" i="5"/>
  <c r="G17" i="5" s="1"/>
  <c r="E6" i="5"/>
  <c r="H5" i="5"/>
  <c r="K16" i="5"/>
  <c r="F6" i="5"/>
  <c r="I6" i="5" s="1"/>
  <c r="J5" i="5"/>
  <c r="F160" i="1"/>
  <c r="D161" i="1"/>
  <c r="E159" i="1"/>
  <c r="F159" i="1"/>
  <c r="D144" i="1"/>
  <c r="D156" i="1" s="1"/>
  <c r="E134" i="1"/>
  <c r="E146" i="1" s="1"/>
  <c r="D134" i="1"/>
  <c r="D146" i="1" s="1"/>
  <c r="D132" i="1"/>
  <c r="E122" i="1"/>
  <c r="D122" i="1"/>
  <c r="C122" i="1"/>
  <c r="C134" i="1" s="1"/>
  <c r="C146" i="1" s="1"/>
  <c r="B122" i="1"/>
  <c r="B134" i="1" s="1"/>
  <c r="B146" i="1" s="1"/>
  <c r="D120" i="1"/>
  <c r="E110" i="1"/>
  <c r="D110" i="1"/>
  <c r="C110" i="1"/>
  <c r="B110" i="1"/>
  <c r="O20" i="8" l="1"/>
  <c r="O21" i="8" s="1"/>
  <c r="O22" i="8" s="1"/>
  <c r="O23" i="8" s="1"/>
  <c r="O24" i="8" s="1"/>
  <c r="F8" i="8"/>
  <c r="D8" i="8" s="1"/>
  <c r="H8" i="8" s="1"/>
  <c r="G7" i="8"/>
  <c r="I6" i="8"/>
  <c r="G28" i="6"/>
  <c r="K27" i="6"/>
  <c r="E7" i="6"/>
  <c r="H6" i="6"/>
  <c r="D56" i="6"/>
  <c r="D53" i="6"/>
  <c r="D52" i="6"/>
  <c r="D58" i="6"/>
  <c r="D51" i="6"/>
  <c r="D57" i="6"/>
  <c r="F8" i="6"/>
  <c r="J7" i="6"/>
  <c r="I7" i="6"/>
  <c r="D55" i="6"/>
  <c r="D59" i="6"/>
  <c r="D54" i="6"/>
  <c r="F43" i="5"/>
  <c r="H42" i="5"/>
  <c r="J42" i="5"/>
  <c r="I42" i="5"/>
  <c r="G52" i="5"/>
  <c r="K51" i="5"/>
  <c r="E7" i="5"/>
  <c r="H6" i="5"/>
  <c r="G18" i="5"/>
  <c r="K17" i="5"/>
  <c r="F7" i="5"/>
  <c r="I7" i="5" s="1"/>
  <c r="J6" i="5"/>
  <c r="F161" i="1"/>
  <c r="D162" i="1"/>
  <c r="E161" i="1"/>
  <c r="M11" i="3" a="1"/>
  <c r="M11" i="3" s="1"/>
  <c r="M18" i="3" a="1"/>
  <c r="M18" i="3" s="1"/>
  <c r="I18" i="3" a="1"/>
  <c r="I18" i="3" s="1"/>
  <c r="E18" i="3" a="1"/>
  <c r="E18" i="3" s="1"/>
  <c r="E12" i="3" a="1"/>
  <c r="E12" i="3" s="1"/>
  <c r="C86" i="1"/>
  <c r="C98" i="1" s="1"/>
  <c r="E74" i="1"/>
  <c r="E86" i="1" s="1"/>
  <c r="E98" i="1" s="1"/>
  <c r="C74" i="1"/>
  <c r="B74" i="1"/>
  <c r="B86" i="1" s="1"/>
  <c r="B98" i="1" s="1"/>
  <c r="D72" i="1"/>
  <c r="D84" i="1" s="1"/>
  <c r="D96" i="1" s="1"/>
  <c r="D108" i="1" s="1"/>
  <c r="E62" i="1"/>
  <c r="D62" i="1"/>
  <c r="D74" i="1" s="1"/>
  <c r="D86" i="1" s="1"/>
  <c r="D98" i="1" s="1"/>
  <c r="C62" i="1"/>
  <c r="B62" i="1"/>
  <c r="D60" i="1"/>
  <c r="D50" i="1"/>
  <c r="C50" i="1"/>
  <c r="D48" i="1"/>
  <c r="E38" i="1"/>
  <c r="E50" i="1" s="1"/>
  <c r="D38" i="1"/>
  <c r="C38" i="1"/>
  <c r="B38" i="1"/>
  <c r="B50" i="1" s="1"/>
  <c r="H13" i="1"/>
  <c r="H14" i="1"/>
  <c r="H15" i="1" s="1"/>
  <c r="H16" i="1" s="1"/>
  <c r="H17" i="1" s="1"/>
  <c r="H18" i="1" s="1"/>
  <c r="H20" i="1" s="1"/>
  <c r="H21" i="1" s="1"/>
  <c r="H22" i="1" s="1"/>
  <c r="H23" i="1" s="1"/>
  <c r="H12" i="1"/>
  <c r="D36" i="1"/>
  <c r="E26" i="1"/>
  <c r="D26" i="1"/>
  <c r="C26" i="1"/>
  <c r="B26" i="1"/>
  <c r="I9" i="1"/>
  <c r="I7" i="8" l="1"/>
  <c r="G8" i="8"/>
  <c r="F9" i="8"/>
  <c r="D9" i="8" s="1"/>
  <c r="H9" i="8" s="1"/>
  <c r="E8" i="6"/>
  <c r="H7" i="6"/>
  <c r="F9" i="6"/>
  <c r="I8" i="6"/>
  <c r="J8" i="6"/>
  <c r="G29" i="6"/>
  <c r="K28" i="6"/>
  <c r="G53" i="5"/>
  <c r="K52" i="5"/>
  <c r="F44" i="5"/>
  <c r="H43" i="5"/>
  <c r="J43" i="5"/>
  <c r="I43" i="5"/>
  <c r="E8" i="5"/>
  <c r="H7" i="5"/>
  <c r="G19" i="5"/>
  <c r="K18" i="5"/>
  <c r="F8" i="5"/>
  <c r="I8" i="5" s="1"/>
  <c r="J7" i="5"/>
  <c r="E162" i="1"/>
  <c r="F162" i="1"/>
  <c r="D163" i="1"/>
  <c r="H24" i="1"/>
  <c r="E3" i="1"/>
  <c r="G9" i="8" l="1"/>
  <c r="F10" i="8"/>
  <c r="D10" i="8" s="1"/>
  <c r="H10" i="8" s="1"/>
  <c r="I8" i="8"/>
  <c r="J9" i="6"/>
  <c r="F10" i="6"/>
  <c r="I9" i="6"/>
  <c r="G30" i="6"/>
  <c r="K29" i="6"/>
  <c r="H8" i="6"/>
  <c r="E9" i="6"/>
  <c r="F45" i="5"/>
  <c r="J44" i="5"/>
  <c r="I44" i="5"/>
  <c r="H44" i="5"/>
  <c r="G54" i="5"/>
  <c r="K53" i="5"/>
  <c r="E9" i="5"/>
  <c r="H8" i="5"/>
  <c r="G20" i="5"/>
  <c r="K19" i="5"/>
  <c r="F9" i="5"/>
  <c r="I9" i="5" s="1"/>
  <c r="J8" i="5"/>
  <c r="E163" i="1"/>
  <c r="D164" i="1"/>
  <c r="F163" i="1"/>
  <c r="H25" i="1"/>
  <c r="I10" i="1"/>
  <c r="D24" i="1"/>
  <c r="C14" i="1"/>
  <c r="D14" i="1"/>
  <c r="E14" i="1"/>
  <c r="B14" i="1"/>
  <c r="I9" i="8" l="1"/>
  <c r="F11" i="8"/>
  <c r="G10" i="8"/>
  <c r="G31" i="6"/>
  <c r="K30" i="6"/>
  <c r="H9" i="6"/>
  <c r="E10" i="6"/>
  <c r="J10" i="6"/>
  <c r="I10" i="6"/>
  <c r="F11" i="6"/>
  <c r="G55" i="5"/>
  <c r="K54" i="5"/>
  <c r="F46" i="5"/>
  <c r="H45" i="5"/>
  <c r="J45" i="5"/>
  <c r="I45" i="5"/>
  <c r="E10" i="5"/>
  <c r="H9" i="5"/>
  <c r="G21" i="5"/>
  <c r="K20" i="5"/>
  <c r="F10" i="5"/>
  <c r="I10" i="5" s="1"/>
  <c r="J9" i="5"/>
  <c r="D165" i="1"/>
  <c r="F164" i="1"/>
  <c r="E164" i="1"/>
  <c r="H26" i="1"/>
  <c r="D4" i="1"/>
  <c r="D5" i="1" s="1"/>
  <c r="F3" i="1"/>
  <c r="D11" i="8" l="1"/>
  <c r="H11" i="8" s="1"/>
  <c r="H12" i="8" s="1"/>
  <c r="E15" i="8" s="1"/>
  <c r="I10" i="8"/>
  <c r="J11" i="6"/>
  <c r="J12" i="6" s="1"/>
  <c r="F15" i="6" s="1"/>
  <c r="I11" i="6"/>
  <c r="I12" i="6" s="1"/>
  <c r="E15" i="6" s="1"/>
  <c r="G32" i="6"/>
  <c r="K31" i="6"/>
  <c r="E11" i="6"/>
  <c r="H11" i="6" s="1"/>
  <c r="H10" i="6"/>
  <c r="H46" i="5"/>
  <c r="F47" i="5"/>
  <c r="J46" i="5"/>
  <c r="I46" i="5"/>
  <c r="G56" i="5"/>
  <c r="K55" i="5"/>
  <c r="E11" i="5"/>
  <c r="H10" i="5"/>
  <c r="G22" i="5"/>
  <c r="K21" i="5"/>
  <c r="J10" i="5"/>
  <c r="F11" i="5"/>
  <c r="I11" i="5" s="1"/>
  <c r="I12" i="5" s="1"/>
  <c r="E15" i="5" s="1"/>
  <c r="M23" i="5"/>
  <c r="M24" i="5" s="1"/>
  <c r="M25" i="5" s="1"/>
  <c r="F165" i="1"/>
  <c r="D166" i="1"/>
  <c r="E165" i="1"/>
  <c r="E4" i="1"/>
  <c r="F4" i="1"/>
  <c r="F5" i="1"/>
  <c r="D6" i="1"/>
  <c r="E5" i="1"/>
  <c r="E16" i="8" l="1"/>
  <c r="E17" i="8" s="1"/>
  <c r="E18" i="8" s="1"/>
  <c r="E19" i="8" s="1"/>
  <c r="E20" i="8" s="1"/>
  <c r="E21" i="8" s="1"/>
  <c r="E22" i="8" s="1"/>
  <c r="I11" i="8"/>
  <c r="I12" i="8" s="1"/>
  <c r="F15" i="8" s="1"/>
  <c r="G11" i="8"/>
  <c r="G12" i="8" s="1"/>
  <c r="Q10" i="8" s="1"/>
  <c r="F16" i="6"/>
  <c r="J15" i="6"/>
  <c r="I15" i="6"/>
  <c r="H15" i="6"/>
  <c r="G33" i="6"/>
  <c r="K32" i="6"/>
  <c r="H12" i="6"/>
  <c r="E16" i="6"/>
  <c r="E17" i="6" s="1"/>
  <c r="E18" i="6" s="1"/>
  <c r="E19" i="6" s="1"/>
  <c r="E20" i="6" s="1"/>
  <c r="E21" i="6" s="1"/>
  <c r="E22" i="6" s="1"/>
  <c r="E23" i="6" s="1"/>
  <c r="J47" i="5"/>
  <c r="J48" i="5" s="1"/>
  <c r="F51" i="5" s="1"/>
  <c r="I47" i="5"/>
  <c r="I48" i="5" s="1"/>
  <c r="E51" i="5" s="1"/>
  <c r="E52" i="5" s="1"/>
  <c r="E53" i="5" s="1"/>
  <c r="E54" i="5" s="1"/>
  <c r="E55" i="5" s="1"/>
  <c r="E56" i="5" s="1"/>
  <c r="E57" i="5" s="1"/>
  <c r="E58" i="5" s="1"/>
  <c r="E59" i="5" s="1"/>
  <c r="H47" i="5"/>
  <c r="H48" i="5" s="1"/>
  <c r="G57" i="5"/>
  <c r="K56" i="5"/>
  <c r="H11" i="5"/>
  <c r="E16" i="5"/>
  <c r="E17" i="5" s="1"/>
  <c r="E18" i="5" s="1"/>
  <c r="E19" i="5" s="1"/>
  <c r="E20" i="5" s="1"/>
  <c r="E21" i="5" s="1"/>
  <c r="E22" i="5" s="1"/>
  <c r="E23" i="5" s="1"/>
  <c r="G23" i="5"/>
  <c r="K23" i="5" s="1"/>
  <c r="K22" i="5"/>
  <c r="H12" i="5"/>
  <c r="J11" i="5"/>
  <c r="J12" i="5" s="1"/>
  <c r="F15" i="5" s="1"/>
  <c r="D167" i="1"/>
  <c r="E166" i="1"/>
  <c r="F166" i="1"/>
  <c r="F6" i="1"/>
  <c r="D7" i="1"/>
  <c r="E6" i="1"/>
  <c r="F16" i="8" l="1"/>
  <c r="F17" i="8" s="1"/>
  <c r="F18" i="8" s="1"/>
  <c r="F19" i="8" s="1"/>
  <c r="F20" i="8" s="1"/>
  <c r="F21" i="8" s="1"/>
  <c r="F22" i="8" s="1"/>
  <c r="E23" i="8"/>
  <c r="F17" i="6"/>
  <c r="J16" i="6"/>
  <c r="I16" i="6"/>
  <c r="H16" i="6"/>
  <c r="G34" i="6"/>
  <c r="K33" i="6"/>
  <c r="F52" i="5"/>
  <c r="J51" i="5"/>
  <c r="I51" i="5"/>
  <c r="H51" i="5"/>
  <c r="G58" i="5"/>
  <c r="K57" i="5"/>
  <c r="K24" i="5"/>
  <c r="G27" i="5" s="1"/>
  <c r="I15" i="5"/>
  <c r="J15" i="5"/>
  <c r="H15" i="5"/>
  <c r="F16" i="5"/>
  <c r="I16" i="5" s="1"/>
  <c r="F167" i="1"/>
  <c r="F168" i="1" s="1"/>
  <c r="D171" i="1" s="1"/>
  <c r="E167" i="1"/>
  <c r="E168" i="1" s="1"/>
  <c r="D8" i="1"/>
  <c r="F7" i="1"/>
  <c r="E7" i="1"/>
  <c r="D16" i="8" l="1"/>
  <c r="H16" i="8" s="1"/>
  <c r="D15" i="8"/>
  <c r="H15" i="8" s="1"/>
  <c r="D17" i="8"/>
  <c r="H17" i="8" s="1"/>
  <c r="F18" i="6"/>
  <c r="J17" i="6"/>
  <c r="I17" i="6"/>
  <c r="H17" i="6"/>
  <c r="G35" i="6"/>
  <c r="K35" i="6" s="1"/>
  <c r="K36" i="6" s="1"/>
  <c r="G39" i="6" s="1"/>
  <c r="K34" i="6"/>
  <c r="J52" i="5"/>
  <c r="I52" i="5"/>
  <c r="H52" i="5"/>
  <c r="F53" i="5"/>
  <c r="G59" i="5"/>
  <c r="K59" i="5" s="1"/>
  <c r="K58" i="5"/>
  <c r="G28" i="5"/>
  <c r="K27" i="5"/>
  <c r="J16" i="5"/>
  <c r="H16" i="5"/>
  <c r="F17" i="5"/>
  <c r="I17" i="5" s="1"/>
  <c r="E171" i="1"/>
  <c r="D172" i="1"/>
  <c r="F171" i="1"/>
  <c r="D9" i="1"/>
  <c r="E8" i="1"/>
  <c r="F8" i="1"/>
  <c r="D18" i="8" l="1"/>
  <c r="H18" i="8" s="1"/>
  <c r="F19" i="6"/>
  <c r="J18" i="6"/>
  <c r="I18" i="6"/>
  <c r="H18" i="6"/>
  <c r="G40" i="6"/>
  <c r="K39" i="6"/>
  <c r="K60" i="5"/>
  <c r="F54" i="5"/>
  <c r="J53" i="5"/>
  <c r="I53" i="5"/>
  <c r="H53" i="5"/>
  <c r="G29" i="5"/>
  <c r="K28" i="5"/>
  <c r="F18" i="5"/>
  <c r="I18" i="5" s="1"/>
  <c r="H17" i="5"/>
  <c r="J17" i="5"/>
  <c r="D173" i="1"/>
  <c r="F172" i="1"/>
  <c r="E172" i="1"/>
  <c r="D10" i="1"/>
  <c r="E9" i="1"/>
  <c r="F9" i="1"/>
  <c r="G41" i="6" l="1"/>
  <c r="K40" i="6"/>
  <c r="F20" i="6"/>
  <c r="J19" i="6"/>
  <c r="I19" i="6"/>
  <c r="H19" i="6"/>
  <c r="J54" i="5"/>
  <c r="I54" i="5"/>
  <c r="H54" i="5"/>
  <c r="F55" i="5"/>
  <c r="G30" i="5"/>
  <c r="K29" i="5"/>
  <c r="H18" i="5"/>
  <c r="F19" i="5"/>
  <c r="I19" i="5" s="1"/>
  <c r="J18" i="5"/>
  <c r="F173" i="1"/>
  <c r="E173" i="1"/>
  <c r="D174" i="1"/>
  <c r="D11" i="1"/>
  <c r="E10" i="1"/>
  <c r="F10" i="1"/>
  <c r="G42" i="6" l="1"/>
  <c r="K41" i="6"/>
  <c r="F21" i="6"/>
  <c r="J20" i="6"/>
  <c r="I20" i="6"/>
  <c r="H20" i="6"/>
  <c r="F56" i="5"/>
  <c r="J55" i="5"/>
  <c r="I55" i="5"/>
  <c r="H55" i="5"/>
  <c r="G31" i="5"/>
  <c r="K30" i="5"/>
  <c r="J19" i="5"/>
  <c r="H19" i="5"/>
  <c r="F20" i="5"/>
  <c r="I20" i="5" s="1"/>
  <c r="D175" i="1"/>
  <c r="E174" i="1"/>
  <c r="F174" i="1"/>
  <c r="F11" i="1"/>
  <c r="F12" i="1" s="1"/>
  <c r="D15" i="1" s="1"/>
  <c r="E11" i="1"/>
  <c r="E12" i="1" s="1"/>
  <c r="J10" i="1" s="1"/>
  <c r="F22" i="6" l="1"/>
  <c r="J21" i="6"/>
  <c r="I21" i="6"/>
  <c r="H21" i="6"/>
  <c r="G43" i="6"/>
  <c r="K42" i="6"/>
  <c r="F57" i="5"/>
  <c r="J56" i="5"/>
  <c r="I56" i="5"/>
  <c r="H56" i="5"/>
  <c r="G32" i="5"/>
  <c r="K31" i="5"/>
  <c r="F21" i="5"/>
  <c r="I21" i="5" s="1"/>
  <c r="J20" i="5"/>
  <c r="H20" i="5"/>
  <c r="F175" i="1"/>
  <c r="D176" i="1"/>
  <c r="E175" i="1"/>
  <c r="I11" i="1"/>
  <c r="F15" i="1"/>
  <c r="E15" i="1"/>
  <c r="D16" i="1"/>
  <c r="F23" i="6" l="1"/>
  <c r="J22" i="6"/>
  <c r="I22" i="6"/>
  <c r="H22" i="6"/>
  <c r="G44" i="6"/>
  <c r="K43" i="6"/>
  <c r="J57" i="5"/>
  <c r="I57" i="5"/>
  <c r="H57" i="5"/>
  <c r="F58" i="5"/>
  <c r="G33" i="5"/>
  <c r="K32" i="5"/>
  <c r="H21" i="5"/>
  <c r="F22" i="5"/>
  <c r="I22" i="5" s="1"/>
  <c r="J21" i="5"/>
  <c r="E176" i="1"/>
  <c r="F176" i="1"/>
  <c r="D177" i="1"/>
  <c r="E16" i="1"/>
  <c r="D17" i="1"/>
  <c r="F16" i="1"/>
  <c r="F23" i="8" l="1"/>
  <c r="G45" i="6"/>
  <c r="K44" i="6"/>
  <c r="J23" i="6"/>
  <c r="J24" i="6" s="1"/>
  <c r="F27" i="6" s="1"/>
  <c r="I23" i="6"/>
  <c r="I24" i="6" s="1"/>
  <c r="E27" i="6" s="1"/>
  <c r="H23" i="6"/>
  <c r="H24" i="6" s="1"/>
  <c r="F59" i="5"/>
  <c r="J58" i="5"/>
  <c r="I58" i="5"/>
  <c r="H58" i="5"/>
  <c r="G34" i="5"/>
  <c r="K33" i="5"/>
  <c r="F23" i="5"/>
  <c r="I23" i="5" s="1"/>
  <c r="I24" i="5" s="1"/>
  <c r="E27" i="5" s="1"/>
  <c r="E28" i="5" s="1"/>
  <c r="E29" i="5" s="1"/>
  <c r="E30" i="5" s="1"/>
  <c r="E31" i="5" s="1"/>
  <c r="E32" i="5" s="1"/>
  <c r="E33" i="5" s="1"/>
  <c r="E34" i="5" s="1"/>
  <c r="E35" i="5" s="1"/>
  <c r="J22" i="5"/>
  <c r="H22" i="5"/>
  <c r="E177" i="1"/>
  <c r="F177" i="1"/>
  <c r="D178" i="1"/>
  <c r="E17" i="1"/>
  <c r="D18" i="1"/>
  <c r="F17" i="1"/>
  <c r="J27" i="6" l="1"/>
  <c r="I27" i="6"/>
  <c r="H27" i="6"/>
  <c r="F28" i="6"/>
  <c r="E28" i="6"/>
  <c r="E29" i="6" s="1"/>
  <c r="E30" i="6" s="1"/>
  <c r="E31" i="6" s="1"/>
  <c r="E32" i="6" s="1"/>
  <c r="E33" i="6" s="1"/>
  <c r="E34" i="6" s="1"/>
  <c r="E35" i="6" s="1"/>
  <c r="G46" i="6"/>
  <c r="K45" i="6"/>
  <c r="J59" i="5"/>
  <c r="J60" i="5" s="1"/>
  <c r="I59" i="5"/>
  <c r="I60" i="5" s="1"/>
  <c r="H59" i="5"/>
  <c r="H60" i="5" s="1"/>
  <c r="G35" i="5"/>
  <c r="K35" i="5" s="1"/>
  <c r="K34" i="5"/>
  <c r="H23" i="5"/>
  <c r="H24" i="5" s="1"/>
  <c r="J23" i="5"/>
  <c r="J24" i="5" s="1"/>
  <c r="F27" i="5" s="1"/>
  <c r="D179" i="1"/>
  <c r="F178" i="1"/>
  <c r="E178" i="1"/>
  <c r="D19" i="1"/>
  <c r="F18" i="1"/>
  <c r="E18" i="1"/>
  <c r="G47" i="6" l="1"/>
  <c r="K47" i="6" s="1"/>
  <c r="K46" i="6"/>
  <c r="J28" i="6"/>
  <c r="I28" i="6"/>
  <c r="H28" i="6"/>
  <c r="F29" i="6"/>
  <c r="K36" i="5"/>
  <c r="F28" i="5"/>
  <c r="J27" i="5"/>
  <c r="I27" i="5"/>
  <c r="H27" i="5"/>
  <c r="F179" i="1"/>
  <c r="F180" i="1" s="1"/>
  <c r="D183" i="1" s="1"/>
  <c r="E179" i="1"/>
  <c r="E180" i="1" s="1"/>
  <c r="D20" i="1"/>
  <c r="F19" i="1"/>
  <c r="E19" i="1"/>
  <c r="J29" i="6" l="1"/>
  <c r="I29" i="6"/>
  <c r="H29" i="6"/>
  <c r="F30" i="6"/>
  <c r="K48" i="6"/>
  <c r="G51" i="6" s="1"/>
  <c r="F29" i="5"/>
  <c r="H28" i="5"/>
  <c r="I28" i="5"/>
  <c r="J28" i="5"/>
  <c r="F183" i="1"/>
  <c r="D184" i="1"/>
  <c r="E183" i="1"/>
  <c r="F20" i="1"/>
  <c r="D21" i="1"/>
  <c r="E20" i="1"/>
  <c r="G52" i="6" l="1"/>
  <c r="K51" i="6"/>
  <c r="J30" i="6"/>
  <c r="I30" i="6"/>
  <c r="H30" i="6"/>
  <c r="F31" i="6"/>
  <c r="F30" i="5"/>
  <c r="I29" i="5"/>
  <c r="H29" i="5"/>
  <c r="J29" i="5"/>
  <c r="D185" i="1"/>
  <c r="F184" i="1"/>
  <c r="E184" i="1"/>
  <c r="E21" i="1"/>
  <c r="D22" i="1"/>
  <c r="F21" i="1"/>
  <c r="G53" i="6" l="1"/>
  <c r="K52" i="6"/>
  <c r="J31" i="6"/>
  <c r="I31" i="6"/>
  <c r="H31" i="6"/>
  <c r="F32" i="6"/>
  <c r="F31" i="5"/>
  <c r="H30" i="5"/>
  <c r="J30" i="5"/>
  <c r="I30" i="5"/>
  <c r="E185" i="1"/>
  <c r="D186" i="1"/>
  <c r="F185" i="1"/>
  <c r="D23" i="1"/>
  <c r="F22" i="1"/>
  <c r="E22" i="1"/>
  <c r="J32" i="6" l="1"/>
  <c r="I32" i="6"/>
  <c r="H32" i="6"/>
  <c r="F33" i="6"/>
  <c r="G54" i="6"/>
  <c r="K53" i="6"/>
  <c r="F32" i="5"/>
  <c r="J31" i="5"/>
  <c r="H31" i="5"/>
  <c r="I31" i="5"/>
  <c r="D187" i="1"/>
  <c r="F186" i="1"/>
  <c r="E186" i="1"/>
  <c r="E23" i="1"/>
  <c r="E24" i="1" s="1"/>
  <c r="J11" i="1" s="1"/>
  <c r="F23" i="1"/>
  <c r="F24" i="1" s="1"/>
  <c r="D27" i="1" s="1"/>
  <c r="J33" i="6" l="1"/>
  <c r="I33" i="6"/>
  <c r="H33" i="6"/>
  <c r="F34" i="6"/>
  <c r="G55" i="6"/>
  <c r="K54" i="6"/>
  <c r="F33" i="5"/>
  <c r="H32" i="5"/>
  <c r="J32" i="5"/>
  <c r="I32" i="5"/>
  <c r="F187" i="1"/>
  <c r="E187" i="1"/>
  <c r="D188" i="1"/>
  <c r="F27" i="1"/>
  <c r="D28" i="1"/>
  <c r="E27" i="1"/>
  <c r="G56" i="6" l="1"/>
  <c r="K55" i="6"/>
  <c r="J34" i="6"/>
  <c r="I34" i="6"/>
  <c r="H34" i="6"/>
  <c r="F35" i="6"/>
  <c r="F34" i="5"/>
  <c r="I33" i="5"/>
  <c r="H33" i="5"/>
  <c r="J33" i="5"/>
  <c r="F188" i="1"/>
  <c r="E188" i="1"/>
  <c r="D189" i="1"/>
  <c r="F28" i="1"/>
  <c r="E28" i="1"/>
  <c r="D29" i="1"/>
  <c r="I12" i="1"/>
  <c r="J35" i="6" l="1"/>
  <c r="J36" i="6" s="1"/>
  <c r="F39" i="6" s="1"/>
  <c r="I35" i="6"/>
  <c r="I36" i="6" s="1"/>
  <c r="E39" i="6" s="1"/>
  <c r="H35" i="6"/>
  <c r="H36" i="6" s="1"/>
  <c r="G57" i="6"/>
  <c r="K56" i="6"/>
  <c r="F35" i="5"/>
  <c r="H34" i="5"/>
  <c r="J34" i="5"/>
  <c r="I34" i="5"/>
  <c r="F189" i="1"/>
  <c r="D190" i="1"/>
  <c r="E189" i="1"/>
  <c r="E29" i="1"/>
  <c r="D30" i="1"/>
  <c r="F29" i="1"/>
  <c r="G58" i="6" l="1"/>
  <c r="K57" i="6"/>
  <c r="E40" i="6"/>
  <c r="E41" i="6" s="1"/>
  <c r="E42" i="6" s="1"/>
  <c r="E43" i="6" s="1"/>
  <c r="E44" i="6" s="1"/>
  <c r="E45" i="6" s="1"/>
  <c r="E46" i="6" s="1"/>
  <c r="E47" i="6" s="1"/>
  <c r="I39" i="6"/>
  <c r="H39" i="6"/>
  <c r="F40" i="6"/>
  <c r="J39" i="6"/>
  <c r="J35" i="5"/>
  <c r="J36" i="5" s="1"/>
  <c r="H35" i="5"/>
  <c r="H36" i="5" s="1"/>
  <c r="I35" i="5"/>
  <c r="I36" i="5" s="1"/>
  <c r="E190" i="1"/>
  <c r="F190" i="1"/>
  <c r="D191" i="1"/>
  <c r="E30" i="1"/>
  <c r="F30" i="1"/>
  <c r="D31" i="1"/>
  <c r="I40" i="6" l="1"/>
  <c r="H40" i="6"/>
  <c r="F41" i="6"/>
  <c r="J40" i="6"/>
  <c r="G59" i="6"/>
  <c r="K59" i="6" s="1"/>
  <c r="K60" i="6" s="1"/>
  <c r="K58" i="6"/>
  <c r="F191" i="1"/>
  <c r="F192" i="1" s="1"/>
  <c r="D195" i="1" s="1"/>
  <c r="E191" i="1"/>
  <c r="E192" i="1" s="1"/>
  <c r="E31" i="1"/>
  <c r="F31" i="1"/>
  <c r="D32" i="1"/>
  <c r="I41" i="6" l="1"/>
  <c r="H41" i="6"/>
  <c r="F42" i="6"/>
  <c r="J41" i="6"/>
  <c r="F195" i="1"/>
  <c r="D196" i="1"/>
  <c r="E195" i="1"/>
  <c r="D33" i="1"/>
  <c r="F32" i="1"/>
  <c r="E32" i="1"/>
  <c r="I42" i="6" l="1"/>
  <c r="H42" i="6"/>
  <c r="F43" i="6"/>
  <c r="J42" i="6"/>
  <c r="E196" i="1"/>
  <c r="D197" i="1"/>
  <c r="F196" i="1"/>
  <c r="D34" i="1"/>
  <c r="E33" i="1"/>
  <c r="F33" i="1"/>
  <c r="I43" i="6" l="1"/>
  <c r="H43" i="6"/>
  <c r="F44" i="6"/>
  <c r="J43" i="6"/>
  <c r="F197" i="1"/>
  <c r="E197" i="1"/>
  <c r="D198" i="1"/>
  <c r="D35" i="1"/>
  <c r="F34" i="1"/>
  <c r="E34" i="1"/>
  <c r="I44" i="6" l="1"/>
  <c r="H44" i="6"/>
  <c r="F45" i="6"/>
  <c r="J44" i="6"/>
  <c r="D199" i="1"/>
  <c r="E198" i="1"/>
  <c r="F198" i="1"/>
  <c r="F35" i="1"/>
  <c r="F36" i="1" s="1"/>
  <c r="D39" i="1" s="1"/>
  <c r="E35" i="1"/>
  <c r="E36" i="1" s="1"/>
  <c r="J12" i="1" s="1"/>
  <c r="I45" i="6" l="1"/>
  <c r="H45" i="6"/>
  <c r="F46" i="6"/>
  <c r="J45" i="6"/>
  <c r="E199" i="1"/>
  <c r="F199" i="1"/>
  <c r="D200" i="1"/>
  <c r="D40" i="1"/>
  <c r="E39" i="1"/>
  <c r="F39" i="1"/>
  <c r="I46" i="6" l="1"/>
  <c r="H46" i="6"/>
  <c r="F47" i="6"/>
  <c r="J46" i="6"/>
  <c r="E200" i="1"/>
  <c r="D201" i="1"/>
  <c r="F200" i="1"/>
  <c r="F40" i="1"/>
  <c r="E40" i="1"/>
  <c r="D41" i="1"/>
  <c r="I47" i="6" l="1"/>
  <c r="I48" i="6" s="1"/>
  <c r="E51" i="6" s="1"/>
  <c r="E52" i="6" s="1"/>
  <c r="E53" i="6" s="1"/>
  <c r="E54" i="6" s="1"/>
  <c r="E55" i="6" s="1"/>
  <c r="E56" i="6" s="1"/>
  <c r="E57" i="6" s="1"/>
  <c r="E58" i="6" s="1"/>
  <c r="E59" i="6" s="1"/>
  <c r="H47" i="6"/>
  <c r="H48" i="6" s="1"/>
  <c r="J47" i="6"/>
  <c r="J48" i="6" s="1"/>
  <c r="F51" i="6" s="1"/>
  <c r="F201" i="1"/>
  <c r="D202" i="1"/>
  <c r="E201" i="1"/>
  <c r="E41" i="1"/>
  <c r="I13" i="1"/>
  <c r="D42" i="1"/>
  <c r="F41" i="1"/>
  <c r="H51" i="6" l="1"/>
  <c r="F52" i="6"/>
  <c r="J51" i="6"/>
  <c r="I51" i="6"/>
  <c r="F202" i="1"/>
  <c r="E202" i="1"/>
  <c r="D203" i="1"/>
  <c r="D43" i="1"/>
  <c r="F42" i="1"/>
  <c r="E42" i="1"/>
  <c r="H52" i="6" l="1"/>
  <c r="F53" i="6"/>
  <c r="I52" i="6"/>
  <c r="J52" i="6"/>
  <c r="F203" i="1"/>
  <c r="F204" i="1" s="1"/>
  <c r="D207" i="1" s="1"/>
  <c r="E203" i="1"/>
  <c r="E204" i="1" s="1"/>
  <c r="F43" i="1"/>
  <c r="E43" i="1"/>
  <c r="D44" i="1"/>
  <c r="H53" i="6" l="1"/>
  <c r="F54" i="6"/>
  <c r="I53" i="6"/>
  <c r="J53" i="6"/>
  <c r="F207" i="1"/>
  <c r="D208" i="1"/>
  <c r="E207" i="1"/>
  <c r="F44" i="1"/>
  <c r="E44" i="1"/>
  <c r="D45" i="1"/>
  <c r="H54" i="6" l="1"/>
  <c r="F55" i="6"/>
  <c r="I54" i="6"/>
  <c r="J54" i="6"/>
  <c r="E208" i="1"/>
  <c r="D209" i="1"/>
  <c r="F208" i="1"/>
  <c r="D46" i="1"/>
  <c r="F45" i="1"/>
  <c r="E45" i="1"/>
  <c r="H55" i="6" l="1"/>
  <c r="F56" i="6"/>
  <c r="I55" i="6"/>
  <c r="J55" i="6"/>
  <c r="F209" i="1"/>
  <c r="D210" i="1"/>
  <c r="E209" i="1"/>
  <c r="E46" i="1"/>
  <c r="D47" i="1"/>
  <c r="F46" i="1"/>
  <c r="H56" i="6" l="1"/>
  <c r="F57" i="6"/>
  <c r="I56" i="6"/>
  <c r="J56" i="6"/>
  <c r="E210" i="1"/>
  <c r="D211" i="1"/>
  <c r="F210" i="1"/>
  <c r="F47" i="1"/>
  <c r="F48" i="1" s="1"/>
  <c r="D51" i="1" s="1"/>
  <c r="E47" i="1"/>
  <c r="E48" i="1" s="1"/>
  <c r="J13" i="1" s="1"/>
  <c r="H57" i="6" l="1"/>
  <c r="F58" i="6"/>
  <c r="I57" i="6"/>
  <c r="J57" i="6"/>
  <c r="F211" i="1"/>
  <c r="D212" i="1"/>
  <c r="E211" i="1"/>
  <c r="D52" i="1"/>
  <c r="F51" i="1"/>
  <c r="E51" i="1"/>
  <c r="H58" i="6" l="1"/>
  <c r="F59" i="6"/>
  <c r="I58" i="6"/>
  <c r="J58" i="6"/>
  <c r="D213" i="1"/>
  <c r="E212" i="1"/>
  <c r="F212" i="1"/>
  <c r="E52" i="1"/>
  <c r="D53" i="1"/>
  <c r="F52" i="1"/>
  <c r="H59" i="6" l="1"/>
  <c r="H60" i="6" s="1"/>
  <c r="J59" i="6"/>
  <c r="J60" i="6" s="1"/>
  <c r="I59" i="6"/>
  <c r="I60" i="6" s="1"/>
  <c r="E213" i="1"/>
  <c r="F213" i="1"/>
  <c r="D214" i="1"/>
  <c r="E53" i="1"/>
  <c r="D54" i="1"/>
  <c r="F53" i="1"/>
  <c r="D215" i="1" l="1"/>
  <c r="F214" i="1"/>
  <c r="E214" i="1"/>
  <c r="D55" i="1"/>
  <c r="F54" i="1"/>
  <c r="E54" i="1"/>
  <c r="I14" i="1"/>
  <c r="F215" i="1" l="1"/>
  <c r="F216" i="1" s="1"/>
  <c r="E215" i="1"/>
  <c r="E216" i="1" s="1"/>
  <c r="D56" i="1"/>
  <c r="F55" i="1"/>
  <c r="E55" i="1"/>
  <c r="D57" i="1" l="1"/>
  <c r="F56" i="1"/>
  <c r="E56" i="1"/>
  <c r="F57" i="1" l="1"/>
  <c r="E57" i="1"/>
  <c r="D58" i="1"/>
  <c r="F58" i="1" l="1"/>
  <c r="D59" i="1"/>
  <c r="E58" i="1"/>
  <c r="F59" i="1" l="1"/>
  <c r="F60" i="1" s="1"/>
  <c r="D63" i="1" s="1"/>
  <c r="E59" i="1"/>
  <c r="E60" i="1" s="1"/>
  <c r="J14" i="1" s="1"/>
  <c r="D64" i="1" l="1"/>
  <c r="F63" i="1"/>
  <c r="E63" i="1"/>
  <c r="D65" i="1" l="1"/>
  <c r="E64" i="1"/>
  <c r="F64" i="1"/>
  <c r="E65" i="1" l="1"/>
  <c r="D66" i="1"/>
  <c r="F65" i="1"/>
  <c r="E66" i="1" l="1"/>
  <c r="D67" i="1"/>
  <c r="F66" i="1"/>
  <c r="E67" i="1" l="1"/>
  <c r="I15" i="1"/>
  <c r="D68" i="1"/>
  <c r="F67" i="1"/>
  <c r="E68" i="1" l="1"/>
  <c r="D69" i="1"/>
  <c r="F68" i="1"/>
  <c r="E69" i="1" l="1"/>
  <c r="D70" i="1"/>
  <c r="F69" i="1"/>
  <c r="D71" i="1" l="1"/>
  <c r="E70" i="1"/>
  <c r="F70" i="1"/>
  <c r="F71" i="1" l="1"/>
  <c r="F72" i="1" s="1"/>
  <c r="D75" i="1" s="1"/>
  <c r="E71" i="1"/>
  <c r="E72" i="1" s="1"/>
  <c r="J15" i="1" s="1"/>
  <c r="D76" i="1" l="1"/>
  <c r="F75" i="1"/>
  <c r="E75" i="1"/>
  <c r="D77" i="1" l="1"/>
  <c r="F76" i="1"/>
  <c r="E76" i="1"/>
  <c r="D78" i="1" l="1"/>
  <c r="F77" i="1"/>
  <c r="E77" i="1"/>
  <c r="F78" i="1" l="1"/>
  <c r="E78" i="1"/>
  <c r="D79" i="1"/>
  <c r="D80" i="1" l="1"/>
  <c r="F79" i="1"/>
  <c r="E79" i="1"/>
  <c r="E80" i="1" l="1"/>
  <c r="I16" i="1"/>
  <c r="F80" i="1"/>
  <c r="D81" i="1"/>
  <c r="D82" i="1" l="1"/>
  <c r="E81" i="1"/>
  <c r="F81" i="1"/>
  <c r="D83" i="1" l="1"/>
  <c r="E82" i="1"/>
  <c r="F82" i="1"/>
  <c r="F83" i="1" l="1"/>
  <c r="F84" i="1" s="1"/>
  <c r="D87" i="1" s="1"/>
  <c r="E83" i="1"/>
  <c r="E84" i="1" s="1"/>
  <c r="J16" i="1" s="1"/>
  <c r="D88" i="1" l="1"/>
  <c r="F87" i="1"/>
  <c r="E87" i="1"/>
  <c r="D89" i="1" l="1"/>
  <c r="F88" i="1"/>
  <c r="E88" i="1"/>
  <c r="D90" i="1" l="1"/>
  <c r="E89" i="1"/>
  <c r="F89" i="1"/>
  <c r="D91" i="1" l="1"/>
  <c r="E90" i="1"/>
  <c r="F90" i="1"/>
  <c r="D92" i="1" l="1"/>
  <c r="F91" i="1"/>
  <c r="E91" i="1"/>
  <c r="F92" i="1" l="1"/>
  <c r="E92" i="1"/>
  <c r="D93" i="1"/>
  <c r="F93" i="1" l="1"/>
  <c r="I17" i="1"/>
  <c r="D94" i="1"/>
  <c r="E93" i="1"/>
  <c r="D95" i="1" l="1"/>
  <c r="F94" i="1"/>
  <c r="E94" i="1"/>
  <c r="F95" i="1" l="1"/>
  <c r="F96" i="1" s="1"/>
  <c r="D99" i="1" s="1"/>
  <c r="E95" i="1"/>
  <c r="E96" i="1" s="1"/>
  <c r="J17" i="1" s="1"/>
  <c r="D100" i="1" l="1"/>
  <c r="E99" i="1"/>
  <c r="F99" i="1"/>
  <c r="F100" i="1" l="1"/>
  <c r="D101" i="1"/>
  <c r="E100" i="1"/>
  <c r="D102" i="1" l="1"/>
  <c r="E101" i="1"/>
  <c r="F101" i="1"/>
  <c r="D103" i="1" l="1"/>
  <c r="E102" i="1"/>
  <c r="F102" i="1"/>
  <c r="D104" i="1" l="1"/>
  <c r="E103" i="1"/>
  <c r="F103" i="1"/>
  <c r="E104" i="1" l="1"/>
  <c r="F104" i="1"/>
  <c r="D105" i="1"/>
  <c r="D106" i="1" l="1"/>
  <c r="E105" i="1"/>
  <c r="F105" i="1"/>
  <c r="D107" i="1" l="1"/>
  <c r="E106" i="1"/>
  <c r="I18" i="1"/>
  <c r="F106" i="1"/>
  <c r="F107" i="1" l="1"/>
  <c r="F108" i="1" s="1"/>
  <c r="D111" i="1" s="1"/>
  <c r="E107" i="1"/>
  <c r="E108" i="1" s="1"/>
  <c r="J18" i="1" s="1"/>
  <c r="D112" i="1" l="1"/>
  <c r="F111" i="1"/>
  <c r="E111" i="1"/>
  <c r="D113" i="1" l="1"/>
  <c r="E112" i="1"/>
  <c r="F112" i="1"/>
  <c r="E113" i="1" l="1"/>
  <c r="F113" i="1"/>
  <c r="D114" i="1"/>
  <c r="E114" i="1" l="1"/>
  <c r="F114" i="1"/>
  <c r="D115" i="1"/>
  <c r="D116" i="1" l="1"/>
  <c r="F115" i="1"/>
  <c r="E115" i="1"/>
  <c r="F116" i="1" l="1"/>
  <c r="D117" i="1"/>
  <c r="E116" i="1"/>
  <c r="D118" i="1" l="1"/>
  <c r="F117" i="1"/>
  <c r="E117" i="1"/>
  <c r="F118" i="1" l="1"/>
  <c r="E118" i="1"/>
  <c r="D119" i="1"/>
  <c r="E119" i="1" l="1"/>
  <c r="E120" i="1" s="1"/>
  <c r="J19" i="1" s="1"/>
  <c r="F119" i="1"/>
  <c r="F120" i="1" s="1"/>
  <c r="D123" i="1" s="1"/>
  <c r="I19" i="1"/>
  <c r="E123" i="1" l="1"/>
  <c r="D124" i="1"/>
  <c r="F123" i="1"/>
  <c r="D125" i="1" l="1"/>
  <c r="F124" i="1"/>
  <c r="E124" i="1"/>
  <c r="E125" i="1" l="1"/>
  <c r="D126" i="1"/>
  <c r="F125" i="1"/>
  <c r="D127" i="1" l="1"/>
  <c r="F126" i="1"/>
  <c r="E126" i="1"/>
  <c r="D128" i="1" l="1"/>
  <c r="F127" i="1"/>
  <c r="E127" i="1"/>
  <c r="E128" i="1" l="1"/>
  <c r="D129" i="1"/>
  <c r="F128" i="1"/>
  <c r="D130" i="1" l="1"/>
  <c r="F129" i="1"/>
  <c r="E129" i="1"/>
  <c r="D131" i="1" l="1"/>
  <c r="F130" i="1"/>
  <c r="E130" i="1"/>
  <c r="F131" i="1" l="1"/>
  <c r="F132" i="1" s="1"/>
  <c r="D135" i="1" s="1"/>
  <c r="E131" i="1"/>
  <c r="E132" i="1" s="1"/>
  <c r="D136" i="1" l="1"/>
  <c r="E135" i="1"/>
  <c r="F135" i="1"/>
  <c r="D137" i="1" l="1"/>
  <c r="E136" i="1"/>
  <c r="F136" i="1"/>
  <c r="E137" i="1" l="1"/>
  <c r="D138" i="1"/>
  <c r="F137" i="1"/>
  <c r="D139" i="1" l="1"/>
  <c r="F138" i="1"/>
  <c r="E138" i="1"/>
  <c r="D140" i="1" l="1"/>
  <c r="F139" i="1"/>
  <c r="E139" i="1"/>
  <c r="F140" i="1" l="1"/>
  <c r="E140" i="1"/>
  <c r="D141" i="1"/>
  <c r="F141" i="1" l="1"/>
  <c r="E141" i="1"/>
  <c r="D142" i="1"/>
  <c r="F142" i="1" l="1"/>
  <c r="E142" i="1"/>
  <c r="D143" i="1"/>
  <c r="F143" i="1" l="1"/>
  <c r="F144" i="1" s="1"/>
  <c r="D147" i="1" s="1"/>
  <c r="E143" i="1"/>
  <c r="E144" i="1" s="1"/>
  <c r="E147" i="1" l="1"/>
  <c r="D148" i="1"/>
  <c r="F147" i="1"/>
  <c r="F148" i="1" l="1"/>
  <c r="E148" i="1"/>
  <c r="D149" i="1"/>
  <c r="D150" i="1" l="1"/>
  <c r="F149" i="1"/>
  <c r="E149" i="1"/>
  <c r="F150" i="1" l="1"/>
  <c r="E150" i="1"/>
  <c r="D151" i="1"/>
  <c r="E151" i="1" l="1"/>
  <c r="D152" i="1"/>
  <c r="F151" i="1"/>
  <c r="E152" i="1" l="1"/>
  <c r="F152" i="1"/>
  <c r="D153" i="1"/>
  <c r="D154" i="1" l="1"/>
  <c r="F153" i="1"/>
  <c r="E153" i="1"/>
  <c r="F154" i="1" l="1"/>
  <c r="E154" i="1"/>
  <c r="D155" i="1"/>
  <c r="E155" i="1" l="1"/>
  <c r="E156" i="1" s="1"/>
  <c r="F155" i="1"/>
  <c r="F156" i="1" s="1"/>
  <c r="G18" i="8" l="1"/>
  <c r="I18" i="8"/>
  <c r="G17" i="8"/>
  <c r="I17" i="8"/>
  <c r="G16" i="8"/>
  <c r="I16" i="8"/>
  <c r="I15" i="8"/>
  <c r="G15" i="8"/>
  <c r="P11" i="8"/>
  <c r="D21" i="8" l="1"/>
  <c r="D19" i="8"/>
  <c r="D20" i="8"/>
  <c r="H20" i="8" l="1"/>
  <c r="I20" i="8"/>
  <c r="G20" i="8"/>
  <c r="H19" i="8"/>
  <c r="I19" i="8"/>
  <c r="G19" i="8"/>
  <c r="H21" i="8"/>
  <c r="I21" i="8"/>
  <c r="G21" i="8"/>
  <c r="D22" i="8" l="1"/>
  <c r="D23" i="8"/>
  <c r="I23" i="8" l="1"/>
  <c r="G23" i="8"/>
  <c r="H23" i="8"/>
  <c r="H22" i="8"/>
  <c r="I22" i="8"/>
  <c r="G22" i="8"/>
  <c r="G24" i="8" l="1"/>
  <c r="Q11" i="8" s="1"/>
  <c r="I24" i="8"/>
  <c r="F27" i="8" s="1"/>
  <c r="H24" i="8"/>
  <c r="E27" i="8" s="1"/>
  <c r="F28" i="8" l="1"/>
  <c r="F29" i="8" s="1"/>
  <c r="F30" i="8" s="1"/>
  <c r="F31" i="8" s="1"/>
  <c r="F32" i="8" s="1"/>
  <c r="F33" i="8" s="1"/>
  <c r="F34" i="8" s="1"/>
  <c r="F35" i="8" s="1"/>
  <c r="E28" i="8"/>
  <c r="D27" i="8"/>
  <c r="P12" i="8"/>
  <c r="G27" i="8" l="1"/>
  <c r="I27" i="8"/>
  <c r="H27" i="8"/>
  <c r="D28" i="8"/>
  <c r="E29" i="8"/>
  <c r="D29" i="8" l="1"/>
  <c r="E30" i="8"/>
  <c r="I28" i="8"/>
  <c r="H28" i="8"/>
  <c r="G28" i="8"/>
  <c r="D30" i="8" l="1"/>
  <c r="E31" i="8"/>
  <c r="I29" i="8"/>
  <c r="H29" i="8"/>
  <c r="G29" i="8"/>
  <c r="D31" i="8" l="1"/>
  <c r="E32" i="8"/>
  <c r="I30" i="8"/>
  <c r="H30" i="8"/>
  <c r="G30" i="8"/>
  <c r="P14" i="8"/>
  <c r="E33" i="8" l="1"/>
  <c r="D32" i="8"/>
  <c r="I31" i="8"/>
  <c r="G31" i="8"/>
  <c r="H31" i="8"/>
  <c r="Q14" i="8"/>
  <c r="G32" i="8" l="1"/>
  <c r="H32" i="8"/>
  <c r="I32" i="8"/>
  <c r="E34" i="8"/>
  <c r="D33" i="8"/>
  <c r="P15" i="8"/>
  <c r="G33" i="8" l="1"/>
  <c r="I33" i="8"/>
  <c r="H33" i="8"/>
  <c r="E35" i="8"/>
  <c r="D35" i="8" s="1"/>
  <c r="D34" i="8"/>
  <c r="Q15" i="8"/>
  <c r="I34" i="8" l="1"/>
  <c r="H34" i="8"/>
  <c r="G34" i="8"/>
  <c r="G35" i="8"/>
  <c r="G36" i="8" s="1"/>
  <c r="Q12" i="8" s="1"/>
  <c r="H35" i="8"/>
  <c r="H36" i="8" s="1"/>
  <c r="E39" i="8" s="1"/>
  <c r="I35" i="8"/>
  <c r="I36" i="8" s="1"/>
  <c r="F39" i="8" s="1"/>
  <c r="F40" i="8" s="1"/>
  <c r="F41" i="8" s="1"/>
  <c r="P16" i="8"/>
  <c r="F42" i="8" l="1"/>
  <c r="F43" i="8" s="1"/>
  <c r="F44" i="8" s="1"/>
  <c r="F45" i="8" s="1"/>
  <c r="F46" i="8" s="1"/>
  <c r="F47" i="8" s="1"/>
  <c r="P13" i="8"/>
  <c r="E40" i="8"/>
  <c r="D39" i="8"/>
  <c r="Q16" i="8"/>
  <c r="H39" i="8" l="1"/>
  <c r="I39" i="8"/>
  <c r="G39" i="8"/>
  <c r="E41" i="8"/>
  <c r="D40" i="8"/>
  <c r="P17" i="8"/>
  <c r="H40" i="8" l="1"/>
  <c r="G40" i="8"/>
  <c r="I40" i="8"/>
  <c r="E42" i="8"/>
  <c r="D41" i="8"/>
  <c r="Q17" i="8"/>
  <c r="H41" i="8" l="1"/>
  <c r="G41" i="8"/>
  <c r="I41" i="8"/>
  <c r="E43" i="8"/>
  <c r="D42" i="8"/>
  <c r="P18" i="8"/>
  <c r="E44" i="8" l="1"/>
  <c r="D43" i="8"/>
  <c r="H42" i="8"/>
  <c r="I42" i="8"/>
  <c r="G42" i="8"/>
  <c r="Q18" i="8"/>
  <c r="I43" i="8" l="1"/>
  <c r="G43" i="8"/>
  <c r="H43" i="8"/>
  <c r="E45" i="8"/>
  <c r="D44" i="8"/>
  <c r="P19" i="8"/>
  <c r="I44" i="8" l="1"/>
  <c r="H44" i="8"/>
  <c r="G44" i="8"/>
  <c r="D45" i="8"/>
  <c r="E46" i="8"/>
  <c r="Q19" i="8"/>
  <c r="G45" i="8" l="1"/>
  <c r="I45" i="8"/>
  <c r="H45" i="8"/>
  <c r="E47" i="8"/>
  <c r="D47" i="8" s="1"/>
  <c r="D46" i="8"/>
  <c r="I46" i="8" l="1"/>
  <c r="H46" i="8"/>
  <c r="G46" i="8"/>
  <c r="H47" i="8"/>
  <c r="H48" i="8" s="1"/>
  <c r="G47" i="8"/>
  <c r="G48" i="8" s="1"/>
  <c r="Q13" i="8" s="1"/>
  <c r="I47" i="8"/>
  <c r="I4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<sst xmlns="http://schemas.openxmlformats.org/spreadsheetml/2006/main" count="152" uniqueCount="50">
  <si>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</si>
  <si>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</si>
  <si>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</si>
  <si>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</si>
  <si>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</si>
  <si>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</si>
  <si>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</si>
  <si>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</si>
  <si>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</si>
  <si>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</si>
  <si>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</si>
  <si>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</si>
  <si>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</si>
  <si>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</si>
  <si>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</si>
  <si>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</si>
  <si>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</si>
  <si>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</si>
  <si>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</si>
  <si>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</si>
  <si>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</si>
  <si>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</si>
  <si>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</si>
  <si>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</si>
  <si>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</si>
  <si>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</si>
  <si>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Learning Rate</t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</si>
  <si>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 </t>
    </r>
  </si>
  <si>
    <t>SUM</t>
  </si>
  <si>
    <t>MSE</t>
  </si>
  <si>
    <t>θ</t>
  </si>
  <si>
    <t>x1</t>
  </si>
  <si>
    <t>x2</t>
  </si>
  <si>
    <t>Fitting the line</t>
  </si>
  <si>
    <t>y = b + m*x1 + n*x2</t>
  </si>
  <si>
    <t>Matrix X</t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</si>
  <si>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</si>
  <si>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X</t>
    </r>
  </si>
  <si>
    <r>
      <t>Matrix (X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X)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</si>
  <si>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Y</t>
    </r>
  </si>
  <si>
    <t>θ vector</t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</si>
  <si>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</si>
  <si>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</si>
  <si>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</si>
  <si>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</si>
  <si>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</si>
  <si>
    <t>y^</t>
  </si>
  <si>
    <t>θ0</t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</si>
  <si>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θ0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</si>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</sst>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4" fillId="0" borderId="0" xfId="0" applyFont="1" applyFill="1"/>
    <xf numFmtId="0" fontId="2" fillId="0" borderId="0" xfId="0" applyFont="1" applyAlignment="1"/>
    <xf numFmtId="0" fontId="0" fillId="5" borderId="0" xfId="0" applyFill="1"/>
    <xf numFmtId="0" fontId="0" fillId="5" borderId="0" xfId="0" applyFill="1" applyAlignment="1">
      <alignment horizontal="center"/>
    </xf>
    <xf numFmtId="0" fontId="2" fillId="3" borderId="0" xfId="0" applyFont="1" applyFill="1" applyAlignment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2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/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MSE vs. </a:t>
            </a:r>
            <a:r>
              <a:rPr lang="el-GR"/>
              <a:t>θ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392177427850462E-2"/>
          <c:y val="0.14545246213662685"/>
          <c:w val="0.86998668496840892"/>
          <c:h val="0.7202314020576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 Descent - 1 param'!$J$9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'Gradient Descent - 1 param'!$I$10:$I$17</c:f>
              <c:numCache>
                <c:formatCode>0.00</c:formatCode>
                <c:ptCount val="8"/>
                <c:pt idx="0">
                  <c:v>1.7</c:v>
                </c:pt>
                <c:pt idx="1">
                  <c:v>2.1019999999999999</c:v>
                </c:pt>
                <c:pt idx="2">
                  <c:v>1.78844</c:v>
                </c:pt>
                <c:pt idx="3">
                  <c:v>2.0330168</c:v>
                </c:pt>
                <c:pt idx="4">
                  <c:v>1.842246896</c:v>
                </c:pt>
                <c:pt idx="5">
                  <c:v>1.9910474211199998</c:v>
                </c:pt>
                <c:pt idx="6">
                  <c:v>1.8749830115264001</c:v>
                </c:pt>
                <c:pt idx="7">
                  <c:v>1.9655132510094075</c:v>
                </c:pt>
              </c:numCache>
            </c:numRef>
          </c:xVal>
          <c:yVal>
            <c:numRef>
              <c:f>'Gradient Descent - 1 param'!$J$10:$J$17</c:f>
              <c:numCache>
                <c:formatCode>0.00</c:formatCode>
                <c:ptCount val="8"/>
                <c:pt idx="0">
                  <c:v>5.8500000000000005</c:v>
                </c:pt>
                <c:pt idx="1">
                  <c:v>5.4944712000000013</c:v>
                </c:pt>
                <c:pt idx="2">
                  <c:v>5.2781674780800003</c:v>
                </c:pt>
                <c:pt idx="3">
                  <c:v>5.1465682936638721</c:v>
                </c:pt>
                <c:pt idx="4">
                  <c:v>5.0665033498651013</c:v>
                </c:pt>
                <c:pt idx="5">
                  <c:v>5.0177918380579261</c:v>
                </c:pt>
                <c:pt idx="6">
                  <c:v>4.9881557542744437</c:v>
                </c:pt>
                <c:pt idx="7">
                  <c:v>4.9701251609005697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3-4ED5-803D-41BC232D9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71840"/>
        <c:axId val="636987856"/>
      </c:scatterChart>
      <c:valAx>
        <c:axId val="639971840"/>
        <c:scaling>
          <c:orientation val="minMax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6987856"/>
        <c:crosses val="autoZero"/>
        <c:crossBetween val="midCat"/>
      </c:valAx>
      <c:valAx>
        <c:axId val="6369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9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MSE vs. </a:t>
            </a:r>
            <a:r>
              <a:rPr lang="el-GR"/>
              <a:t>θ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392177427850462E-2"/>
          <c:y val="0.14545246213662685"/>
          <c:w val="0.86998668496840892"/>
          <c:h val="0.7202314020576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'Logistic Regression - 1 par (2)'!$Q$9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'Logistic Regression - 1 par (2)'!$P$10:$P$17</c:f>
              <c:strCache>
                <c:ptCount val="4"/>
                <c:pt idx="0">
                  <c:v>0.00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</c:strCache>
            </c:strRef>
          </c:xVal>
          <c:yVal>
            <c:numRef>
              <c:f>'Logistic Regression - 1 par (2)'!$Q$10:$Q$17</c:f>
              <c:numCache>
                <c:formatCode>0.00</c:formatCode>
                <c:ptCount val="8"/>
                <c:pt idx="0">
                  <c:v>2.25</c:v>
                </c:pt>
                <c:pt idx="1">
                  <c:v>2.2199125062057559</c:v>
                </c:pt>
                <c:pt idx="2">
                  <c:v>2.1911781532988934</c:v>
                </c:pt>
                <c:pt idx="3">
                  <c:v>2.1637562468004767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8-40FB-9D8F-7CD6FED63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71840"/>
        <c:axId val="636987856"/>
      </c:scatterChart>
      <c:valAx>
        <c:axId val="639971840"/>
        <c:scaling>
          <c:orientation val="minMax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6987856"/>
        <c:crosses val="autoZero"/>
        <c:crossBetween val="midCat"/>
      </c:valAx>
      <c:valAx>
        <c:axId val="6369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9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598714</xdr:colOff>
      <xdr:row>2</xdr:row>
      <xdr:rowOff>131018</xdr:rowOff>
    </xdr:from>
    <xdr:to>
      <xdr:col>11</xdr:col>
      <xdr:colOff>476250</xdr:colOff>
      <xdr:row>6</xdr:row>
      <xdr:rowOff>108651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2556D-CC12-4D38-802C-C47756680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4197" y="564570"/>
          <a:ext cx="3293398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402771</xdr:colOff>
      <xdr:row>7</xdr:row>
      <xdr:rowOff>81079</xdr:rowOff>
    </xdr:from>
    <xdr:to>
      <xdr:col>17</xdr:col>
      <xdr:colOff>16714</xdr:colOff>
      <xdr:row>18</xdr:row>
      <xdr:rowOff>119179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3A6DE-3646-4A81-8825-D9EB89344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598714</xdr:colOff>
      <xdr:row>2</xdr:row>
      <xdr:rowOff>131018</xdr:rowOff>
    </xdr:from>
    <xdr:to>
      <xdr:col>16</xdr:col>
      <xdr:colOff>476250</xdr:colOff>
      <xdr:row>6</xdr:row>
      <xdr:rowOff>108651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97E256-A6A3-44BC-9424-68D928F6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6314" y="569168"/>
          <a:ext cx="3287486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458078</xdr:colOff>
      <xdr:row>1</xdr:row>
      <xdr:rowOff>15040</xdr:rowOff>
    </xdr:from>
    <xdr:to>
      <xdr:col>12</xdr:col>
      <xdr:colOff>147605</xdr:colOff>
      <xdr:row>4</xdr:row>
      <xdr:rowOff>181727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B02F-3314-4842-9B20-03DCB2C4E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8578" y="205540"/>
          <a:ext cx="2547027" cy="738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598714</xdr:colOff>
      <xdr:row>2</xdr:row>
      <xdr:rowOff>131018</xdr:rowOff>
    </xdr:from>
    <xdr:to>
      <xdr:col>16</xdr:col>
      <xdr:colOff>476250</xdr:colOff>
      <xdr:row>6</xdr:row>
      <xdr:rowOff>108651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AA905-EBB3-469A-9D44-D7681B1C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4814" y="569168"/>
          <a:ext cx="3287486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44159</xdr:colOff>
      <xdr:row>2</xdr:row>
      <xdr:rowOff>109495</xdr:rowOff>
    </xdr:from>
    <xdr:to>
      <xdr:col>18</xdr:col>
      <xdr:colOff>529829</xdr:colOff>
      <xdr:row>6</xdr:row>
      <xdr:rowOff>57820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7FEED6-D49B-4B90-8829-7AC5BC63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9909" y="549110"/>
          <a:ext cx="3284555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402771</xdr:colOff>
      <xdr:row>7</xdr:row>
      <xdr:rowOff>81079</xdr:rowOff>
    </xdr:from>
    <xdr:to>
      <xdr:col>24</xdr:col>
      <xdr:colOff>16714</xdr:colOff>
      <xdr:row>18</xdr:row>
      <xdr:rowOff>119179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C5EDF-E2AA-4902-ADE9-D3D8C621D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52C-A7DE-4216-9C0F-539D64222CF5}">
  <dimension ref="B1:J350"/>
  <sheetViews>
    <sheetView zoomScale="160" zoomScaleNormal="160" workbookViewId="0">
      <selection activeCell="F3" sqref="F3"/>
    </sheetView>
  </sheetViews>
  <sheetFormatPr defaultRowHeight="15" x14ac:dyDescent="0.25"/>
  <cols>
    <col min="8" max="8" width="14.5703125" customWidth="1"/>
  </cols>
  <sheetData>
    <row r="1" spans="2:10" ht="15.75" thickBot="1" x14ac:dyDescent="0.3"/>
    <row r="2" spans="2:10" ht="18.75" thickBot="1" x14ac:dyDescent="0.4">
      <c r="B2" s="15" t="s">
        <v>0</v>
      </c>
      <c r="C2" s="16" t="s">
        <v>1</v>
      </c>
      <c r="D2" s="17" t="s">
        <v>30</v>
      </c>
      <c r="E2" s="19" t="s">
        <v>29</v>
      </c>
      <c r="F2" s="20" t="s">
        <v>27</v>
      </c>
      <c r="G2" s="1"/>
      <c r="H2" s="9" t="s">
        <v>26</v>
      </c>
      <c r="I2" s="10">
        <v>0.05</v>
      </c>
    </row>
    <row r="3" spans="2:10" x14ac:dyDescent="0.25">
      <c r="B3" s="11">
        <v>3</v>
      </c>
      <c r="C3" s="12">
        <v>1</v>
      </c>
      <c r="D3" s="18">
        <v>1.7</v>
      </c>
      <c r="E3" s="21">
        <f>(B3-C3*D3)^2</f>
        <v>1.6900000000000002</v>
      </c>
      <c r="F3" s="22">
        <f>-2*C3*(B3-D3*C3)</f>
        <v>-2.6</v>
      </c>
      <c r="G3" s="2"/>
    </row>
    <row r="4" spans="2:10" x14ac:dyDescent="0.25">
      <c r="B4" s="11">
        <v>4</v>
      </c>
      <c r="C4" s="12">
        <v>2</v>
      </c>
      <c r="D4" s="18">
        <f>D3</f>
        <v>1.7</v>
      </c>
      <c r="E4" s="21">
        <f t="shared" ref="E4:E11" si="0">(B4-C4*D4)^2</f>
        <v>0.3600000000000001</v>
      </c>
      <c r="F4" s="22">
        <f t="shared" ref="F4:F11" si="1">-2*C4*(B4-D4*C4)</f>
        <v>-2.4000000000000004</v>
      </c>
      <c r="G4" s="2"/>
    </row>
    <row r="5" spans="2:10" x14ac:dyDescent="0.25">
      <c r="B5" s="11">
        <v>2</v>
      </c>
      <c r="C5" s="12">
        <v>0.7</v>
      </c>
      <c r="D5" s="18">
        <f t="shared" ref="D5:D11" si="2">D4</f>
        <v>1.7</v>
      </c>
      <c r="E5" s="21">
        <f t="shared" si="0"/>
        <v>0.65610000000000013</v>
      </c>
      <c r="F5" s="22">
        <f t="shared" si="1"/>
        <v>-1.1339999999999999</v>
      </c>
      <c r="G5" s="2"/>
    </row>
    <row r="6" spans="2:10" x14ac:dyDescent="0.25">
      <c r="B6" s="11">
        <v>3</v>
      </c>
      <c r="C6" s="12">
        <v>1.5</v>
      </c>
      <c r="D6" s="18">
        <f t="shared" si="2"/>
        <v>1.7</v>
      </c>
      <c r="E6" s="21">
        <f t="shared" si="0"/>
        <v>0.20250000000000015</v>
      </c>
      <c r="F6" s="22">
        <f t="shared" si="1"/>
        <v>-1.3500000000000005</v>
      </c>
      <c r="G6" s="2"/>
    </row>
    <row r="7" spans="2:10" x14ac:dyDescent="0.25">
      <c r="B7" s="11">
        <v>3</v>
      </c>
      <c r="C7" s="12">
        <v>1.8</v>
      </c>
      <c r="D7" s="18">
        <f t="shared" si="2"/>
        <v>1.7</v>
      </c>
      <c r="E7" s="21">
        <f t="shared" si="0"/>
        <v>3.6000000000000064E-3</v>
      </c>
      <c r="F7" s="22">
        <f t="shared" si="1"/>
        <v>0.21600000000000019</v>
      </c>
      <c r="G7" s="2"/>
    </row>
    <row r="8" spans="2:10" x14ac:dyDescent="0.25">
      <c r="B8" s="11">
        <v>2</v>
      </c>
      <c r="C8" s="12">
        <v>0.7</v>
      </c>
      <c r="D8" s="18">
        <f t="shared" si="2"/>
        <v>1.7</v>
      </c>
      <c r="E8" s="21">
        <f t="shared" si="0"/>
        <v>0.65610000000000013</v>
      </c>
      <c r="F8" s="22">
        <f t="shared" si="1"/>
        <v>-1.1339999999999999</v>
      </c>
      <c r="G8" s="2"/>
    </row>
    <row r="9" spans="2:10" x14ac:dyDescent="0.25">
      <c r="B9" s="11">
        <v>1.4</v>
      </c>
      <c r="C9" s="12">
        <v>0.7</v>
      </c>
      <c r="D9" s="18">
        <f t="shared" si="2"/>
        <v>1.7</v>
      </c>
      <c r="E9" s="21">
        <f t="shared" si="0"/>
        <v>4.4099999999999986E-2</v>
      </c>
      <c r="F9" s="22">
        <f t="shared" si="1"/>
        <v>-0.29399999999999993</v>
      </c>
      <c r="G9" s="2"/>
      <c r="I9" s="7" t="str">
        <f>D14</f>
        <v>θ</v>
      </c>
      <c r="J9" s="7" t="s">
        <v>29</v>
      </c>
    </row>
    <row r="10" spans="2:10" x14ac:dyDescent="0.25">
      <c r="B10" s="11">
        <v>3</v>
      </c>
      <c r="C10" s="12">
        <v>1</v>
      </c>
      <c r="D10" s="18">
        <f t="shared" si="2"/>
        <v>1.7</v>
      </c>
      <c r="E10" s="21">
        <f t="shared" si="0"/>
        <v>1.6900000000000002</v>
      </c>
      <c r="F10" s="22">
        <f t="shared" si="1"/>
        <v>-2.6</v>
      </c>
      <c r="G10" s="2"/>
      <c r="H10" s="25">
        <v>0</v>
      </c>
      <c r="I10" s="2">
        <f>D3</f>
        <v>1.7</v>
      </c>
      <c r="J10" s="2">
        <f>E12</f>
        <v>5.8500000000000005</v>
      </c>
    </row>
    <row r="11" spans="2:10" ht="15.75" thickBot="1" x14ac:dyDescent="0.3">
      <c r="B11" s="13">
        <v>3</v>
      </c>
      <c r="C11" s="14">
        <v>2.2000000000000002</v>
      </c>
      <c r="D11" s="18">
        <f t="shared" si="2"/>
        <v>1.7</v>
      </c>
      <c r="E11" s="21">
        <f t="shared" si="0"/>
        <v>0.54760000000000031</v>
      </c>
      <c r="F11" s="22">
        <f t="shared" si="1"/>
        <v>3.2560000000000011</v>
      </c>
      <c r="G11" s="2"/>
      <c r="H11" s="25">
        <v>12</v>
      </c>
      <c r="I11" s="2">
        <f ca="1">OFFSET(D3,H11,0,1,1)</f>
        <v>2.1019999999999999</v>
      </c>
      <c r="J11" s="2">
        <f ca="1">OFFSET($E$12,H11,0,1,1)</f>
        <v>5.4944712000000013</v>
      </c>
    </row>
    <row r="12" spans="2:10" ht="15.75" thickBot="1" x14ac:dyDescent="0.3">
      <c r="D12" s="8" t="s">
        <v>28</v>
      </c>
      <c r="E12" s="23">
        <f>SUM(E3:E11)</f>
        <v>5.8500000000000005</v>
      </c>
      <c r="F12" s="24">
        <f>SUM(F3:F11)</f>
        <v>-8.0399999999999991</v>
      </c>
      <c r="G12" s="2"/>
      <c r="H12" s="25">
        <f>H11+12</f>
        <v>24</v>
      </c>
      <c r="I12" s="2">
        <f t="shared" ref="I12" ca="1" si="3">OFFSET(D4,H12,0,1,1)</f>
        <v>1.78844</v>
      </c>
      <c r="J12" s="2">
        <f ca="1">OFFSET($E$12,H12,0,1,1)</f>
        <v>5.2781674780800003</v>
      </c>
    </row>
    <row r="13" spans="2:10" ht="15.75" thickBot="1" x14ac:dyDescent="0.3">
      <c r="G13" s="2"/>
      <c r="H13" s="25">
        <f t="shared" ref="H13:H26" si="4">H12+12</f>
        <v>36</v>
      </c>
      <c r="I13" s="2">
        <f ca="1">IF(OFFSET(D5,H13,0,1,1)="","",OFFSET(D5,H13,0,1,1))</f>
        <v>2.0330168</v>
      </c>
      <c r="J13" s="2">
        <f ca="1">IF(OFFSET($E$12,H13,0,1,1)="","",OFFSET($E$12,H13,0,1,1))</f>
        <v>5.1465682936638721</v>
      </c>
    </row>
    <row r="14" spans="2:10" ht="18.75" thickBot="1" x14ac:dyDescent="0.4">
      <c r="B14" s="15" t="str">
        <f>B2</f>
        <v>y</v>
      </c>
      <c r="C14" s="16" t="str">
        <f>C2</f>
        <v>x</v>
      </c>
      <c r="D14" s="17" t="str">
        <f>D2</f>
        <v>θ</v>
      </c>
      <c r="E14" s="19" t="str">
        <f>E2</f>
        <v>MSE</v>
      </c>
      <c r="F14" s="20" t="s">
        <v>27</v>
      </c>
      <c r="G14" s="2"/>
      <c r="H14" s="25">
        <f t="shared" si="4"/>
        <v>48</v>
      </c>
      <c r="I14" s="2">
        <f t="shared" ref="I14:I19" ca="1" si="5">IF(OFFSET(D6,H14,0,1,1)="","",OFFSET(D6,H14,0,1,1))</f>
        <v>1.842246896</v>
      </c>
      <c r="J14" s="2">
        <f t="shared" ref="J14:J19" ca="1" si="6">IF(OFFSET($E$12,H14,0,1,1)="","",OFFSET($E$12,H14,0,1,1))</f>
        <v>5.0665033498651013</v>
      </c>
    </row>
    <row r="15" spans="2:10" x14ac:dyDescent="0.25">
      <c r="B15" s="11">
        <v>3</v>
      </c>
      <c r="C15" s="12">
        <v>1</v>
      </c>
      <c r="D15" s="18">
        <f>D3-$I$2*F12</f>
        <v>2.1019999999999999</v>
      </c>
      <c r="E15" s="21">
        <f>(B15-C15*D15)^2</f>
        <v>0.80640400000000023</v>
      </c>
      <c r="F15" s="22">
        <f>-2*C15*(B15-D15*C15)</f>
        <v>-1.7960000000000003</v>
      </c>
      <c r="G15" s="2"/>
      <c r="H15" s="25">
        <f t="shared" si="4"/>
        <v>60</v>
      </c>
      <c r="I15" s="2">
        <f t="shared" ca="1" si="5"/>
        <v>1.9910474211199998</v>
      </c>
      <c r="J15" s="2">
        <f t="shared" ca="1" si="6"/>
        <v>5.0177918380579261</v>
      </c>
    </row>
    <row r="16" spans="2:10" x14ac:dyDescent="0.25">
      <c r="B16" s="11">
        <v>4</v>
      </c>
      <c r="C16" s="12">
        <v>2</v>
      </c>
      <c r="D16" s="18">
        <f>D15</f>
        <v>2.1019999999999999</v>
      </c>
      <c r="E16" s="21">
        <f t="shared" ref="E16:E23" si="7">(B16-C16*D16)^2</f>
        <v>4.1615999999999896E-2</v>
      </c>
      <c r="F16" s="22">
        <f t="shared" ref="F16:F23" si="8">-2*C16*(B16-D16*C16)</f>
        <v>0.81599999999999895</v>
      </c>
      <c r="G16" s="2"/>
      <c r="H16" s="25">
        <f t="shared" si="4"/>
        <v>72</v>
      </c>
      <c r="I16" s="2">
        <f t="shared" ca="1" si="5"/>
        <v>1.8749830115264001</v>
      </c>
      <c r="J16" s="2">
        <f t="shared" ca="1" si="6"/>
        <v>4.9881557542744437</v>
      </c>
    </row>
    <row r="17" spans="2:10" x14ac:dyDescent="0.25">
      <c r="B17" s="11">
        <v>2</v>
      </c>
      <c r="C17" s="12">
        <v>0.7</v>
      </c>
      <c r="D17" s="18">
        <f t="shared" ref="D17:D23" si="9">D16</f>
        <v>2.1019999999999999</v>
      </c>
      <c r="E17" s="21">
        <f t="shared" si="7"/>
        <v>0.27941796000000019</v>
      </c>
      <c r="F17" s="22">
        <f t="shared" si="8"/>
        <v>-0.74004000000000025</v>
      </c>
      <c r="G17" s="2"/>
      <c r="H17" s="25">
        <f t="shared" si="4"/>
        <v>84</v>
      </c>
      <c r="I17" s="2">
        <f t="shared" ca="1" si="5"/>
        <v>1.9655132510094075</v>
      </c>
      <c r="J17" s="2">
        <f t="shared" ca="1" si="6"/>
        <v>4.9701251609005697</v>
      </c>
    </row>
    <row r="18" spans="2:10" x14ac:dyDescent="0.25">
      <c r="B18" s="11">
        <v>3</v>
      </c>
      <c r="C18" s="12">
        <v>1.5</v>
      </c>
      <c r="D18" s="18">
        <f t="shared" si="9"/>
        <v>2.1019999999999999</v>
      </c>
      <c r="E18" s="21">
        <f t="shared" si="7"/>
        <v>2.3408999999999871E-2</v>
      </c>
      <c r="F18" s="22">
        <f t="shared" si="8"/>
        <v>0.45899999999999874</v>
      </c>
      <c r="G18" s="2"/>
      <c r="H18" s="25">
        <f t="shared" si="4"/>
        <v>96</v>
      </c>
      <c r="I18" s="2">
        <f t="shared" ca="1" si="5"/>
        <v>1.8948996642126621</v>
      </c>
      <c r="J18" s="2">
        <f t="shared" ca="1" si="6"/>
        <v>4.9591553478919081</v>
      </c>
    </row>
    <row r="19" spans="2:10" x14ac:dyDescent="0.25">
      <c r="B19" s="11">
        <v>3</v>
      </c>
      <c r="C19" s="12">
        <v>1.8</v>
      </c>
      <c r="D19" s="18">
        <f t="shared" si="9"/>
        <v>2.1019999999999999</v>
      </c>
      <c r="E19" s="21">
        <f t="shared" si="7"/>
        <v>0.61402895999999973</v>
      </c>
      <c r="F19" s="22">
        <f t="shared" si="8"/>
        <v>2.8209599999999995</v>
      </c>
      <c r="G19" s="2"/>
      <c r="H19" s="25">
        <f t="shared" si="4"/>
        <v>108</v>
      </c>
      <c r="I19" s="2">
        <f t="shared" ca="1" si="5"/>
        <v>1.9499782619141235</v>
      </c>
      <c r="J19" s="2">
        <f t="shared" ca="1" si="6"/>
        <v>4.9524813136574375</v>
      </c>
    </row>
    <row r="20" spans="2:10" x14ac:dyDescent="0.25">
      <c r="B20" s="11">
        <v>2</v>
      </c>
      <c r="C20" s="12">
        <v>0.7</v>
      </c>
      <c r="D20" s="18">
        <f t="shared" si="9"/>
        <v>2.1019999999999999</v>
      </c>
      <c r="E20" s="21">
        <f t="shared" si="7"/>
        <v>0.27941796000000019</v>
      </c>
      <c r="F20" s="22">
        <f t="shared" si="8"/>
        <v>-0.74004000000000025</v>
      </c>
      <c r="G20" s="2"/>
      <c r="H20" s="25">
        <f t="shared" si="4"/>
        <v>120</v>
      </c>
      <c r="I20" s="2"/>
      <c r="J20" s="2"/>
    </row>
    <row r="21" spans="2:10" x14ac:dyDescent="0.25">
      <c r="B21" s="11">
        <v>1.4</v>
      </c>
      <c r="C21" s="12">
        <v>0.7</v>
      </c>
      <c r="D21" s="18">
        <f t="shared" si="9"/>
        <v>2.1019999999999999</v>
      </c>
      <c r="E21" s="21">
        <f t="shared" si="7"/>
        <v>5.0979599999999865E-3</v>
      </c>
      <c r="F21" s="22">
        <f t="shared" si="8"/>
        <v>9.9959999999999868E-2</v>
      </c>
      <c r="G21" s="2"/>
      <c r="H21" s="25">
        <f t="shared" si="4"/>
        <v>132</v>
      </c>
      <c r="I21" s="2"/>
      <c r="J21" s="2"/>
    </row>
    <row r="22" spans="2:10" x14ac:dyDescent="0.25">
      <c r="B22" s="11">
        <v>3</v>
      </c>
      <c r="C22" s="12">
        <v>1</v>
      </c>
      <c r="D22" s="18">
        <f t="shared" si="9"/>
        <v>2.1019999999999999</v>
      </c>
      <c r="E22" s="21">
        <f t="shared" si="7"/>
        <v>0.80640400000000023</v>
      </c>
      <c r="F22" s="22">
        <f t="shared" si="8"/>
        <v>-1.7960000000000003</v>
      </c>
      <c r="G22" s="2"/>
      <c r="H22" s="25">
        <f t="shared" si="4"/>
        <v>144</v>
      </c>
      <c r="I22" s="2"/>
      <c r="J22" s="2"/>
    </row>
    <row r="23" spans="2:10" ht="15.75" thickBot="1" x14ac:dyDescent="0.3">
      <c r="B23" s="13">
        <v>3</v>
      </c>
      <c r="C23" s="14">
        <v>2.2000000000000002</v>
      </c>
      <c r="D23" s="18">
        <f t="shared" si="9"/>
        <v>2.1019999999999999</v>
      </c>
      <c r="E23" s="21">
        <f t="shared" si="7"/>
        <v>2.6386753600000015</v>
      </c>
      <c r="F23" s="22">
        <f t="shared" si="8"/>
        <v>7.1473600000000026</v>
      </c>
      <c r="G23" s="2"/>
      <c r="H23" s="25">
        <f t="shared" si="4"/>
        <v>156</v>
      </c>
      <c r="I23" s="2"/>
      <c r="J23" s="2"/>
    </row>
    <row r="24" spans="2:10" ht="15.75" thickBot="1" x14ac:dyDescent="0.3">
      <c r="D24" s="8" t="str">
        <f>D12</f>
        <v>SUM</v>
      </c>
      <c r="E24" s="23">
        <f>SUM(E15:E23)</f>
        <v>5.4944712000000013</v>
      </c>
      <c r="F24" s="24">
        <f>SUM(F15:F23)</f>
        <v>6.2711999999999986</v>
      </c>
      <c r="G24" s="2"/>
      <c r="H24" s="25">
        <f t="shared" si="4"/>
        <v>168</v>
      </c>
      <c r="I24" s="2"/>
      <c r="J24" s="2"/>
    </row>
    <row r="25" spans="2:10" ht="15.75" thickBot="1" x14ac:dyDescent="0.3">
      <c r="H25" s="25">
        <f t="shared" si="4"/>
        <v>180</v>
      </c>
      <c r="I25" s="2"/>
      <c r="J25" s="2"/>
    </row>
    <row r="26" spans="2:10" ht="18.75" thickBot="1" x14ac:dyDescent="0.4">
      <c r="B26" s="15" t="str">
        <f>B14</f>
        <v>y</v>
      </c>
      <c r="C26" s="16" t="str">
        <f>C14</f>
        <v>x</v>
      </c>
      <c r="D26" s="17" t="str">
        <f>D14</f>
        <v>θ</v>
      </c>
      <c r="E26" s="19" t="str">
        <f>E14</f>
        <v>MSE</v>
      </c>
      <c r="F26" s="20" t="s">
        <v>27</v>
      </c>
      <c r="H26" s="25">
        <f t="shared" si="4"/>
        <v>192</v>
      </c>
    </row>
    <row r="27" spans="2:10" x14ac:dyDescent="0.25">
      <c r="B27" s="11">
        <v>3</v>
      </c>
      <c r="C27" s="12">
        <v>1</v>
      </c>
      <c r="D27" s="18">
        <f>D15-$I$2*F24</f>
        <v>1.78844</v>
      </c>
      <c r="E27" s="21">
        <f>(B27-C27*D27)^2</f>
        <v>1.4678776335999999</v>
      </c>
      <c r="F27" s="22">
        <f>-2*C27*(B27-D27*C27)</f>
        <v>-2.4231199999999999</v>
      </c>
    </row>
    <row r="28" spans="2:10" x14ac:dyDescent="0.25">
      <c r="B28" s="11">
        <v>4</v>
      </c>
      <c r="C28" s="12">
        <v>2</v>
      </c>
      <c r="D28" s="18">
        <f>D27</f>
        <v>1.78844</v>
      </c>
      <c r="E28" s="21">
        <f t="shared" ref="E28:E35" si="10">(B28-C28*D28)^2</f>
        <v>0.17903053439999994</v>
      </c>
      <c r="F28" s="22">
        <f t="shared" ref="F28:F35" si="11">-2*C28*(B28-D28*C28)</f>
        <v>-1.6924799999999998</v>
      </c>
    </row>
    <row r="29" spans="2:10" x14ac:dyDescent="0.25">
      <c r="B29" s="11">
        <v>2</v>
      </c>
      <c r="C29" s="12">
        <v>0.7</v>
      </c>
      <c r="D29" s="18">
        <f t="shared" ref="D29:D35" si="12">D28</f>
        <v>1.78844</v>
      </c>
      <c r="E29" s="21">
        <f t="shared" si="10"/>
        <v>0.559641640464</v>
      </c>
      <c r="F29" s="22">
        <f t="shared" si="11"/>
        <v>-1.0473287999999998</v>
      </c>
    </row>
    <row r="30" spans="2:10" x14ac:dyDescent="0.25">
      <c r="B30" s="11">
        <v>3</v>
      </c>
      <c r="C30" s="12">
        <v>1.5</v>
      </c>
      <c r="D30" s="18">
        <f t="shared" si="12"/>
        <v>1.78844</v>
      </c>
      <c r="E30" s="21">
        <f t="shared" si="10"/>
        <v>0.10070467559999983</v>
      </c>
      <c r="F30" s="22">
        <f t="shared" si="11"/>
        <v>-0.9520199999999992</v>
      </c>
    </row>
    <row r="31" spans="2:10" x14ac:dyDescent="0.25">
      <c r="B31" s="11">
        <v>3</v>
      </c>
      <c r="C31" s="12">
        <v>1.8</v>
      </c>
      <c r="D31" s="18">
        <f t="shared" si="12"/>
        <v>1.78844</v>
      </c>
      <c r="E31" s="21">
        <f t="shared" si="10"/>
        <v>4.8045132864000022E-2</v>
      </c>
      <c r="F31" s="22">
        <f t="shared" si="11"/>
        <v>0.78909120000000021</v>
      </c>
    </row>
    <row r="32" spans="2:10" x14ac:dyDescent="0.25">
      <c r="B32" s="11">
        <v>2</v>
      </c>
      <c r="C32" s="12">
        <v>0.7</v>
      </c>
      <c r="D32" s="18">
        <f t="shared" si="12"/>
        <v>1.78844</v>
      </c>
      <c r="E32" s="21">
        <f t="shared" si="10"/>
        <v>0.559641640464</v>
      </c>
      <c r="F32" s="22">
        <f t="shared" si="11"/>
        <v>-1.0473287999999998</v>
      </c>
    </row>
    <row r="33" spans="2:6" x14ac:dyDescent="0.25">
      <c r="B33" s="11">
        <v>1.4</v>
      </c>
      <c r="C33" s="12">
        <v>0.7</v>
      </c>
      <c r="D33" s="18">
        <f t="shared" si="12"/>
        <v>1.78844</v>
      </c>
      <c r="E33" s="21">
        <f t="shared" si="10"/>
        <v>2.1931240463999968E-2</v>
      </c>
      <c r="F33" s="22">
        <f t="shared" si="11"/>
        <v>-0.20732879999999984</v>
      </c>
    </row>
    <row r="34" spans="2:6" x14ac:dyDescent="0.25">
      <c r="B34" s="11">
        <v>3</v>
      </c>
      <c r="C34" s="12">
        <v>1</v>
      </c>
      <c r="D34" s="18">
        <f t="shared" si="12"/>
        <v>1.78844</v>
      </c>
      <c r="E34" s="21">
        <f t="shared" si="10"/>
        <v>1.4678776335999999</v>
      </c>
      <c r="F34" s="22">
        <f t="shared" si="11"/>
        <v>-2.4231199999999999</v>
      </c>
    </row>
    <row r="35" spans="2:6" ht="15.75" thickBot="1" x14ac:dyDescent="0.3">
      <c r="B35" s="13">
        <v>3</v>
      </c>
      <c r="C35" s="14">
        <v>2.2000000000000002</v>
      </c>
      <c r="D35" s="18">
        <f t="shared" si="12"/>
        <v>1.78844</v>
      </c>
      <c r="E35" s="21">
        <f t="shared" si="10"/>
        <v>0.87341734662400095</v>
      </c>
      <c r="F35" s="22">
        <f t="shared" si="11"/>
        <v>4.112099200000003</v>
      </c>
    </row>
    <row r="36" spans="2:6" ht="15.75" thickBot="1" x14ac:dyDescent="0.3">
      <c r="D36" s="8" t="str">
        <f>D24</f>
        <v>SUM</v>
      </c>
      <c r="E36" s="23">
        <f>SUM(E27:E35)</f>
        <v>5.2781674780800003</v>
      </c>
      <c r="F36" s="24">
        <f>SUM(F27:F35)</f>
        <v>-4.891535999999995</v>
      </c>
    </row>
    <row r="37" spans="2:6" ht="15.75" thickBot="1" x14ac:dyDescent="0.3">
      <c r="B37" s="1"/>
      <c r="C37" s="1"/>
      <c r="D37" s="1"/>
      <c r="E37" s="1"/>
      <c r="F37" s="2"/>
    </row>
    <row r="38" spans="2:6" ht="18.75" thickBot="1" x14ac:dyDescent="0.4">
      <c r="B38" s="15" t="str">
        <f>B26</f>
        <v>y</v>
      </c>
      <c r="C38" s="16" t="str">
        <f>C26</f>
        <v>x</v>
      </c>
      <c r="D38" s="17" t="str">
        <f>D26</f>
        <v>θ</v>
      </c>
      <c r="E38" s="19" t="str">
        <f>E26</f>
        <v>MSE</v>
      </c>
      <c r="F38" s="20" t="s">
        <v>27</v>
      </c>
    </row>
    <row r="39" spans="2:6" x14ac:dyDescent="0.25">
      <c r="B39" s="11">
        <v>3</v>
      </c>
      <c r="C39" s="12">
        <v>1</v>
      </c>
      <c r="D39" s="18">
        <f>D27-$I$2*F36</f>
        <v>2.0330168</v>
      </c>
      <c r="E39" s="21">
        <f>(B39-C39*D39)^2</f>
        <v>0.93505650908224003</v>
      </c>
      <c r="F39" s="22">
        <f>-2*C39*(B39-D39*C39)</f>
        <v>-1.9339664000000001</v>
      </c>
    </row>
    <row r="40" spans="2:6" x14ac:dyDescent="0.25">
      <c r="B40" s="11">
        <v>4</v>
      </c>
      <c r="C40" s="12">
        <v>2</v>
      </c>
      <c r="D40" s="18">
        <f>D39</f>
        <v>2.0330168</v>
      </c>
      <c r="E40" s="21">
        <f t="shared" ref="E40:E47" si="13">(B40-C40*D40)^2</f>
        <v>4.3604363289599891E-3</v>
      </c>
      <c r="F40" s="22">
        <f t="shared" ref="F40:F47" si="14">-2*C40*(B40-D40*C40)</f>
        <v>0.26413439999999966</v>
      </c>
    </row>
    <row r="41" spans="2:6" x14ac:dyDescent="0.25">
      <c r="B41" s="11">
        <v>2</v>
      </c>
      <c r="C41" s="12">
        <v>0.7</v>
      </c>
      <c r="D41" s="18">
        <f t="shared" ref="D41:D47" si="15">D40</f>
        <v>2.0330168</v>
      </c>
      <c r="E41" s="21">
        <f t="shared" si="13"/>
        <v>0.33280004145029779</v>
      </c>
      <c r="F41" s="22">
        <f t="shared" si="14"/>
        <v>-0.80764353600000016</v>
      </c>
    </row>
    <row r="42" spans="2:6" x14ac:dyDescent="0.25">
      <c r="B42" s="11">
        <v>3</v>
      </c>
      <c r="C42" s="12">
        <v>1.5</v>
      </c>
      <c r="D42" s="18">
        <f t="shared" si="15"/>
        <v>2.0330168</v>
      </c>
      <c r="E42" s="21">
        <f t="shared" si="13"/>
        <v>2.4527454350399716E-3</v>
      </c>
      <c r="F42" s="22">
        <f t="shared" si="14"/>
        <v>0.14857559999999914</v>
      </c>
    </row>
    <row r="43" spans="2:6" x14ac:dyDescent="0.25">
      <c r="B43" s="11">
        <v>3</v>
      </c>
      <c r="C43" s="12">
        <v>1.8</v>
      </c>
      <c r="D43" s="18">
        <f t="shared" si="15"/>
        <v>2.0330168</v>
      </c>
      <c r="E43" s="21">
        <f t="shared" si="13"/>
        <v>0.43484824142645739</v>
      </c>
      <c r="F43" s="22">
        <f t="shared" si="14"/>
        <v>2.3739488639999995</v>
      </c>
    </row>
    <row r="44" spans="2:6" x14ac:dyDescent="0.25">
      <c r="B44" s="11">
        <v>2</v>
      </c>
      <c r="C44" s="12">
        <v>0.7</v>
      </c>
      <c r="D44" s="18">
        <f t="shared" si="15"/>
        <v>2.0330168</v>
      </c>
      <c r="E44" s="21">
        <f t="shared" si="13"/>
        <v>0.33280004145029779</v>
      </c>
      <c r="F44" s="22">
        <f t="shared" si="14"/>
        <v>-0.80764353600000016</v>
      </c>
    </row>
    <row r="45" spans="2:6" x14ac:dyDescent="0.25">
      <c r="B45" s="11">
        <v>1.4</v>
      </c>
      <c r="C45" s="12">
        <v>0.7</v>
      </c>
      <c r="D45" s="18">
        <f t="shared" si="15"/>
        <v>2.0330168</v>
      </c>
      <c r="E45" s="21">
        <f t="shared" si="13"/>
        <v>5.3415345029759651E-4</v>
      </c>
      <c r="F45" s="22">
        <f t="shared" si="14"/>
        <v>3.2356463999999897E-2</v>
      </c>
    </row>
    <row r="46" spans="2:6" x14ac:dyDescent="0.25">
      <c r="B46" s="11">
        <v>3</v>
      </c>
      <c r="C46" s="12">
        <v>1</v>
      </c>
      <c r="D46" s="18">
        <f t="shared" si="15"/>
        <v>2.0330168</v>
      </c>
      <c r="E46" s="21">
        <f t="shared" si="13"/>
        <v>0.93505650908224003</v>
      </c>
      <c r="F46" s="22">
        <f t="shared" si="14"/>
        <v>-1.9339664000000001</v>
      </c>
    </row>
    <row r="47" spans="2:6" ht="15.75" thickBot="1" x14ac:dyDescent="0.3">
      <c r="B47" s="13">
        <v>3</v>
      </c>
      <c r="C47" s="14">
        <v>2.2000000000000002</v>
      </c>
      <c r="D47" s="18">
        <f t="shared" si="15"/>
        <v>2.0330168</v>
      </c>
      <c r="E47" s="21">
        <f t="shared" si="13"/>
        <v>2.1686596159580418</v>
      </c>
      <c r="F47" s="22">
        <f t="shared" si="14"/>
        <v>6.4796026240000009</v>
      </c>
    </row>
    <row r="48" spans="2:6" ht="15.75" thickBot="1" x14ac:dyDescent="0.3">
      <c r="D48" s="8" t="str">
        <f>D36</f>
        <v>SUM</v>
      </c>
      <c r="E48" s="23">
        <f>SUM(E39:E47)</f>
        <v>5.1465682936638721</v>
      </c>
      <c r="F48" s="24">
        <f>SUM(F39:F47)</f>
        <v>3.8153980799999987</v>
      </c>
    </row>
    <row r="49" spans="2:6" ht="15.75" thickBot="1" x14ac:dyDescent="0.3"/>
    <row r="50" spans="2:6" ht="18.75" thickBot="1" x14ac:dyDescent="0.4">
      <c r="B50" s="15" t="str">
        <f>B38</f>
        <v>y</v>
      </c>
      <c r="C50" s="16" t="str">
        <f>C38</f>
        <v>x</v>
      </c>
      <c r="D50" s="17" t="str">
        <f>D38</f>
        <v>θ</v>
      </c>
      <c r="E50" s="19" t="str">
        <f>E38</f>
        <v>MSE</v>
      </c>
      <c r="F50" s="20" t="s">
        <v>27</v>
      </c>
    </row>
    <row r="51" spans="2:6" x14ac:dyDescent="0.25">
      <c r="B51" s="11">
        <v>3</v>
      </c>
      <c r="C51" s="12">
        <v>1</v>
      </c>
      <c r="D51" s="18">
        <f>D39-$I$2*F48</f>
        <v>1.842246896</v>
      </c>
      <c r="E51" s="21">
        <f>(B51-C51*D51)^2</f>
        <v>1.3403922498216347</v>
      </c>
      <c r="F51" s="22">
        <f>-2*C51*(B51-D51*C51)</f>
        <v>-2.315506208</v>
      </c>
    </row>
    <row r="52" spans="2:6" x14ac:dyDescent="0.25">
      <c r="B52" s="11">
        <v>4</v>
      </c>
      <c r="C52" s="12">
        <v>2</v>
      </c>
      <c r="D52" s="18">
        <f>D51</f>
        <v>1.842246896</v>
      </c>
      <c r="E52" s="21">
        <f t="shared" ref="E52:E59" si="16">(B52-C52*D52)^2</f>
        <v>9.954416728653924E-2</v>
      </c>
      <c r="F52" s="22">
        <f t="shared" ref="F52:F59" si="17">-2*C52*(B52-D52*C52)</f>
        <v>-1.2620248319999998</v>
      </c>
    </row>
    <row r="53" spans="2:6" x14ac:dyDescent="0.25">
      <c r="B53" s="11">
        <v>2</v>
      </c>
      <c r="C53" s="12">
        <v>0.7</v>
      </c>
      <c r="D53" s="18">
        <f t="shared" ref="D53:D59" si="18">D52</f>
        <v>1.842246896</v>
      </c>
      <c r="E53" s="21">
        <f t="shared" si="16"/>
        <v>0.50470676785260105</v>
      </c>
      <c r="F53" s="22">
        <f t="shared" si="17"/>
        <v>-0.9945980419199999</v>
      </c>
    </row>
    <row r="54" spans="2:6" x14ac:dyDescent="0.25">
      <c r="B54" s="11">
        <v>3</v>
      </c>
      <c r="C54" s="12">
        <v>1.5</v>
      </c>
      <c r="D54" s="18">
        <f t="shared" si="18"/>
        <v>1.842246896</v>
      </c>
      <c r="E54" s="21">
        <f t="shared" si="16"/>
        <v>5.5993594098678268E-2</v>
      </c>
      <c r="F54" s="22">
        <f t="shared" si="17"/>
        <v>-0.70988896799999956</v>
      </c>
    </row>
    <row r="55" spans="2:6" x14ac:dyDescent="0.25">
      <c r="B55" s="11">
        <v>3</v>
      </c>
      <c r="C55" s="12">
        <v>1.8</v>
      </c>
      <c r="D55" s="18">
        <f t="shared" si="18"/>
        <v>1.842246896</v>
      </c>
      <c r="E55" s="21">
        <f t="shared" si="16"/>
        <v>9.9884070862096913E-2</v>
      </c>
      <c r="F55" s="22">
        <f t="shared" si="17"/>
        <v>1.1377598860800007</v>
      </c>
    </row>
    <row r="56" spans="2:6" x14ac:dyDescent="0.25">
      <c r="B56" s="11">
        <v>2</v>
      </c>
      <c r="C56" s="12">
        <v>0.7</v>
      </c>
      <c r="D56" s="18">
        <f t="shared" si="18"/>
        <v>1.842246896</v>
      </c>
      <c r="E56" s="21">
        <f t="shared" si="16"/>
        <v>0.50470676785260105</v>
      </c>
      <c r="F56" s="22">
        <f t="shared" si="17"/>
        <v>-0.9945980419199999</v>
      </c>
    </row>
    <row r="57" spans="2:6" x14ac:dyDescent="0.25">
      <c r="B57" s="11">
        <v>1.4</v>
      </c>
      <c r="C57" s="12">
        <v>0.7</v>
      </c>
      <c r="D57" s="18">
        <f t="shared" si="18"/>
        <v>1.842246896</v>
      </c>
      <c r="E57" s="21">
        <f t="shared" si="16"/>
        <v>1.2194160492601042E-2</v>
      </c>
      <c r="F57" s="22">
        <f t="shared" si="17"/>
        <v>-0.15459804191999987</v>
      </c>
    </row>
    <row r="58" spans="2:6" x14ac:dyDescent="0.25">
      <c r="B58" s="11">
        <v>3</v>
      </c>
      <c r="C58" s="12">
        <v>1</v>
      </c>
      <c r="D58" s="18">
        <f t="shared" si="18"/>
        <v>1.842246896</v>
      </c>
      <c r="E58" s="21">
        <f t="shared" si="16"/>
        <v>1.3403922498216347</v>
      </c>
      <c r="F58" s="22">
        <f t="shared" si="17"/>
        <v>-2.315506208</v>
      </c>
    </row>
    <row r="59" spans="2:6" ht="15.75" thickBot="1" x14ac:dyDescent="0.3">
      <c r="B59" s="13">
        <v>3</v>
      </c>
      <c r="C59" s="14">
        <v>2.2000000000000002</v>
      </c>
      <c r="D59" s="18">
        <f t="shared" si="18"/>
        <v>1.842246896</v>
      </c>
      <c r="E59" s="21">
        <f t="shared" si="16"/>
        <v>1.1086893217767142</v>
      </c>
      <c r="F59" s="22">
        <f t="shared" si="17"/>
        <v>4.6329499532800043</v>
      </c>
    </row>
    <row r="60" spans="2:6" ht="15.75" thickBot="1" x14ac:dyDescent="0.3">
      <c r="D60" s="8" t="str">
        <f>D48</f>
        <v>SUM</v>
      </c>
      <c r="E60" s="23">
        <f>SUM(E51:E59)</f>
        <v>5.0665033498651013</v>
      </c>
      <c r="F60" s="24">
        <f>SUM(F51:F59)</f>
        <v>-2.9760105023999941</v>
      </c>
    </row>
    <row r="61" spans="2:6" ht="15.75" thickBot="1" x14ac:dyDescent="0.3">
      <c r="B61" s="1"/>
      <c r="C61" s="1"/>
      <c r="D61" s="1"/>
      <c r="E61" s="1"/>
      <c r="F61" s="2"/>
    </row>
    <row r="62" spans="2:6" ht="18.75" thickBot="1" x14ac:dyDescent="0.4">
      <c r="B62" s="15" t="str">
        <f>B50</f>
        <v>y</v>
      </c>
      <c r="C62" s="16" t="str">
        <f>C50</f>
        <v>x</v>
      </c>
      <c r="D62" s="17" t="str">
        <f>D50</f>
        <v>θ</v>
      </c>
      <c r="E62" s="19" t="str">
        <f>E50</f>
        <v>MSE</v>
      </c>
      <c r="F62" s="20" t="s">
        <v>27</v>
      </c>
    </row>
    <row r="63" spans="2:6" x14ac:dyDescent="0.25">
      <c r="B63" s="11">
        <v>3</v>
      </c>
      <c r="C63" s="12">
        <v>1</v>
      </c>
      <c r="D63" s="18">
        <f>D51-$I$2*F60</f>
        <v>1.9910474211199998</v>
      </c>
      <c r="E63" s="21">
        <f>(B63-C63*D63)^2</f>
        <v>1.0179853064286031</v>
      </c>
      <c r="F63" s="22">
        <f>-2*C63*(B63-D63*C63)</f>
        <v>-2.0179051577600005</v>
      </c>
    </row>
    <row r="64" spans="2:6" x14ac:dyDescent="0.25">
      <c r="B64" s="11">
        <v>4</v>
      </c>
      <c r="C64" s="12">
        <v>2</v>
      </c>
      <c r="D64" s="18">
        <f>D63</f>
        <v>1.9910474211199998</v>
      </c>
      <c r="E64" s="21">
        <f t="shared" ref="E64:E71" si="19">(B64-C64*D64)^2</f>
        <v>3.2059467441050455E-4</v>
      </c>
      <c r="F64" s="22">
        <f t="shared" ref="F64:F71" si="20">-2*C64*(B64-D64*C64)</f>
        <v>-7.1620631040001825E-2</v>
      </c>
    </row>
    <row r="65" spans="2:6" x14ac:dyDescent="0.25">
      <c r="B65" s="11">
        <v>2</v>
      </c>
      <c r="C65" s="12">
        <v>0.7</v>
      </c>
      <c r="D65" s="18">
        <f t="shared" ref="D65:D71" si="21">D64</f>
        <v>1.9910474211199998</v>
      </c>
      <c r="E65" s="21">
        <f t="shared" si="19"/>
        <v>0.36755943910681566</v>
      </c>
      <c r="F65" s="22">
        <f t="shared" si="20"/>
        <v>-0.84877352730240041</v>
      </c>
    </row>
    <row r="66" spans="2:6" x14ac:dyDescent="0.25">
      <c r="B66" s="11">
        <v>3</v>
      </c>
      <c r="C66" s="12">
        <v>1.5</v>
      </c>
      <c r="D66" s="18">
        <f t="shared" si="21"/>
        <v>1.9910474211199998</v>
      </c>
      <c r="E66" s="21">
        <f t="shared" si="19"/>
        <v>1.8033450435590284E-4</v>
      </c>
      <c r="F66" s="22">
        <f t="shared" si="20"/>
        <v>-4.0286604960000361E-2</v>
      </c>
    </row>
    <row r="67" spans="2:6" x14ac:dyDescent="0.25">
      <c r="B67" s="11">
        <v>3</v>
      </c>
      <c r="C67" s="12">
        <v>1.8</v>
      </c>
      <c r="D67" s="18">
        <f t="shared" si="21"/>
        <v>1.9910474211199998</v>
      </c>
      <c r="E67" s="21">
        <f t="shared" si="19"/>
        <v>0.3409221113054719</v>
      </c>
      <c r="F67" s="22">
        <f t="shared" si="20"/>
        <v>2.1019872888575981</v>
      </c>
    </row>
    <row r="68" spans="2:6" x14ac:dyDescent="0.25">
      <c r="B68" s="11">
        <v>2</v>
      </c>
      <c r="C68" s="12">
        <v>0.7</v>
      </c>
      <c r="D68" s="18">
        <f t="shared" si="21"/>
        <v>1.9910474211199998</v>
      </c>
      <c r="E68" s="21">
        <f t="shared" si="19"/>
        <v>0.36755943910681566</v>
      </c>
      <c r="F68" s="22">
        <f t="shared" si="20"/>
        <v>-0.84877352730240041</v>
      </c>
    </row>
    <row r="69" spans="2:6" x14ac:dyDescent="0.25">
      <c r="B69" s="11">
        <v>1.4</v>
      </c>
      <c r="C69" s="12">
        <v>0.7</v>
      </c>
      <c r="D69" s="18">
        <f t="shared" si="21"/>
        <v>1.9910474211199998</v>
      </c>
      <c r="E69" s="21">
        <f t="shared" si="19"/>
        <v>3.9272847615287365E-5</v>
      </c>
      <c r="F69" s="22">
        <f t="shared" si="20"/>
        <v>-8.7735273024002851E-3</v>
      </c>
    </row>
    <row r="70" spans="2:6" x14ac:dyDescent="0.25">
      <c r="B70" s="11">
        <v>3</v>
      </c>
      <c r="C70" s="12">
        <v>1</v>
      </c>
      <c r="D70" s="18">
        <f t="shared" si="21"/>
        <v>1.9910474211199998</v>
      </c>
      <c r="E70" s="21">
        <f t="shared" si="19"/>
        <v>1.0179853064286031</v>
      </c>
      <c r="F70" s="22">
        <f t="shared" si="20"/>
        <v>-2.0179051577600005</v>
      </c>
    </row>
    <row r="71" spans="2:6" ht="15.75" thickBot="1" x14ac:dyDescent="0.3">
      <c r="B71" s="13">
        <v>3</v>
      </c>
      <c r="C71" s="14">
        <v>2.2000000000000002</v>
      </c>
      <c r="D71" s="18">
        <f t="shared" si="21"/>
        <v>1.9910474211199998</v>
      </c>
      <c r="E71" s="21">
        <f t="shared" si="19"/>
        <v>1.9052400336552355</v>
      </c>
      <c r="F71" s="22">
        <f t="shared" si="20"/>
        <v>6.0733390364415989</v>
      </c>
    </row>
    <row r="72" spans="2:6" ht="15.75" thickBot="1" x14ac:dyDescent="0.3">
      <c r="D72" s="8" t="str">
        <f>D60</f>
        <v>SUM</v>
      </c>
      <c r="E72" s="23">
        <f>SUM(E63:E71)</f>
        <v>5.0177918380579261</v>
      </c>
      <c r="F72" s="24">
        <f>SUM(F63:F71)</f>
        <v>2.321288191871993</v>
      </c>
    </row>
    <row r="73" spans="2:6" ht="15.75" thickBot="1" x14ac:dyDescent="0.3"/>
    <row r="74" spans="2:6" ht="18.75" thickBot="1" x14ac:dyDescent="0.4">
      <c r="B74" s="15" t="str">
        <f>B62</f>
        <v>y</v>
      </c>
      <c r="C74" s="16" t="str">
        <f>C62</f>
        <v>x</v>
      </c>
      <c r="D74" s="17" t="str">
        <f>D62</f>
        <v>θ</v>
      </c>
      <c r="E74" s="19" t="str">
        <f>E62</f>
        <v>MSE</v>
      </c>
      <c r="F74" s="20" t="s">
        <v>27</v>
      </c>
    </row>
    <row r="75" spans="2:6" x14ac:dyDescent="0.25">
      <c r="B75" s="11">
        <v>3</v>
      </c>
      <c r="C75" s="12">
        <v>1</v>
      </c>
      <c r="D75" s="18">
        <f>D63-$I$2*F72</f>
        <v>1.8749830115264001</v>
      </c>
      <c r="E75" s="21">
        <f>(B75-C75*D75)^2</f>
        <v>1.2656632243542079</v>
      </c>
      <c r="F75" s="22">
        <f>-2*C75*(B75-D75*C75)</f>
        <v>-2.2500339769471998</v>
      </c>
    </row>
    <row r="76" spans="2:6" x14ac:dyDescent="0.25">
      <c r="B76" s="11">
        <v>4</v>
      </c>
      <c r="C76" s="12">
        <v>2</v>
      </c>
      <c r="D76" s="18">
        <f>D75</f>
        <v>1.8749830115264001</v>
      </c>
      <c r="E76" s="21">
        <f t="shared" ref="E76:E83" si="22">(B76-C76*D76)^2</f>
        <v>6.2516989628032815E-2</v>
      </c>
      <c r="F76" s="22">
        <f t="shared" ref="F76:F83" si="23">-2*C76*(B76-D76*C76)</f>
        <v>-1.000135907788799</v>
      </c>
    </row>
    <row r="77" spans="2:6" x14ac:dyDescent="0.25">
      <c r="B77" s="11">
        <v>2</v>
      </c>
      <c r="C77" s="12">
        <v>0.7</v>
      </c>
      <c r="D77" s="18">
        <f t="shared" ref="D77:D83" si="24">D76</f>
        <v>1.8749830115264001</v>
      </c>
      <c r="E77" s="21">
        <f t="shared" si="22"/>
        <v>0.47267260154725799</v>
      </c>
      <c r="F77" s="22">
        <f t="shared" si="23"/>
        <v>-0.9625166487041279</v>
      </c>
    </row>
    <row r="78" spans="2:6" x14ac:dyDescent="0.25">
      <c r="B78" s="11">
        <v>3</v>
      </c>
      <c r="C78" s="12">
        <v>1.5</v>
      </c>
      <c r="D78" s="18">
        <f t="shared" si="24"/>
        <v>1.8749830115264001</v>
      </c>
      <c r="E78" s="21">
        <f t="shared" si="22"/>
        <v>3.5165806665768379E-2</v>
      </c>
      <c r="F78" s="22">
        <f t="shared" si="23"/>
        <v>-0.56257644813119878</v>
      </c>
    </row>
    <row r="79" spans="2:6" x14ac:dyDescent="0.25">
      <c r="B79" s="11">
        <v>3</v>
      </c>
      <c r="C79" s="12">
        <v>1.8</v>
      </c>
      <c r="D79" s="18">
        <f t="shared" si="24"/>
        <v>1.8749830115264001</v>
      </c>
      <c r="E79" s="21">
        <f t="shared" si="22"/>
        <v>0.14060206649573104</v>
      </c>
      <c r="F79" s="22">
        <f t="shared" si="23"/>
        <v>1.3498899146910739</v>
      </c>
    </row>
    <row r="80" spans="2:6" x14ac:dyDescent="0.25">
      <c r="B80" s="11">
        <v>2</v>
      </c>
      <c r="C80" s="12">
        <v>0.7</v>
      </c>
      <c r="D80" s="18">
        <f t="shared" si="24"/>
        <v>1.8749830115264001</v>
      </c>
      <c r="E80" s="21">
        <f t="shared" si="22"/>
        <v>0.47267260154725799</v>
      </c>
      <c r="F80" s="22">
        <f t="shared" si="23"/>
        <v>-0.9625166487041279</v>
      </c>
    </row>
    <row r="81" spans="2:6" x14ac:dyDescent="0.25">
      <c r="B81" s="11">
        <v>1.4</v>
      </c>
      <c r="C81" s="12">
        <v>0.7</v>
      </c>
      <c r="D81" s="18">
        <f t="shared" si="24"/>
        <v>1.8749830115264001</v>
      </c>
      <c r="E81" s="21">
        <f t="shared" si="22"/>
        <v>7.6583312294340126E-3</v>
      </c>
      <c r="F81" s="22">
        <f t="shared" si="23"/>
        <v>-0.1225166487041278</v>
      </c>
    </row>
    <row r="82" spans="2:6" x14ac:dyDescent="0.25">
      <c r="B82" s="11">
        <v>3</v>
      </c>
      <c r="C82" s="12">
        <v>1</v>
      </c>
      <c r="D82" s="18">
        <f t="shared" si="24"/>
        <v>1.8749830115264001</v>
      </c>
      <c r="E82" s="21">
        <f t="shared" si="22"/>
        <v>1.2656632243542079</v>
      </c>
      <c r="F82" s="22">
        <f t="shared" si="23"/>
        <v>-2.2500339769471998</v>
      </c>
    </row>
    <row r="83" spans="2:6" ht="15.75" thickBot="1" x14ac:dyDescent="0.3">
      <c r="B83" s="13">
        <v>3</v>
      </c>
      <c r="C83" s="14">
        <v>2.2000000000000002</v>
      </c>
      <c r="D83" s="18">
        <f t="shared" si="24"/>
        <v>1.8749830115264001</v>
      </c>
      <c r="E83" s="21">
        <f t="shared" si="22"/>
        <v>1.265540908452546</v>
      </c>
      <c r="F83" s="22">
        <f t="shared" si="23"/>
        <v>4.9498355515755561</v>
      </c>
    </row>
    <row r="84" spans="2:6" ht="15.75" thickBot="1" x14ac:dyDescent="0.3">
      <c r="D84" s="8" t="str">
        <f>D72</f>
        <v>SUM</v>
      </c>
      <c r="E84" s="23">
        <f>SUM(E75:E83)</f>
        <v>4.9881557542744437</v>
      </c>
      <c r="F84" s="24">
        <f>SUM(F75:F83)</f>
        <v>-1.8106047896601503</v>
      </c>
    </row>
    <row r="85" spans="2:6" ht="15.75" thickBot="1" x14ac:dyDescent="0.3">
      <c r="B85" s="1"/>
      <c r="C85" s="1"/>
      <c r="D85" s="1"/>
      <c r="E85" s="1"/>
      <c r="F85" s="2"/>
    </row>
    <row r="86" spans="2:6" ht="18.75" thickBot="1" x14ac:dyDescent="0.4">
      <c r="B86" s="15" t="str">
        <f>B74</f>
        <v>y</v>
      </c>
      <c r="C86" s="16" t="str">
        <f>C74</f>
        <v>x</v>
      </c>
      <c r="D86" s="17" t="str">
        <f>D74</f>
        <v>θ</v>
      </c>
      <c r="E86" s="19" t="str">
        <f>E74</f>
        <v>MSE</v>
      </c>
      <c r="F86" s="20" t="s">
        <v>27</v>
      </c>
    </row>
    <row r="87" spans="2:6" x14ac:dyDescent="0.25">
      <c r="B87" s="11">
        <v>3</v>
      </c>
      <c r="C87" s="12">
        <v>1</v>
      </c>
      <c r="D87" s="18">
        <f>D75-$I$2*F84</f>
        <v>1.9655132510094075</v>
      </c>
      <c r="E87" s="21">
        <f>(B87-C87*D87)^2</f>
        <v>1.070162833837125</v>
      </c>
      <c r="F87" s="22">
        <f>-2*C87*(B87-D87*C87)</f>
        <v>-2.0689734979811849</v>
      </c>
    </row>
    <row r="88" spans="2:6" x14ac:dyDescent="0.25">
      <c r="B88" s="11">
        <v>4</v>
      </c>
      <c r="C88" s="12">
        <v>2</v>
      </c>
      <c r="D88" s="18">
        <f>D87</f>
        <v>1.9655132510094075</v>
      </c>
      <c r="E88" s="21">
        <f t="shared" ref="E88:E95" si="25">(B88-C88*D88)^2</f>
        <v>4.7573434237605187E-3</v>
      </c>
      <c r="F88" s="22">
        <f t="shared" ref="F88:F95" si="26">-2*C88*(B88-D88*C88)</f>
        <v>-0.27589399192473962</v>
      </c>
    </row>
    <row r="89" spans="2:6" x14ac:dyDescent="0.25">
      <c r="B89" s="11">
        <v>2</v>
      </c>
      <c r="C89" s="12">
        <v>0.7</v>
      </c>
      <c r="D89" s="18">
        <f t="shared" ref="D89:D95" si="27">D88</f>
        <v>1.9655132510094075</v>
      </c>
      <c r="E89" s="21">
        <f t="shared" si="25"/>
        <v>0.3895516437215083</v>
      </c>
      <c r="F89" s="22">
        <f t="shared" si="26"/>
        <v>-0.87379701401078058</v>
      </c>
    </row>
    <row r="90" spans="2:6" x14ac:dyDescent="0.25">
      <c r="B90" s="11">
        <v>3</v>
      </c>
      <c r="C90" s="12">
        <v>1.5</v>
      </c>
      <c r="D90" s="18">
        <f t="shared" si="27"/>
        <v>1.9655132510094075</v>
      </c>
      <c r="E90" s="21">
        <f t="shared" si="25"/>
        <v>2.6760056758652916E-3</v>
      </c>
      <c r="F90" s="22">
        <f t="shared" si="26"/>
        <v>-0.15519037045766604</v>
      </c>
    </row>
    <row r="91" spans="2:6" x14ac:dyDescent="0.25">
      <c r="B91" s="11">
        <v>3</v>
      </c>
      <c r="C91" s="12">
        <v>1.8</v>
      </c>
      <c r="D91" s="18">
        <f t="shared" si="27"/>
        <v>1.9655132510094075</v>
      </c>
      <c r="E91" s="21">
        <f t="shared" si="25"/>
        <v>0.28936207035356631</v>
      </c>
      <c r="F91" s="22">
        <f t="shared" si="26"/>
        <v>1.936525866540961</v>
      </c>
    </row>
    <row r="92" spans="2:6" x14ac:dyDescent="0.25">
      <c r="B92" s="11">
        <v>2</v>
      </c>
      <c r="C92" s="12">
        <v>0.7</v>
      </c>
      <c r="D92" s="18">
        <f t="shared" si="27"/>
        <v>1.9655132510094075</v>
      </c>
      <c r="E92" s="21">
        <f t="shared" si="25"/>
        <v>0.3895516437215083</v>
      </c>
      <c r="F92" s="22">
        <f t="shared" si="26"/>
        <v>-0.87379701401078058</v>
      </c>
    </row>
    <row r="93" spans="2:6" x14ac:dyDescent="0.25">
      <c r="B93" s="11">
        <v>1.4</v>
      </c>
      <c r="C93" s="12">
        <v>0.7</v>
      </c>
      <c r="D93" s="18">
        <f t="shared" si="27"/>
        <v>1.9655132510094075</v>
      </c>
      <c r="E93" s="21">
        <f t="shared" si="25"/>
        <v>5.8277456941065924E-4</v>
      </c>
      <c r="F93" s="22">
        <f t="shared" si="26"/>
        <v>-3.3797014010780474E-2</v>
      </c>
    </row>
    <row r="94" spans="2:6" x14ac:dyDescent="0.25">
      <c r="B94" s="11">
        <v>3</v>
      </c>
      <c r="C94" s="12">
        <v>1</v>
      </c>
      <c r="D94" s="18">
        <f t="shared" si="27"/>
        <v>1.9655132510094075</v>
      </c>
      <c r="E94" s="21">
        <f t="shared" si="25"/>
        <v>1.070162833837125</v>
      </c>
      <c r="F94" s="22">
        <f t="shared" si="26"/>
        <v>-2.0689734979811849</v>
      </c>
    </row>
    <row r="95" spans="2:6" ht="15.75" thickBot="1" x14ac:dyDescent="0.3">
      <c r="B95" s="13">
        <v>3</v>
      </c>
      <c r="C95" s="14">
        <v>2.2000000000000002</v>
      </c>
      <c r="D95" s="18">
        <f t="shared" si="27"/>
        <v>1.9655132510094075</v>
      </c>
      <c r="E95" s="21">
        <f t="shared" si="25"/>
        <v>1.7533180117607008</v>
      </c>
      <c r="F95" s="22">
        <f t="shared" si="26"/>
        <v>5.8261682697710659</v>
      </c>
    </row>
    <row r="96" spans="2:6" ht="15.75" thickBot="1" x14ac:dyDescent="0.3">
      <c r="D96" s="8" t="str">
        <f>D84</f>
        <v>SUM</v>
      </c>
      <c r="E96" s="23">
        <f>SUM(E87:E95)</f>
        <v>4.9701251609005697</v>
      </c>
      <c r="F96" s="24">
        <f>SUM(F87:F95)</f>
        <v>1.41227173593491</v>
      </c>
    </row>
    <row r="97" spans="2:6" ht="15.75" thickBot="1" x14ac:dyDescent="0.3"/>
    <row r="98" spans="2:6" ht="18.75" thickBot="1" x14ac:dyDescent="0.4">
      <c r="B98" s="15" t="str">
        <f>B86</f>
        <v>y</v>
      </c>
      <c r="C98" s="16" t="str">
        <f>C86</f>
        <v>x</v>
      </c>
      <c r="D98" s="17" t="str">
        <f>D86</f>
        <v>θ</v>
      </c>
      <c r="E98" s="19" t="str">
        <f>E86</f>
        <v>MSE</v>
      </c>
      <c r="F98" s="20" t="s">
        <v>27</v>
      </c>
    </row>
    <row r="99" spans="2:6" x14ac:dyDescent="0.25">
      <c r="B99" s="11">
        <v>3</v>
      </c>
      <c r="C99" s="12">
        <v>1</v>
      </c>
      <c r="D99" s="18">
        <f>D87-$I$2*F96</f>
        <v>1.8948996642126621</v>
      </c>
      <c r="E99" s="21">
        <f>(B99-C99*D99)^2</f>
        <v>1.221246752157287</v>
      </c>
      <c r="F99" s="22">
        <f>-2*C99*(B99-D99*C99)</f>
        <v>-2.2102006715746758</v>
      </c>
    </row>
    <row r="100" spans="2:6" x14ac:dyDescent="0.25">
      <c r="B100" s="11">
        <v>4</v>
      </c>
      <c r="C100" s="12">
        <v>2</v>
      </c>
      <c r="D100" s="18">
        <f>D99</f>
        <v>1.8948996642126621</v>
      </c>
      <c r="E100" s="21">
        <f t="shared" ref="E100:E107" si="28">(B100-C100*D100)^2</f>
        <v>4.4184322330444725E-2</v>
      </c>
      <c r="F100" s="22">
        <f t="shared" ref="F100:F107" si="29">-2*C100*(B100-D100*C100)</f>
        <v>-0.84080268629870325</v>
      </c>
    </row>
    <row r="101" spans="2:6" x14ac:dyDescent="0.25">
      <c r="B101" s="11">
        <v>2</v>
      </c>
      <c r="C101" s="12">
        <v>0.7</v>
      </c>
      <c r="D101" s="18">
        <f t="shared" ref="D101:D107" si="30">D100</f>
        <v>1.8948996642126621</v>
      </c>
      <c r="E101" s="21">
        <f t="shared" si="28"/>
        <v>0.45369686154684336</v>
      </c>
      <c r="F101" s="22">
        <f t="shared" si="29"/>
        <v>-0.94299832907159109</v>
      </c>
    </row>
    <row r="102" spans="2:6" x14ac:dyDescent="0.25">
      <c r="B102" s="11">
        <v>3</v>
      </c>
      <c r="C102" s="12">
        <v>1.5</v>
      </c>
      <c r="D102" s="18">
        <f t="shared" si="30"/>
        <v>1.8948996642126621</v>
      </c>
      <c r="E102" s="21">
        <f t="shared" si="28"/>
        <v>2.4853681310875193E-2</v>
      </c>
      <c r="F102" s="22">
        <f t="shared" si="29"/>
        <v>-0.47295151104302091</v>
      </c>
    </row>
    <row r="103" spans="2:6" x14ac:dyDescent="0.25">
      <c r="B103" s="11">
        <v>3</v>
      </c>
      <c r="C103" s="12">
        <v>1.8</v>
      </c>
      <c r="D103" s="18">
        <f t="shared" si="30"/>
        <v>1.8948996642126621</v>
      </c>
      <c r="E103" s="21">
        <f t="shared" si="28"/>
        <v>0.16877257578701046</v>
      </c>
      <c r="F103" s="22">
        <f t="shared" si="29"/>
        <v>1.478949824098051</v>
      </c>
    </row>
    <row r="104" spans="2:6" x14ac:dyDescent="0.25">
      <c r="B104" s="11">
        <v>2</v>
      </c>
      <c r="C104" s="12">
        <v>0.7</v>
      </c>
      <c r="D104" s="18">
        <f t="shared" si="30"/>
        <v>1.8948996642126621</v>
      </c>
      <c r="E104" s="21">
        <f t="shared" si="28"/>
        <v>0.45369686154684336</v>
      </c>
      <c r="F104" s="22">
        <f t="shared" si="29"/>
        <v>-0.94299832907159109</v>
      </c>
    </row>
    <row r="105" spans="2:6" x14ac:dyDescent="0.25">
      <c r="B105" s="11">
        <v>1.4</v>
      </c>
      <c r="C105" s="12">
        <v>0.7</v>
      </c>
      <c r="D105" s="18">
        <f t="shared" si="30"/>
        <v>1.8948996642126621</v>
      </c>
      <c r="E105" s="21">
        <f t="shared" si="28"/>
        <v>5.412579485479469E-3</v>
      </c>
      <c r="F105" s="22">
        <f t="shared" si="29"/>
        <v>-0.10299832907159105</v>
      </c>
    </row>
    <row r="106" spans="2:6" x14ac:dyDescent="0.25">
      <c r="B106" s="11">
        <v>3</v>
      </c>
      <c r="C106" s="12">
        <v>1</v>
      </c>
      <c r="D106" s="18">
        <f t="shared" si="30"/>
        <v>1.8948996642126621</v>
      </c>
      <c r="E106" s="21">
        <f t="shared" si="28"/>
        <v>1.221246752157287</v>
      </c>
      <c r="F106" s="22">
        <f t="shared" si="29"/>
        <v>-2.2102006715746758</v>
      </c>
    </row>
    <row r="107" spans="2:6" ht="15.75" thickBot="1" x14ac:dyDescent="0.3">
      <c r="B107" s="13">
        <v>3</v>
      </c>
      <c r="C107" s="14">
        <v>2.2000000000000002</v>
      </c>
      <c r="D107" s="18">
        <f t="shared" si="30"/>
        <v>1.8948996642126621</v>
      </c>
      <c r="E107" s="21">
        <f t="shared" si="28"/>
        <v>1.3660449615698373</v>
      </c>
      <c r="F107" s="22">
        <f t="shared" si="29"/>
        <v>5.142628749578571</v>
      </c>
    </row>
    <row r="108" spans="2:6" ht="15.75" thickBot="1" x14ac:dyDescent="0.3">
      <c r="D108" s="8" t="str">
        <f>D96</f>
        <v>SUM</v>
      </c>
      <c r="E108" s="23">
        <f>SUM(E99:E107)</f>
        <v>4.9591553478919081</v>
      </c>
      <c r="F108" s="24">
        <f>SUM(F99:F107)</f>
        <v>-1.1015719540292261</v>
      </c>
    </row>
    <row r="109" spans="2:6" ht="15.75" thickBot="1" x14ac:dyDescent="0.3">
      <c r="B109" s="1"/>
      <c r="C109" s="1"/>
      <c r="D109" s="1"/>
      <c r="E109" s="1"/>
      <c r="F109" s="2"/>
    </row>
    <row r="110" spans="2:6" ht="18.75" thickBot="1" x14ac:dyDescent="0.4">
      <c r="B110" s="15" t="str">
        <f>B98</f>
        <v>y</v>
      </c>
      <c r="C110" s="16" t="str">
        <f>C98</f>
        <v>x</v>
      </c>
      <c r="D110" s="17" t="str">
        <f>D98</f>
        <v>θ</v>
      </c>
      <c r="E110" s="19" t="str">
        <f>E98</f>
        <v>MSE</v>
      </c>
      <c r="F110" s="20" t="s">
        <v>27</v>
      </c>
    </row>
    <row r="111" spans="2:6" x14ac:dyDescent="0.25">
      <c r="B111" s="11">
        <v>3</v>
      </c>
      <c r="C111" s="12">
        <v>1</v>
      </c>
      <c r="D111" s="18">
        <f>D99-$I$2*F108</f>
        <v>1.9499782619141235</v>
      </c>
      <c r="E111" s="21">
        <f>(B111-C111*D111)^2</f>
        <v>1.102545650452885</v>
      </c>
      <c r="F111" s="22">
        <f>-2*C111*(B111-D111*C111)</f>
        <v>-2.100043476171753</v>
      </c>
    </row>
    <row r="112" spans="2:6" x14ac:dyDescent="0.25">
      <c r="B112" s="11">
        <v>4</v>
      </c>
      <c r="C112" s="12">
        <v>2</v>
      </c>
      <c r="D112" s="18">
        <f>D111</f>
        <v>1.9499782619141235</v>
      </c>
      <c r="E112" s="21">
        <f t="shared" ref="E112:E119" si="31">(B112-C112*D112)^2</f>
        <v>1.0008697124528114E-2</v>
      </c>
      <c r="F112" s="22">
        <f t="shared" ref="F112:F119" si="32">-2*C112*(B112-D112*C112)</f>
        <v>-0.40017390468701208</v>
      </c>
    </row>
    <row r="113" spans="2:6" x14ac:dyDescent="0.25">
      <c r="B113" s="11">
        <v>2</v>
      </c>
      <c r="C113" s="12">
        <v>0.7</v>
      </c>
      <c r="D113" s="18">
        <f t="shared" ref="D113:D119" si="33">D112</f>
        <v>1.9499782619141235</v>
      </c>
      <c r="E113" s="21">
        <f t="shared" si="31"/>
        <v>0.40324432538989119</v>
      </c>
      <c r="F113" s="22">
        <f t="shared" si="32"/>
        <v>-0.88902130332415918</v>
      </c>
    </row>
    <row r="114" spans="2:6" x14ac:dyDescent="0.25">
      <c r="B114" s="11">
        <v>3</v>
      </c>
      <c r="C114" s="12">
        <v>1.5</v>
      </c>
      <c r="D114" s="18">
        <f t="shared" si="33"/>
        <v>1.9499782619141235</v>
      </c>
      <c r="E114" s="21">
        <f t="shared" si="31"/>
        <v>5.6298921325470975E-3</v>
      </c>
      <c r="F114" s="22">
        <f t="shared" si="32"/>
        <v>-0.22509782138644496</v>
      </c>
    </row>
    <row r="115" spans="2:6" x14ac:dyDescent="0.25">
      <c r="B115" s="11">
        <v>3</v>
      </c>
      <c r="C115" s="12">
        <v>1.8</v>
      </c>
      <c r="D115" s="18">
        <f t="shared" si="33"/>
        <v>1.9499782619141235</v>
      </c>
      <c r="E115" s="21">
        <f t="shared" si="31"/>
        <v>0.2600600904053747</v>
      </c>
      <c r="F115" s="22">
        <f t="shared" si="32"/>
        <v>1.8358591372035209</v>
      </c>
    </row>
    <row r="116" spans="2:6" x14ac:dyDescent="0.25">
      <c r="B116" s="11">
        <v>2</v>
      </c>
      <c r="C116" s="12">
        <v>0.7</v>
      </c>
      <c r="D116" s="18">
        <f t="shared" si="33"/>
        <v>1.9499782619141235</v>
      </c>
      <c r="E116" s="21">
        <f t="shared" si="31"/>
        <v>0.40324432538989119</v>
      </c>
      <c r="F116" s="22">
        <f t="shared" si="32"/>
        <v>-0.88902130332415918</v>
      </c>
    </row>
    <row r="117" spans="2:6" x14ac:dyDescent="0.25">
      <c r="B117" s="11">
        <v>1.4</v>
      </c>
      <c r="C117" s="12">
        <v>0.7</v>
      </c>
      <c r="D117" s="18">
        <f t="shared" si="33"/>
        <v>1.9499782619141235</v>
      </c>
      <c r="E117" s="21">
        <f t="shared" si="31"/>
        <v>1.2260653977547002E-3</v>
      </c>
      <c r="F117" s="22">
        <f t="shared" si="32"/>
        <v>-4.9021303324159105E-2</v>
      </c>
    </row>
    <row r="118" spans="2:6" x14ac:dyDescent="0.25">
      <c r="B118" s="11">
        <v>3</v>
      </c>
      <c r="C118" s="12">
        <v>1</v>
      </c>
      <c r="D118" s="18">
        <f t="shared" si="33"/>
        <v>1.9499782619141235</v>
      </c>
      <c r="E118" s="21">
        <f t="shared" si="31"/>
        <v>1.102545650452885</v>
      </c>
      <c r="F118" s="22">
        <f t="shared" si="32"/>
        <v>-2.100043476171753</v>
      </c>
    </row>
    <row r="119" spans="2:6" ht="15.75" thickBot="1" x14ac:dyDescent="0.3">
      <c r="B119" s="13">
        <v>3</v>
      </c>
      <c r="C119" s="14">
        <v>2.2000000000000002</v>
      </c>
      <c r="D119" s="18">
        <f t="shared" si="33"/>
        <v>1.9499782619141235</v>
      </c>
      <c r="E119" s="21">
        <f t="shared" si="31"/>
        <v>1.6639766169116803</v>
      </c>
      <c r="F119" s="22">
        <f t="shared" si="32"/>
        <v>5.6757895753287171</v>
      </c>
    </row>
    <row r="120" spans="2:6" ht="15.75" thickBot="1" x14ac:dyDescent="0.3">
      <c r="D120" s="8" t="str">
        <f>D108</f>
        <v>SUM</v>
      </c>
      <c r="E120" s="23">
        <f>SUM(E111:E119)</f>
        <v>4.9524813136574375</v>
      </c>
      <c r="F120" s="24">
        <f>SUM(F111:F119)</f>
        <v>0.85922612414279698</v>
      </c>
    </row>
    <row r="121" spans="2:6" ht="15.75" thickBot="1" x14ac:dyDescent="0.3"/>
    <row r="122" spans="2:6" ht="18.75" thickBot="1" x14ac:dyDescent="0.4">
      <c r="B122" s="15" t="str">
        <f>B110</f>
        <v>y</v>
      </c>
      <c r="C122" s="16" t="str">
        <f>C110</f>
        <v>x</v>
      </c>
      <c r="D122" s="17" t="str">
        <f>D110</f>
        <v>θ</v>
      </c>
      <c r="E122" s="19" t="str">
        <f>E110</f>
        <v>MSE</v>
      </c>
      <c r="F122" s="20" t="s">
        <v>27</v>
      </c>
    </row>
    <row r="123" spans="2:6" x14ac:dyDescent="0.25">
      <c r="B123" s="11">
        <v>3</v>
      </c>
      <c r="C123" s="12">
        <v>1</v>
      </c>
      <c r="D123" s="18">
        <f>D111-$I$2*F120</f>
        <v>1.9070169557069836</v>
      </c>
      <c r="E123" s="21">
        <f>(B123-C123*D123)^2</f>
        <v>1.1946119351120299</v>
      </c>
      <c r="F123" s="22">
        <f>-2*C123*(B123-D123*C123)</f>
        <v>-2.1859660885860328</v>
      </c>
    </row>
    <row r="124" spans="2:6" x14ac:dyDescent="0.25">
      <c r="B124" s="11">
        <v>4</v>
      </c>
      <c r="C124" s="12">
        <v>2</v>
      </c>
      <c r="D124" s="18">
        <f>D123</f>
        <v>1.9070169557069836</v>
      </c>
      <c r="E124" s="21">
        <f t="shared" ref="E124:E131" si="34">(B124-C124*D124)^2</f>
        <v>3.4583386103988201E-2</v>
      </c>
      <c r="F124" s="22">
        <f t="shared" ref="F124:F131" si="35">-2*C124*(B124-D124*C124)</f>
        <v>-0.74386435434413123</v>
      </c>
    </row>
    <row r="125" spans="2:6" x14ac:dyDescent="0.25">
      <c r="B125" s="11">
        <v>2</v>
      </c>
      <c r="C125" s="12">
        <v>0.7</v>
      </c>
      <c r="D125" s="18">
        <f t="shared" ref="D125:D131" si="36">D124</f>
        <v>1.9070169557069836</v>
      </c>
      <c r="E125" s="21">
        <f t="shared" si="34"/>
        <v>0.44234222200387241</v>
      </c>
      <c r="F125" s="22">
        <f t="shared" si="35"/>
        <v>-0.93112338340715606</v>
      </c>
    </row>
    <row r="126" spans="2:6" x14ac:dyDescent="0.25">
      <c r="B126" s="11">
        <v>3</v>
      </c>
      <c r="C126" s="12">
        <v>1.5</v>
      </c>
      <c r="D126" s="18">
        <f t="shared" si="36"/>
        <v>1.9070169557069836</v>
      </c>
      <c r="E126" s="21">
        <f t="shared" si="34"/>
        <v>1.9453154683493332E-2</v>
      </c>
      <c r="F126" s="22">
        <f t="shared" si="35"/>
        <v>-0.41842369931857348</v>
      </c>
    </row>
    <row r="127" spans="2:6" x14ac:dyDescent="0.25">
      <c r="B127" s="11">
        <v>3</v>
      </c>
      <c r="C127" s="12">
        <v>1.8</v>
      </c>
      <c r="D127" s="18">
        <f t="shared" si="36"/>
        <v>1.9070169557069836</v>
      </c>
      <c r="E127" s="21">
        <f t="shared" si="34"/>
        <v>0.18716916707131498</v>
      </c>
      <c r="F127" s="22">
        <f t="shared" si="35"/>
        <v>1.5574698729812535</v>
      </c>
    </row>
    <row r="128" spans="2:6" x14ac:dyDescent="0.25">
      <c r="B128" s="11">
        <v>2</v>
      </c>
      <c r="C128" s="12">
        <v>0.7</v>
      </c>
      <c r="D128" s="18">
        <f t="shared" si="36"/>
        <v>1.9070169557069836</v>
      </c>
      <c r="E128" s="21">
        <f t="shared" si="34"/>
        <v>0.44234222200387241</v>
      </c>
      <c r="F128" s="22">
        <f t="shared" si="35"/>
        <v>-0.93112338340715606</v>
      </c>
    </row>
    <row r="129" spans="2:6" x14ac:dyDescent="0.25">
      <c r="B129" s="11">
        <v>1.4</v>
      </c>
      <c r="C129" s="12">
        <v>0.7</v>
      </c>
      <c r="D129" s="18">
        <f t="shared" si="36"/>
        <v>1.9070169557069836</v>
      </c>
      <c r="E129" s="21">
        <f t="shared" si="34"/>
        <v>4.236464797738552E-3</v>
      </c>
      <c r="F129" s="22">
        <f t="shared" si="35"/>
        <v>-9.1123383407156033E-2</v>
      </c>
    </row>
    <row r="130" spans="2:6" x14ac:dyDescent="0.25">
      <c r="B130" s="11">
        <v>3</v>
      </c>
      <c r="C130" s="12">
        <v>1</v>
      </c>
      <c r="D130" s="18">
        <f t="shared" si="36"/>
        <v>1.9070169557069836</v>
      </c>
      <c r="E130" s="21">
        <f t="shared" si="34"/>
        <v>1.1946119351120299</v>
      </c>
      <c r="F130" s="22">
        <f t="shared" si="35"/>
        <v>-2.1859660885860328</v>
      </c>
    </row>
    <row r="131" spans="2:6" ht="15.75" thickBot="1" x14ac:dyDescent="0.3">
      <c r="B131" s="13">
        <v>3</v>
      </c>
      <c r="C131" s="14">
        <v>2.2000000000000002</v>
      </c>
      <c r="D131" s="18">
        <f t="shared" si="36"/>
        <v>1.9070169557069836</v>
      </c>
      <c r="E131" s="21">
        <f t="shared" si="34"/>
        <v>1.4290703443408448</v>
      </c>
      <c r="F131" s="22">
        <f t="shared" si="35"/>
        <v>5.2599241312436016</v>
      </c>
    </row>
    <row r="132" spans="2:6" ht="15.75" thickBot="1" x14ac:dyDescent="0.3">
      <c r="D132" s="8" t="str">
        <f>D120</f>
        <v>SUM</v>
      </c>
      <c r="E132" s="23">
        <f>SUM(E123:E131)</f>
        <v>4.9484208312291846</v>
      </c>
      <c r="F132" s="24">
        <f>SUM(F123:F131)</f>
        <v>-0.67019637683138367</v>
      </c>
    </row>
    <row r="133" spans="2:6" ht="15.75" thickBot="1" x14ac:dyDescent="0.3">
      <c r="B133" s="1"/>
      <c r="C133" s="1"/>
      <c r="D133" s="1"/>
      <c r="E133" s="1"/>
      <c r="F133" s="2"/>
    </row>
    <row r="134" spans="2:6" ht="18.75" thickBot="1" x14ac:dyDescent="0.4">
      <c r="B134" s="15" t="str">
        <f>B122</f>
        <v>y</v>
      </c>
      <c r="C134" s="16" t="str">
        <f>C122</f>
        <v>x</v>
      </c>
      <c r="D134" s="17" t="str">
        <f>D122</f>
        <v>θ</v>
      </c>
      <c r="E134" s="19" t="str">
        <f>E122</f>
        <v>MSE</v>
      </c>
      <c r="F134" s="20" t="s">
        <v>27</v>
      </c>
    </row>
    <row r="135" spans="2:6" x14ac:dyDescent="0.25">
      <c r="B135" s="11">
        <v>3</v>
      </c>
      <c r="C135" s="12">
        <v>1</v>
      </c>
      <c r="D135" s="18">
        <f>D123-$I$2*F132</f>
        <v>1.9405267745485528</v>
      </c>
      <c r="E135" s="21">
        <f>(B135-C135*D135)^2</f>
        <v>1.1224835154484931</v>
      </c>
      <c r="F135" s="22">
        <f>-2*C135*(B135-D135*C135)</f>
        <v>-2.1189464509028944</v>
      </c>
    </row>
    <row r="136" spans="2:6" x14ac:dyDescent="0.25">
      <c r="B136" s="11">
        <v>4</v>
      </c>
      <c r="C136" s="12">
        <v>2</v>
      </c>
      <c r="D136" s="18">
        <f>D135</f>
        <v>1.9405267745485528</v>
      </c>
      <c r="E136" s="21">
        <f t="shared" ref="E136:E143" si="37">(B136-C136*D136)^2</f>
        <v>1.4148258182394657E-2</v>
      </c>
      <c r="F136" s="22">
        <f t="shared" ref="F136:F143" si="38">-2*C136*(B136-D136*C136)</f>
        <v>-0.47578580361157741</v>
      </c>
    </row>
    <row r="137" spans="2:6" x14ac:dyDescent="0.25">
      <c r="B137" s="11">
        <v>2</v>
      </c>
      <c r="C137" s="12">
        <v>0.7</v>
      </c>
      <c r="D137" s="18">
        <f t="shared" ref="D137:D143" si="39">D136</f>
        <v>1.9405267745485528</v>
      </c>
      <c r="E137" s="21">
        <f t="shared" si="37"/>
        <v>0.41169067100655898</v>
      </c>
      <c r="F137" s="22">
        <f t="shared" si="38"/>
        <v>-0.89828376094241824</v>
      </c>
    </row>
    <row r="138" spans="2:6" x14ac:dyDescent="0.25">
      <c r="B138" s="11">
        <v>3</v>
      </c>
      <c r="C138" s="12">
        <v>1.5</v>
      </c>
      <c r="D138" s="18">
        <f t="shared" si="39"/>
        <v>1.9405267745485528</v>
      </c>
      <c r="E138" s="21">
        <f t="shared" si="37"/>
        <v>7.9583952275969743E-3</v>
      </c>
      <c r="F138" s="22">
        <f t="shared" si="38"/>
        <v>-0.26762951453151196</v>
      </c>
    </row>
    <row r="139" spans="2:6" x14ac:dyDescent="0.25">
      <c r="B139" s="11">
        <v>3</v>
      </c>
      <c r="C139" s="12">
        <v>1.8</v>
      </c>
      <c r="D139" s="18">
        <f t="shared" si="39"/>
        <v>1.9405267745485528</v>
      </c>
      <c r="E139" s="21">
        <f t="shared" si="37"/>
        <v>0.2429979221526139</v>
      </c>
      <c r="F139" s="22">
        <f t="shared" si="38"/>
        <v>1.7746134990746227</v>
      </c>
    </row>
    <row r="140" spans="2:6" x14ac:dyDescent="0.25">
      <c r="B140" s="11">
        <v>2</v>
      </c>
      <c r="C140" s="12">
        <v>0.7</v>
      </c>
      <c r="D140" s="18">
        <f t="shared" si="39"/>
        <v>1.9405267745485528</v>
      </c>
      <c r="E140" s="21">
        <f t="shared" si="37"/>
        <v>0.41169067100655898</v>
      </c>
      <c r="F140" s="22">
        <f t="shared" si="38"/>
        <v>-0.89828376094241824</v>
      </c>
    </row>
    <row r="141" spans="2:6" x14ac:dyDescent="0.25">
      <c r="B141" s="11">
        <v>1.4</v>
      </c>
      <c r="C141" s="12">
        <v>0.7</v>
      </c>
      <c r="D141" s="18">
        <f t="shared" si="39"/>
        <v>1.9405267745485528</v>
      </c>
      <c r="E141" s="21">
        <f t="shared" si="37"/>
        <v>1.7331616273433398E-3</v>
      </c>
      <c r="F141" s="22">
        <f t="shared" si="38"/>
        <v>-5.8283760942418134E-2</v>
      </c>
    </row>
    <row r="142" spans="2:6" x14ac:dyDescent="0.25">
      <c r="B142" s="11">
        <v>3</v>
      </c>
      <c r="C142" s="12">
        <v>1</v>
      </c>
      <c r="D142" s="18">
        <f t="shared" si="39"/>
        <v>1.9405267745485528</v>
      </c>
      <c r="E142" s="21">
        <f t="shared" si="37"/>
        <v>1.1224835154484931</v>
      </c>
      <c r="F142" s="22">
        <f t="shared" si="38"/>
        <v>-2.1189464509028944</v>
      </c>
    </row>
    <row r="143" spans="2:6" ht="15.75" thickBot="1" x14ac:dyDescent="0.3">
      <c r="B143" s="13">
        <v>3</v>
      </c>
      <c r="C143" s="14">
        <v>2.2000000000000002</v>
      </c>
      <c r="D143" s="18">
        <f t="shared" si="39"/>
        <v>1.9405267745485528</v>
      </c>
      <c r="E143" s="21">
        <f t="shared" si="37"/>
        <v>1.6107643236197848</v>
      </c>
      <c r="F143" s="22">
        <f t="shared" si="38"/>
        <v>5.5842991776299948</v>
      </c>
    </row>
    <row r="144" spans="2:6" ht="15.75" thickBot="1" x14ac:dyDescent="0.3">
      <c r="D144" s="8" t="str">
        <f>D132</f>
        <v>SUM</v>
      </c>
      <c r="E144" s="23">
        <f>SUM(E135:E143)</f>
        <v>4.9459504337198377</v>
      </c>
      <c r="F144" s="24">
        <f>SUM(F135:F143)</f>
        <v>0.52275317392848475</v>
      </c>
    </row>
    <row r="145" spans="2:6" ht="15.75" thickBot="1" x14ac:dyDescent="0.3"/>
    <row r="146" spans="2:6" ht="18.75" thickBot="1" x14ac:dyDescent="0.4">
      <c r="B146" s="15" t="str">
        <f>B134</f>
        <v>y</v>
      </c>
      <c r="C146" s="16" t="str">
        <f>C134</f>
        <v>x</v>
      </c>
      <c r="D146" s="17" t="str">
        <f>D134</f>
        <v>θ</v>
      </c>
      <c r="E146" s="19" t="str">
        <f>E134</f>
        <v>MSE</v>
      </c>
      <c r="F146" s="20" t="s">
        <v>27</v>
      </c>
    </row>
    <row r="147" spans="2:6" x14ac:dyDescent="0.25">
      <c r="B147" s="11">
        <v>3</v>
      </c>
      <c r="C147" s="12">
        <v>1</v>
      </c>
      <c r="D147" s="18">
        <f>D135-$I$2*F144</f>
        <v>1.9143891158521287</v>
      </c>
      <c r="E147" s="21">
        <f>(B147-C147*D147)^2</f>
        <v>1.178550991780323</v>
      </c>
      <c r="F147" s="22">
        <f>-2*C147*(B147-D147*C147)</f>
        <v>-2.1712217682957426</v>
      </c>
    </row>
    <row r="148" spans="2:6" x14ac:dyDescent="0.25">
      <c r="B148" s="11">
        <v>4</v>
      </c>
      <c r="C148" s="12">
        <v>2</v>
      </c>
      <c r="D148" s="18">
        <f>D147</f>
        <v>1.9143891158521287</v>
      </c>
      <c r="E148" s="21">
        <f t="shared" ref="E148:E155" si="40">(B148-C148*D148)^2</f>
        <v>2.9316893938320984E-2</v>
      </c>
      <c r="F148" s="22">
        <f t="shared" ref="F148:F155" si="41">-2*C148*(B148-D148*C148)</f>
        <v>-0.6848870731829706</v>
      </c>
    </row>
    <row r="149" spans="2:6" x14ac:dyDescent="0.25">
      <c r="B149" s="11">
        <v>2</v>
      </c>
      <c r="C149" s="12">
        <v>0.7</v>
      </c>
      <c r="D149" s="18">
        <f t="shared" ref="D149:D155" si="42">D148</f>
        <v>1.9143891158521287</v>
      </c>
      <c r="E149" s="21">
        <f t="shared" si="40"/>
        <v>0.43550446219165623</v>
      </c>
      <c r="F149" s="22">
        <f t="shared" si="41"/>
        <v>-0.92389866646491381</v>
      </c>
    </row>
    <row r="150" spans="2:6" x14ac:dyDescent="0.25">
      <c r="B150" s="11">
        <v>3</v>
      </c>
      <c r="C150" s="12">
        <v>1.5</v>
      </c>
      <c r="D150" s="18">
        <f t="shared" si="42"/>
        <v>1.9143891158521287</v>
      </c>
      <c r="E150" s="21">
        <f t="shared" si="40"/>
        <v>1.6490752840305552E-2</v>
      </c>
      <c r="F150" s="22">
        <f t="shared" si="41"/>
        <v>-0.38524897866542096</v>
      </c>
    </row>
    <row r="151" spans="2:6" x14ac:dyDescent="0.25">
      <c r="B151" s="11">
        <v>3</v>
      </c>
      <c r="C151" s="12">
        <v>1.8</v>
      </c>
      <c r="D151" s="18">
        <f t="shared" si="42"/>
        <v>1.9143891158521287</v>
      </c>
      <c r="E151" s="21">
        <f t="shared" si="40"/>
        <v>0.19882717433063793</v>
      </c>
      <c r="F151" s="22">
        <f t="shared" si="41"/>
        <v>1.6052414707217939</v>
      </c>
    </row>
    <row r="152" spans="2:6" x14ac:dyDescent="0.25">
      <c r="B152" s="11">
        <v>2</v>
      </c>
      <c r="C152" s="12">
        <v>0.7</v>
      </c>
      <c r="D152" s="18">
        <f t="shared" si="42"/>
        <v>1.9143891158521287</v>
      </c>
      <c r="E152" s="21">
        <f t="shared" si="40"/>
        <v>0.43550446219165623</v>
      </c>
      <c r="F152" s="22">
        <f t="shared" si="41"/>
        <v>-0.92389866646491381</v>
      </c>
    </row>
    <row r="153" spans="2:6" x14ac:dyDescent="0.25">
      <c r="B153" s="11">
        <v>1.4</v>
      </c>
      <c r="C153" s="12">
        <v>0.7</v>
      </c>
      <c r="D153" s="18">
        <f t="shared" si="42"/>
        <v>1.9143891158521287</v>
      </c>
      <c r="E153" s="21">
        <f t="shared" si="40"/>
        <v>3.5913195074443096E-3</v>
      </c>
      <c r="F153" s="22">
        <f t="shared" si="41"/>
        <v>-8.3898666464913771E-2</v>
      </c>
    </row>
    <row r="154" spans="2:6" x14ac:dyDescent="0.25">
      <c r="B154" s="11">
        <v>3</v>
      </c>
      <c r="C154" s="12">
        <v>1</v>
      </c>
      <c r="D154" s="18">
        <f t="shared" si="42"/>
        <v>1.9143891158521287</v>
      </c>
      <c r="E154" s="21">
        <f t="shared" si="40"/>
        <v>1.178550991780323</v>
      </c>
      <c r="F154" s="22">
        <f t="shared" si="41"/>
        <v>-2.1712217682957426</v>
      </c>
    </row>
    <row r="155" spans="2:6" ht="15.75" thickBot="1" x14ac:dyDescent="0.3">
      <c r="B155" s="13">
        <v>3</v>
      </c>
      <c r="C155" s="14">
        <v>2.2000000000000002</v>
      </c>
      <c r="D155" s="18">
        <f t="shared" si="42"/>
        <v>1.9143891158521287</v>
      </c>
      <c r="E155" s="21">
        <f t="shared" si="40"/>
        <v>1.468110395314481</v>
      </c>
      <c r="F155" s="22">
        <f t="shared" si="41"/>
        <v>5.3312866414486058</v>
      </c>
    </row>
    <row r="156" spans="2:6" ht="15.75" thickBot="1" x14ac:dyDescent="0.3">
      <c r="D156" s="8" t="str">
        <f>D144</f>
        <v>SUM</v>
      </c>
      <c r="E156" s="23">
        <f>SUM(E147:E155)</f>
        <v>4.9444474438751485</v>
      </c>
      <c r="F156" s="24">
        <f>SUM(F147:F155)</f>
        <v>-0.40774747566421876</v>
      </c>
    </row>
    <row r="157" spans="2:6" ht="15.75" thickBot="1" x14ac:dyDescent="0.3"/>
    <row r="158" spans="2:6" ht="18.75" thickBot="1" x14ac:dyDescent="0.4">
      <c r="B158" s="15" t="str">
        <f>B146</f>
        <v>y</v>
      </c>
      <c r="C158" s="16" t="str">
        <f>C146</f>
        <v>x</v>
      </c>
      <c r="D158" s="17" t="str">
        <f>D146</f>
        <v>θ</v>
      </c>
      <c r="E158" s="19" t="str">
        <f>E146</f>
        <v>MSE</v>
      </c>
      <c r="F158" s="20" t="s">
        <v>27</v>
      </c>
    </row>
    <row r="159" spans="2:6" x14ac:dyDescent="0.25">
      <c r="B159" s="11">
        <v>3</v>
      </c>
      <c r="C159" s="12">
        <v>1</v>
      </c>
      <c r="D159" s="18">
        <f>D147-$I$2*F156</f>
        <v>1.9347764896353397</v>
      </c>
      <c r="E159" s="21">
        <f>(B159-C159*D159)^2</f>
        <v>1.1347011270336096</v>
      </c>
      <c r="F159" s="22">
        <f>-2*C159*(B159-D159*C159)</f>
        <v>-2.1304470207293207</v>
      </c>
    </row>
    <row r="160" spans="2:6" x14ac:dyDescent="0.25">
      <c r="B160" s="11">
        <v>4</v>
      </c>
      <c r="C160" s="12">
        <v>2</v>
      </c>
      <c r="D160" s="18">
        <f>D159</f>
        <v>1.9347764896353397</v>
      </c>
      <c r="E160" s="21">
        <f t="shared" ref="E160:E167" si="43">(B160-C160*D160)^2</f>
        <v>1.7016425217155819E-2</v>
      </c>
      <c r="F160" s="22">
        <f t="shared" ref="F160:F167" si="44">-2*C160*(B160-D160*C160)</f>
        <v>-0.52178808291728274</v>
      </c>
    </row>
    <row r="161" spans="2:6" x14ac:dyDescent="0.25">
      <c r="B161" s="11">
        <v>2</v>
      </c>
      <c r="C161" s="12">
        <v>0.7</v>
      </c>
      <c r="D161" s="18">
        <f t="shared" ref="D161:D167" si="45">D160</f>
        <v>1.9347764896353397</v>
      </c>
      <c r="E161" s="21">
        <f t="shared" si="43"/>
        <v>0.41687226079541639</v>
      </c>
      <c r="F161" s="22">
        <f t="shared" si="44"/>
        <v>-0.90391904015736724</v>
      </c>
    </row>
    <row r="162" spans="2:6" x14ac:dyDescent="0.25">
      <c r="B162" s="11">
        <v>3</v>
      </c>
      <c r="C162" s="12">
        <v>1.5</v>
      </c>
      <c r="D162" s="18">
        <f t="shared" si="45"/>
        <v>1.9347764896353397</v>
      </c>
      <c r="E162" s="21">
        <f t="shared" si="43"/>
        <v>9.5717391846501486E-3</v>
      </c>
      <c r="F162" s="22">
        <f t="shared" si="44"/>
        <v>-0.29350579664097154</v>
      </c>
    </row>
    <row r="163" spans="2:6" x14ac:dyDescent="0.25">
      <c r="B163" s="11">
        <v>3</v>
      </c>
      <c r="C163" s="12">
        <v>1.8</v>
      </c>
      <c r="D163" s="18">
        <f t="shared" si="45"/>
        <v>1.9347764896353397</v>
      </c>
      <c r="E163" s="21">
        <f t="shared" si="43"/>
        <v>0.23290052203822997</v>
      </c>
      <c r="F163" s="22">
        <f t="shared" si="44"/>
        <v>1.7373516528370014</v>
      </c>
    </row>
    <row r="164" spans="2:6" x14ac:dyDescent="0.25">
      <c r="B164" s="11">
        <v>2</v>
      </c>
      <c r="C164" s="12">
        <v>0.7</v>
      </c>
      <c r="D164" s="18">
        <f t="shared" si="45"/>
        <v>1.9347764896353397</v>
      </c>
      <c r="E164" s="21">
        <f t="shared" si="43"/>
        <v>0.41687226079541639</v>
      </c>
      <c r="F164" s="22">
        <f t="shared" si="44"/>
        <v>-0.90391904015736724</v>
      </c>
    </row>
    <row r="165" spans="2:6" x14ac:dyDescent="0.25">
      <c r="B165" s="11">
        <v>1.4</v>
      </c>
      <c r="C165" s="12">
        <v>0.7</v>
      </c>
      <c r="D165" s="18">
        <f t="shared" si="45"/>
        <v>1.9347764896353397</v>
      </c>
      <c r="E165" s="21">
        <f t="shared" si="43"/>
        <v>2.0845120891015878E-3</v>
      </c>
      <c r="F165" s="22">
        <f t="shared" si="44"/>
        <v>-6.391904015736713E-2</v>
      </c>
    </row>
    <row r="166" spans="2:6" x14ac:dyDescent="0.25">
      <c r="B166" s="11">
        <v>3</v>
      </c>
      <c r="C166" s="12">
        <v>1</v>
      </c>
      <c r="D166" s="18">
        <f t="shared" si="45"/>
        <v>1.9347764896353397</v>
      </c>
      <c r="E166" s="21">
        <f t="shared" si="43"/>
        <v>1.1347011270336096</v>
      </c>
      <c r="F166" s="22">
        <f t="shared" si="44"/>
        <v>-2.1304470207293207</v>
      </c>
    </row>
    <row r="167" spans="2:6" ht="15.75" thickBot="1" x14ac:dyDescent="0.3">
      <c r="B167" s="13">
        <v>3</v>
      </c>
      <c r="C167" s="14">
        <v>2.2000000000000002</v>
      </c>
      <c r="D167" s="18">
        <f t="shared" si="45"/>
        <v>1.9347764896353397</v>
      </c>
      <c r="E167" s="21">
        <f t="shared" si="43"/>
        <v>1.5788130506664517</v>
      </c>
      <c r="F167" s="22">
        <f t="shared" si="44"/>
        <v>5.5286364196700903</v>
      </c>
    </row>
    <row r="168" spans="2:6" ht="15.75" thickBot="1" x14ac:dyDescent="0.3">
      <c r="D168" s="8" t="str">
        <f>D156</f>
        <v>SUM</v>
      </c>
      <c r="E168" s="23">
        <f>SUM(E159:E167)</f>
        <v>4.9435330248536413</v>
      </c>
      <c r="F168" s="24">
        <f>SUM(F159:F167)</f>
        <v>0.31804303101809506</v>
      </c>
    </row>
    <row r="169" spans="2:6" ht="15.75" thickBot="1" x14ac:dyDescent="0.3">
      <c r="B169" s="1"/>
      <c r="C169" s="1"/>
      <c r="D169" s="1"/>
      <c r="E169" s="1"/>
      <c r="F169" s="2"/>
    </row>
    <row r="170" spans="2:6" ht="18.75" thickBot="1" x14ac:dyDescent="0.4">
      <c r="B170" s="15" t="str">
        <f>B158</f>
        <v>y</v>
      </c>
      <c r="C170" s="16" t="str">
        <f>C158</f>
        <v>x</v>
      </c>
      <c r="D170" s="17" t="str">
        <f>D158</f>
        <v>θ</v>
      </c>
      <c r="E170" s="19" t="str">
        <f>E158</f>
        <v>MSE</v>
      </c>
      <c r="F170" s="20" t="s">
        <v>27</v>
      </c>
    </row>
    <row r="171" spans="2:6" x14ac:dyDescent="0.25">
      <c r="B171" s="11">
        <v>3</v>
      </c>
      <c r="C171" s="12">
        <v>1</v>
      </c>
      <c r="D171" s="18">
        <f>D159-$I$2*F168</f>
        <v>1.9188743380844349</v>
      </c>
      <c r="E171" s="21">
        <f>(B171-C171*D171)^2</f>
        <v>1.1688326968523688</v>
      </c>
      <c r="F171" s="22">
        <f>-2*C171*(B171-D171*C171)</f>
        <v>-2.1622513238311303</v>
      </c>
    </row>
    <row r="172" spans="2:6" x14ac:dyDescent="0.25">
      <c r="B172" s="11">
        <v>4</v>
      </c>
      <c r="C172" s="12">
        <v>2</v>
      </c>
      <c r="D172" s="18">
        <f>D171</f>
        <v>1.9188743380844349</v>
      </c>
      <c r="E172" s="21">
        <f t="shared" ref="E172:E179" si="46">(B172-C172*D172)^2</f>
        <v>2.6325492084954303E-2</v>
      </c>
      <c r="F172" s="22">
        <f t="shared" ref="F172:F179" si="47">-2*C172*(B172-D172*C172)</f>
        <v>-0.64900529532452111</v>
      </c>
    </row>
    <row r="173" spans="2:6" x14ac:dyDescent="0.25">
      <c r="B173" s="11">
        <v>2</v>
      </c>
      <c r="C173" s="12">
        <v>0.7</v>
      </c>
      <c r="D173" s="18">
        <f t="shared" ref="D173:D179" si="48">D172</f>
        <v>1.9188743380844349</v>
      </c>
      <c r="E173" s="21">
        <f t="shared" si="46"/>
        <v>0.43137042878948179</v>
      </c>
      <c r="F173" s="22">
        <f t="shared" si="47"/>
        <v>-0.91950314867725391</v>
      </c>
    </row>
    <row r="174" spans="2:6" x14ac:dyDescent="0.25">
      <c r="B174" s="11">
        <v>3</v>
      </c>
      <c r="C174" s="12">
        <v>1.5</v>
      </c>
      <c r="D174" s="18">
        <f t="shared" si="48"/>
        <v>1.9188743380844349</v>
      </c>
      <c r="E174" s="21">
        <f t="shared" si="46"/>
        <v>1.4808089297786797E-2</v>
      </c>
      <c r="F174" s="22">
        <f t="shared" si="47"/>
        <v>-0.36506547862004313</v>
      </c>
    </row>
    <row r="175" spans="2:6" x14ac:dyDescent="0.25">
      <c r="B175" s="11">
        <v>3</v>
      </c>
      <c r="C175" s="12">
        <v>1.8</v>
      </c>
      <c r="D175" s="18">
        <f t="shared" si="48"/>
        <v>1.9188743380844349</v>
      </c>
      <c r="E175" s="21">
        <f t="shared" si="46"/>
        <v>0.20609221885119219</v>
      </c>
      <c r="F175" s="22">
        <f t="shared" si="47"/>
        <v>1.6343057107871377</v>
      </c>
    </row>
    <row r="176" spans="2:6" x14ac:dyDescent="0.25">
      <c r="B176" s="11">
        <v>2</v>
      </c>
      <c r="C176" s="12">
        <v>0.7</v>
      </c>
      <c r="D176" s="18">
        <f t="shared" si="48"/>
        <v>1.9188743380844349</v>
      </c>
      <c r="E176" s="21">
        <f t="shared" si="46"/>
        <v>0.43137042878948179</v>
      </c>
      <c r="F176" s="22">
        <f t="shared" si="47"/>
        <v>-0.91950314867725391</v>
      </c>
    </row>
    <row r="177" spans="2:6" x14ac:dyDescent="0.25">
      <c r="B177" s="11">
        <v>1.4</v>
      </c>
      <c r="C177" s="12">
        <v>0.7</v>
      </c>
      <c r="D177" s="18">
        <f t="shared" si="48"/>
        <v>1.9188743380844349</v>
      </c>
      <c r="E177" s="21">
        <f t="shared" si="46"/>
        <v>3.2248727804069072E-3</v>
      </c>
      <c r="F177" s="22">
        <f t="shared" si="47"/>
        <v>-7.9503148677253888E-2</v>
      </c>
    </row>
    <row r="178" spans="2:6" x14ac:dyDescent="0.25">
      <c r="B178" s="11">
        <v>3</v>
      </c>
      <c r="C178" s="12">
        <v>1</v>
      </c>
      <c r="D178" s="18">
        <f t="shared" si="48"/>
        <v>1.9188743380844349</v>
      </c>
      <c r="E178" s="21">
        <f t="shared" si="46"/>
        <v>1.1688326968523688</v>
      </c>
      <c r="F178" s="22">
        <f t="shared" si="47"/>
        <v>-2.1622513238311303</v>
      </c>
    </row>
    <row r="179" spans="2:6" ht="15.75" thickBot="1" x14ac:dyDescent="0.3">
      <c r="B179" s="13">
        <v>3</v>
      </c>
      <c r="C179" s="14">
        <v>2.2000000000000002</v>
      </c>
      <c r="D179" s="18">
        <f t="shared" si="48"/>
        <v>1.9188743380844349</v>
      </c>
      <c r="E179" s="21">
        <f t="shared" si="46"/>
        <v>1.4921197680229148</v>
      </c>
      <c r="F179" s="22">
        <f t="shared" si="47"/>
        <v>5.3747035926573323</v>
      </c>
    </row>
    <row r="180" spans="2:6" ht="15.75" thickBot="1" x14ac:dyDescent="0.3">
      <c r="D180" s="8" t="str">
        <f>D168</f>
        <v>SUM</v>
      </c>
      <c r="E180" s="23">
        <f>SUM(E171:E179)</f>
        <v>4.9429766923209559</v>
      </c>
      <c r="F180" s="24">
        <f>SUM(F171:F179)</f>
        <v>-0.24807356419411608</v>
      </c>
    </row>
    <row r="181" spans="2:6" ht="15.75" thickBot="1" x14ac:dyDescent="0.3"/>
    <row r="182" spans="2:6" ht="18.75" thickBot="1" x14ac:dyDescent="0.4">
      <c r="B182" s="15" t="str">
        <f>B170</f>
        <v>y</v>
      </c>
      <c r="C182" s="16" t="str">
        <f>C170</f>
        <v>x</v>
      </c>
      <c r="D182" s="17" t="str">
        <f>D170</f>
        <v>θ</v>
      </c>
      <c r="E182" s="19" t="str">
        <f>E170</f>
        <v>MSE</v>
      </c>
      <c r="F182" s="20" t="s">
        <v>27</v>
      </c>
    </row>
    <row r="183" spans="2:6" x14ac:dyDescent="0.25">
      <c r="B183" s="11">
        <v>3</v>
      </c>
      <c r="C183" s="12">
        <v>1</v>
      </c>
      <c r="D183" s="18">
        <f>D171-$I$2*F180</f>
        <v>1.9312780162941408</v>
      </c>
      <c r="E183" s="21">
        <f>(B183-C183*D183)^2</f>
        <v>1.1421666784561868</v>
      </c>
      <c r="F183" s="22">
        <f>-2*C183*(B183-D183*C183)</f>
        <v>-2.1374439674117185</v>
      </c>
    </row>
    <row r="184" spans="2:6" x14ac:dyDescent="0.25">
      <c r="B184" s="11">
        <v>4</v>
      </c>
      <c r="C184" s="12">
        <v>2</v>
      </c>
      <c r="D184" s="18">
        <f>D183</f>
        <v>1.9312780162941408</v>
      </c>
      <c r="E184" s="21">
        <f t="shared" ref="E184:E191" si="49">(B184-C184*D184)^2</f>
        <v>1.8890844177873536E-2</v>
      </c>
      <c r="F184" s="22">
        <f t="shared" ref="F184:F191" si="50">-2*C184*(B184-D184*C184)</f>
        <v>-0.54977586964687397</v>
      </c>
    </row>
    <row r="185" spans="2:6" x14ac:dyDescent="0.25">
      <c r="B185" s="11">
        <v>2</v>
      </c>
      <c r="C185" s="12">
        <v>0.7</v>
      </c>
      <c r="D185" s="18">
        <f t="shared" ref="D185:D191" si="51">D184</f>
        <v>1.9312780162941408</v>
      </c>
      <c r="E185" s="21">
        <f t="shared" si="49"/>
        <v>0.42004059472471128</v>
      </c>
      <c r="F185" s="22">
        <f t="shared" si="50"/>
        <v>-0.907347544031742</v>
      </c>
    </row>
    <row r="186" spans="2:6" x14ac:dyDescent="0.25">
      <c r="B186" s="11">
        <v>3</v>
      </c>
      <c r="C186" s="12">
        <v>1.5</v>
      </c>
      <c r="D186" s="18">
        <f t="shared" si="51"/>
        <v>1.9312780162941408</v>
      </c>
      <c r="E186" s="21">
        <f t="shared" si="49"/>
        <v>1.0626099850053887E-2</v>
      </c>
      <c r="F186" s="22">
        <f t="shared" si="50"/>
        <v>-0.30924892667636694</v>
      </c>
    </row>
    <row r="187" spans="2:6" x14ac:dyDescent="0.25">
      <c r="B187" s="11">
        <v>3</v>
      </c>
      <c r="C187" s="12">
        <v>1.8</v>
      </c>
      <c r="D187" s="18">
        <f t="shared" si="51"/>
        <v>1.9312780162941408</v>
      </c>
      <c r="E187" s="21">
        <f t="shared" si="49"/>
        <v>0.22686209897942172</v>
      </c>
      <c r="F187" s="22">
        <f t="shared" si="50"/>
        <v>1.7146815455860327</v>
      </c>
    </row>
    <row r="188" spans="2:6" x14ac:dyDescent="0.25">
      <c r="B188" s="11">
        <v>2</v>
      </c>
      <c r="C188" s="12">
        <v>0.7</v>
      </c>
      <c r="D188" s="18">
        <f t="shared" si="51"/>
        <v>1.9312780162941408</v>
      </c>
      <c r="E188" s="21">
        <f t="shared" si="49"/>
        <v>0.42004059472471128</v>
      </c>
      <c r="F188" s="22">
        <f t="shared" si="50"/>
        <v>-0.907347544031742</v>
      </c>
    </row>
    <row r="189" spans="2:6" x14ac:dyDescent="0.25">
      <c r="B189" s="11">
        <v>1.4</v>
      </c>
      <c r="C189" s="12">
        <v>0.7</v>
      </c>
      <c r="D189" s="18">
        <f t="shared" si="51"/>
        <v>1.9312780162941408</v>
      </c>
      <c r="E189" s="21">
        <f t="shared" si="49"/>
        <v>2.3141284117895017E-3</v>
      </c>
      <c r="F189" s="22">
        <f t="shared" si="50"/>
        <v>-6.7347544031741965E-2</v>
      </c>
    </row>
    <row r="190" spans="2:6" x14ac:dyDescent="0.25">
      <c r="B190" s="11">
        <v>3</v>
      </c>
      <c r="C190" s="12">
        <v>1</v>
      </c>
      <c r="D190" s="18">
        <f t="shared" si="51"/>
        <v>1.9312780162941408</v>
      </c>
      <c r="E190" s="21">
        <f t="shared" si="49"/>
        <v>1.1421666784561868</v>
      </c>
      <c r="F190" s="22">
        <f t="shared" si="50"/>
        <v>-2.1374439674117185</v>
      </c>
    </row>
    <row r="191" spans="2:6" ht="15.75" thickBot="1" x14ac:dyDescent="0.3">
      <c r="B191" s="13">
        <v>3</v>
      </c>
      <c r="C191" s="14">
        <v>2.2000000000000002</v>
      </c>
      <c r="D191" s="18">
        <f t="shared" si="51"/>
        <v>1.9312780162941408</v>
      </c>
      <c r="E191" s="21">
        <f t="shared" si="49"/>
        <v>1.5595305018271348</v>
      </c>
      <c r="F191" s="22">
        <f t="shared" si="50"/>
        <v>5.4947711977272844</v>
      </c>
    </row>
    <row r="192" spans="2:6" ht="15.75" thickBot="1" x14ac:dyDescent="0.3">
      <c r="D192" s="8" t="str">
        <f>D180</f>
        <v>SUM</v>
      </c>
      <c r="E192" s="23">
        <f>SUM(E183:E191)</f>
        <v>4.9426382196080692</v>
      </c>
      <c r="F192" s="24">
        <f>SUM(F183:F191)</f>
        <v>0.19349738007141237</v>
      </c>
    </row>
    <row r="193" spans="2:6" ht="15.75" thickBot="1" x14ac:dyDescent="0.3">
      <c r="B193" s="1"/>
      <c r="C193" s="1"/>
      <c r="D193" s="1"/>
      <c r="E193" s="1"/>
      <c r="F193" s="2"/>
    </row>
    <row r="194" spans="2:6" ht="18.75" thickBot="1" x14ac:dyDescent="0.4">
      <c r="B194" s="15" t="str">
        <f>B182</f>
        <v>y</v>
      </c>
      <c r="C194" s="16" t="str">
        <f>C182</f>
        <v>x</v>
      </c>
      <c r="D194" s="17" t="str">
        <f>D182</f>
        <v>θ</v>
      </c>
      <c r="E194" s="19" t="str">
        <f>E182</f>
        <v>MSE</v>
      </c>
      <c r="F194" s="20" t="s">
        <v>27</v>
      </c>
    </row>
    <row r="195" spans="2:6" x14ac:dyDescent="0.25">
      <c r="B195" s="11">
        <v>3</v>
      </c>
      <c r="C195" s="12">
        <v>1</v>
      </c>
      <c r="D195" s="18">
        <f>D183-$I$2*F192</f>
        <v>1.9216031472905701</v>
      </c>
      <c r="E195" s="21">
        <f>(B195-C195*D195)^2</f>
        <v>1.1629397719336039</v>
      </c>
      <c r="F195" s="22">
        <f>-2*C195*(B195-D195*C195)</f>
        <v>-2.1567937054188597</v>
      </c>
    </row>
    <row r="196" spans="2:6" x14ac:dyDescent="0.25">
      <c r="B196" s="11">
        <v>4</v>
      </c>
      <c r="C196" s="12">
        <v>2</v>
      </c>
      <c r="D196" s="18">
        <f>D195</f>
        <v>1.9216031472905701</v>
      </c>
      <c r="E196" s="21">
        <f t="shared" ref="E196:E203" si="52">(B196-C196*D196)^2</f>
        <v>2.4584266058976165E-2</v>
      </c>
      <c r="F196" s="22">
        <f t="shared" ref="F196:F203" si="53">-2*C196*(B196-D196*C196)</f>
        <v>-0.62717482167543892</v>
      </c>
    </row>
    <row r="197" spans="2:6" x14ac:dyDescent="0.25">
      <c r="B197" s="11">
        <v>2</v>
      </c>
      <c r="C197" s="12">
        <v>0.7</v>
      </c>
      <c r="D197" s="18">
        <f t="shared" ref="D197:D203" si="54">D196</f>
        <v>1.9216031472905701</v>
      </c>
      <c r="E197" s="21">
        <f t="shared" si="52"/>
        <v>0.42886492886814592</v>
      </c>
      <c r="F197" s="22">
        <f t="shared" si="53"/>
        <v>-0.91682891565524149</v>
      </c>
    </row>
    <row r="198" spans="2:6" x14ac:dyDescent="0.25">
      <c r="B198" s="11">
        <v>3</v>
      </c>
      <c r="C198" s="12">
        <v>1.5</v>
      </c>
      <c r="D198" s="18">
        <f t="shared" si="54"/>
        <v>1.9216031472905701</v>
      </c>
      <c r="E198" s="21">
        <f t="shared" si="52"/>
        <v>1.3828649658174092E-2</v>
      </c>
      <c r="F198" s="22">
        <f t="shared" si="53"/>
        <v>-0.35278583719243439</v>
      </c>
    </row>
    <row r="199" spans="2:6" x14ac:dyDescent="0.25">
      <c r="B199" s="11">
        <v>3</v>
      </c>
      <c r="C199" s="12">
        <v>1.8</v>
      </c>
      <c r="D199" s="18">
        <f t="shared" si="54"/>
        <v>1.9216031472905701</v>
      </c>
      <c r="E199" s="21">
        <f t="shared" si="52"/>
        <v>0.21057605365540236</v>
      </c>
      <c r="F199" s="22">
        <f t="shared" si="53"/>
        <v>1.6519883944428952</v>
      </c>
    </row>
    <row r="200" spans="2:6" x14ac:dyDescent="0.25">
      <c r="B200" s="11">
        <v>2</v>
      </c>
      <c r="C200" s="12">
        <v>0.7</v>
      </c>
      <c r="D200" s="18">
        <f t="shared" si="54"/>
        <v>1.9216031472905701</v>
      </c>
      <c r="E200" s="21">
        <f t="shared" si="52"/>
        <v>0.42886492886814592</v>
      </c>
      <c r="F200" s="22">
        <f t="shared" si="53"/>
        <v>-0.91682891565524149</v>
      </c>
    </row>
    <row r="201" spans="2:6" x14ac:dyDescent="0.25">
      <c r="B201" s="11">
        <v>1.4</v>
      </c>
      <c r="C201" s="12">
        <v>0.7</v>
      </c>
      <c r="D201" s="18">
        <f t="shared" si="54"/>
        <v>1.9216031472905701</v>
      </c>
      <c r="E201" s="21">
        <f t="shared" si="52"/>
        <v>3.0115725922245898E-3</v>
      </c>
      <c r="F201" s="22">
        <f t="shared" si="53"/>
        <v>-7.6828915655241387E-2</v>
      </c>
    </row>
    <row r="202" spans="2:6" x14ac:dyDescent="0.25">
      <c r="B202" s="11">
        <v>3</v>
      </c>
      <c r="C202" s="12">
        <v>1</v>
      </c>
      <c r="D202" s="18">
        <f t="shared" si="54"/>
        <v>1.9216031472905701</v>
      </c>
      <c r="E202" s="21">
        <f t="shared" si="52"/>
        <v>1.1629397719336039</v>
      </c>
      <c r="F202" s="22">
        <f t="shared" si="53"/>
        <v>-2.1567937054188597</v>
      </c>
    </row>
    <row r="203" spans="2:6" ht="15.75" thickBot="1" x14ac:dyDescent="0.3">
      <c r="B203" s="13">
        <v>3</v>
      </c>
      <c r="C203" s="14">
        <v>2.2000000000000002</v>
      </c>
      <c r="D203" s="18">
        <f t="shared" si="54"/>
        <v>1.9216031472905701</v>
      </c>
      <c r="E203" s="21">
        <f t="shared" si="52"/>
        <v>1.5068223492412749</v>
      </c>
      <c r="F203" s="22">
        <f t="shared" si="53"/>
        <v>5.401118465772722</v>
      </c>
    </row>
    <row r="204" spans="2:6" ht="15.75" thickBot="1" x14ac:dyDescent="0.3">
      <c r="D204" s="8" t="str">
        <f>D192</f>
        <v>SUM</v>
      </c>
      <c r="E204" s="23">
        <f>SUM(E195:E203)</f>
        <v>4.9424322928095519</v>
      </c>
      <c r="F204" s="24">
        <f>SUM(F195:F203)</f>
        <v>-0.15092795645569979</v>
      </c>
    </row>
    <row r="205" spans="2:6" ht="15.75" thickBot="1" x14ac:dyDescent="0.3"/>
    <row r="206" spans="2:6" ht="18.75" thickBot="1" x14ac:dyDescent="0.4">
      <c r="B206" s="15" t="str">
        <f>B194</f>
        <v>y</v>
      </c>
      <c r="C206" s="16" t="str">
        <f>C194</f>
        <v>x</v>
      </c>
      <c r="D206" s="17" t="str">
        <f>D194</f>
        <v>θ</v>
      </c>
      <c r="E206" s="19" t="str">
        <f>E194</f>
        <v>MSE</v>
      </c>
      <c r="F206" s="20" t="s">
        <v>27</v>
      </c>
    </row>
    <row r="207" spans="2:6" x14ac:dyDescent="0.25">
      <c r="B207" s="11">
        <v>3</v>
      </c>
      <c r="C207" s="12">
        <v>1</v>
      </c>
      <c r="D207" s="18">
        <f>D195-$I$2*F204</f>
        <v>1.9291495451133551</v>
      </c>
      <c r="E207" s="21">
        <f>(B207-C207*D207)^2</f>
        <v>1.1467206967309342</v>
      </c>
      <c r="F207" s="22">
        <f>-2*C207*(B207-D207*C207)</f>
        <v>-2.1417009097732898</v>
      </c>
    </row>
    <row r="208" spans="2:6" x14ac:dyDescent="0.25">
      <c r="B208" s="11">
        <v>4</v>
      </c>
      <c r="C208" s="12">
        <v>2</v>
      </c>
      <c r="D208" s="18">
        <f>D207</f>
        <v>1.9291495451133551</v>
      </c>
      <c r="E208" s="21">
        <f t="shared" ref="E208:E215" si="55">(B208-C208*D208)^2</f>
        <v>2.0079147830578004E-2</v>
      </c>
      <c r="F208" s="22">
        <f t="shared" ref="F208:F215" si="56">-2*C208*(B208-D208*C208)</f>
        <v>-0.56680363909315901</v>
      </c>
    </row>
    <row r="209" spans="2:6" x14ac:dyDescent="0.25">
      <c r="B209" s="11">
        <v>2</v>
      </c>
      <c r="C209" s="12">
        <v>0.7</v>
      </c>
      <c r="D209" s="18">
        <f t="shared" ref="D209:D215" si="57">D208</f>
        <v>1.9291495451133551</v>
      </c>
      <c r="E209" s="21">
        <f t="shared" si="55"/>
        <v>0.42197407771402767</v>
      </c>
      <c r="F209" s="22">
        <f t="shared" si="56"/>
        <v>-0.90943344578891205</v>
      </c>
    </row>
    <row r="210" spans="2:6" x14ac:dyDescent="0.25">
      <c r="B210" s="11">
        <v>3</v>
      </c>
      <c r="C210" s="12">
        <v>1.5</v>
      </c>
      <c r="D210" s="18">
        <f t="shared" si="57"/>
        <v>1.9291495451133551</v>
      </c>
      <c r="E210" s="21">
        <f t="shared" si="55"/>
        <v>1.1294520654700126E-2</v>
      </c>
      <c r="F210" s="22">
        <f t="shared" si="56"/>
        <v>-0.31882704698990194</v>
      </c>
    </row>
    <row r="211" spans="2:6" x14ac:dyDescent="0.25">
      <c r="B211" s="11">
        <v>3</v>
      </c>
      <c r="C211" s="12">
        <v>1.8</v>
      </c>
      <c r="D211" s="18">
        <f t="shared" si="57"/>
        <v>1.9291495451133551</v>
      </c>
      <c r="E211" s="21">
        <f t="shared" si="55"/>
        <v>0.22322712718761517</v>
      </c>
      <c r="F211" s="22">
        <f t="shared" si="56"/>
        <v>1.700889052334541</v>
      </c>
    </row>
    <row r="212" spans="2:6" x14ac:dyDescent="0.25">
      <c r="B212" s="11">
        <v>2</v>
      </c>
      <c r="C212" s="12">
        <v>0.7</v>
      </c>
      <c r="D212" s="18">
        <f t="shared" si="57"/>
        <v>1.9291495451133551</v>
      </c>
      <c r="E212" s="21">
        <f t="shared" si="55"/>
        <v>0.42197407771402767</v>
      </c>
      <c r="F212" s="22">
        <f t="shared" si="56"/>
        <v>-0.90943344578891205</v>
      </c>
    </row>
    <row r="213" spans="2:6" x14ac:dyDescent="0.25">
      <c r="B213" s="11">
        <v>1.4</v>
      </c>
      <c r="C213" s="12">
        <v>0.7</v>
      </c>
      <c r="D213" s="18">
        <f t="shared" si="57"/>
        <v>1.9291495451133551</v>
      </c>
      <c r="E213" s="21">
        <f t="shared" si="55"/>
        <v>2.4596956092458096E-3</v>
      </c>
      <c r="F213" s="22">
        <f t="shared" si="56"/>
        <v>-6.9433445788912029E-2</v>
      </c>
    </row>
    <row r="214" spans="2:6" x14ac:dyDescent="0.25">
      <c r="B214" s="11">
        <v>3</v>
      </c>
      <c r="C214" s="12">
        <v>1</v>
      </c>
      <c r="D214" s="18">
        <f t="shared" si="57"/>
        <v>1.9291495451133551</v>
      </c>
      <c r="E214" s="21">
        <f t="shared" si="55"/>
        <v>1.1467206967309342</v>
      </c>
      <c r="F214" s="22">
        <f t="shared" si="56"/>
        <v>-2.1417009097732898</v>
      </c>
    </row>
    <row r="215" spans="2:6" ht="15.75" thickBot="1" x14ac:dyDescent="0.3">
      <c r="B215" s="13">
        <v>3</v>
      </c>
      <c r="C215" s="14">
        <v>2.2000000000000002</v>
      </c>
      <c r="D215" s="18">
        <f t="shared" si="57"/>
        <v>1.9291495451133551</v>
      </c>
      <c r="E215" s="21">
        <f t="shared" si="55"/>
        <v>1.5478569667732682</v>
      </c>
      <c r="F215" s="22">
        <f t="shared" si="56"/>
        <v>5.4741675966972805</v>
      </c>
    </row>
    <row r="216" spans="2:6" ht="15.75" thickBot="1" x14ac:dyDescent="0.3">
      <c r="D216" s="8" t="str">
        <f>D204</f>
        <v>SUM</v>
      </c>
      <c r="E216" s="23">
        <f>SUM(E207:E215)</f>
        <v>4.942307006945331</v>
      </c>
      <c r="F216" s="24">
        <f>SUM(F207:F215)</f>
        <v>0.1177238060354453</v>
      </c>
    </row>
    <row r="217" spans="2:6" x14ac:dyDescent="0.25">
      <c r="B217" s="1"/>
      <c r="C217" s="1"/>
      <c r="D217" s="1"/>
      <c r="E217" s="1"/>
      <c r="F217" s="2"/>
    </row>
    <row r="218" spans="2:6" x14ac:dyDescent="0.25">
      <c r="B218" s="1"/>
      <c r="C218" s="1"/>
      <c r="D218" s="1"/>
      <c r="E218" s="1"/>
      <c r="F218" s="2"/>
    </row>
    <row r="219" spans="2:6" x14ac:dyDescent="0.25">
      <c r="B219" s="1"/>
      <c r="C219" s="1"/>
      <c r="D219" s="1"/>
      <c r="E219" s="1"/>
      <c r="F219" s="2"/>
    </row>
    <row r="220" spans="2:6" x14ac:dyDescent="0.25">
      <c r="D220" s="7"/>
      <c r="E220" s="1"/>
      <c r="F220" s="2"/>
    </row>
    <row r="223" spans="2:6" x14ac:dyDescent="0.25">
      <c r="B223" s="7"/>
      <c r="C223" s="7"/>
      <c r="D223" s="7"/>
      <c r="E223" s="7"/>
      <c r="F223" s="7"/>
    </row>
    <row r="224" spans="2:6" x14ac:dyDescent="0.25">
      <c r="B224" s="1"/>
      <c r="C224" s="1"/>
      <c r="D224" s="1"/>
      <c r="E224" s="1"/>
      <c r="F224" s="2"/>
    </row>
    <row r="225" spans="2:6" x14ac:dyDescent="0.25">
      <c r="B225" s="1"/>
      <c r="C225" s="1"/>
      <c r="D225" s="1"/>
      <c r="E225" s="1"/>
      <c r="F225" s="2"/>
    </row>
    <row r="226" spans="2:6" x14ac:dyDescent="0.25">
      <c r="B226" s="1"/>
      <c r="C226" s="1"/>
      <c r="D226" s="1"/>
      <c r="E226" s="1"/>
      <c r="F226" s="2"/>
    </row>
    <row r="227" spans="2:6" x14ac:dyDescent="0.25">
      <c r="B227" s="1"/>
      <c r="C227" s="1"/>
      <c r="D227" s="1"/>
      <c r="E227" s="1"/>
      <c r="F227" s="2"/>
    </row>
    <row r="228" spans="2:6" x14ac:dyDescent="0.25">
      <c r="B228" s="1"/>
      <c r="C228" s="1"/>
      <c r="D228" s="1"/>
      <c r="E228" s="1"/>
      <c r="F228" s="2"/>
    </row>
    <row r="229" spans="2:6" x14ac:dyDescent="0.25">
      <c r="B229" s="1"/>
      <c r="C229" s="1"/>
      <c r="D229" s="1"/>
      <c r="E229" s="1"/>
      <c r="F229" s="2"/>
    </row>
    <row r="230" spans="2:6" x14ac:dyDescent="0.25">
      <c r="B230" s="1"/>
      <c r="C230" s="1"/>
      <c r="D230" s="1"/>
      <c r="E230" s="1"/>
      <c r="F230" s="2"/>
    </row>
    <row r="231" spans="2:6" x14ac:dyDescent="0.25">
      <c r="B231" s="1"/>
      <c r="C231" s="1"/>
      <c r="D231" s="1"/>
      <c r="E231" s="1"/>
      <c r="F231" s="2"/>
    </row>
    <row r="232" spans="2:6" x14ac:dyDescent="0.25">
      <c r="B232" s="1"/>
      <c r="C232" s="1"/>
      <c r="D232" s="1"/>
      <c r="E232" s="1"/>
      <c r="F232" s="2"/>
    </row>
    <row r="233" spans="2:6" x14ac:dyDescent="0.25">
      <c r="D233" s="7"/>
      <c r="E233" s="1"/>
      <c r="F233" s="2"/>
    </row>
    <row r="236" spans="2:6" x14ac:dyDescent="0.25">
      <c r="B236" s="7"/>
      <c r="C236" s="7"/>
      <c r="D236" s="7"/>
      <c r="E236" s="7"/>
      <c r="F236" s="7"/>
    </row>
    <row r="237" spans="2:6" x14ac:dyDescent="0.25">
      <c r="B237" s="1"/>
      <c r="C237" s="1"/>
      <c r="D237" s="1"/>
      <c r="E237" s="1"/>
      <c r="F237" s="2"/>
    </row>
    <row r="238" spans="2:6" x14ac:dyDescent="0.25">
      <c r="B238" s="1"/>
      <c r="C238" s="1"/>
      <c r="D238" s="1"/>
      <c r="E238" s="1"/>
      <c r="F238" s="2"/>
    </row>
    <row r="239" spans="2:6" x14ac:dyDescent="0.25">
      <c r="B239" s="1"/>
      <c r="C239" s="1"/>
      <c r="D239" s="1"/>
      <c r="E239" s="1"/>
      <c r="F239" s="2"/>
    </row>
    <row r="240" spans="2:6" x14ac:dyDescent="0.25">
      <c r="B240" s="1"/>
      <c r="C240" s="1"/>
      <c r="D240" s="1"/>
      <c r="E240" s="1"/>
      <c r="F240" s="2"/>
    </row>
    <row r="241" spans="2:6" x14ac:dyDescent="0.25">
      <c r="B241" s="1"/>
      <c r="C241" s="1"/>
      <c r="D241" s="1"/>
      <c r="E241" s="1"/>
      <c r="F241" s="2"/>
    </row>
    <row r="242" spans="2:6" x14ac:dyDescent="0.25">
      <c r="B242" s="1"/>
      <c r="C242" s="1"/>
      <c r="D242" s="1"/>
      <c r="E242" s="1"/>
      <c r="F242" s="2"/>
    </row>
    <row r="243" spans="2:6" x14ac:dyDescent="0.25">
      <c r="B243" s="1"/>
      <c r="C243" s="1"/>
      <c r="D243" s="1"/>
      <c r="E243" s="1"/>
      <c r="F243" s="2"/>
    </row>
    <row r="244" spans="2:6" x14ac:dyDescent="0.25">
      <c r="B244" s="1"/>
      <c r="C244" s="1"/>
      <c r="D244" s="1"/>
      <c r="E244" s="1"/>
      <c r="F244" s="2"/>
    </row>
    <row r="245" spans="2:6" x14ac:dyDescent="0.25">
      <c r="B245" s="1"/>
      <c r="C245" s="1"/>
      <c r="D245" s="1"/>
      <c r="E245" s="1"/>
      <c r="F245" s="2"/>
    </row>
    <row r="246" spans="2:6" x14ac:dyDescent="0.25">
      <c r="D246" s="7"/>
      <c r="E246" s="1"/>
      <c r="F246" s="2"/>
    </row>
    <row r="249" spans="2:6" x14ac:dyDescent="0.25">
      <c r="B249" s="7"/>
      <c r="C249" s="7"/>
      <c r="D249" s="7"/>
      <c r="E249" s="7"/>
      <c r="F249" s="7"/>
    </row>
    <row r="250" spans="2:6" x14ac:dyDescent="0.25">
      <c r="B250" s="1"/>
      <c r="C250" s="1"/>
      <c r="D250" s="1"/>
      <c r="E250" s="1"/>
      <c r="F250" s="2"/>
    </row>
    <row r="251" spans="2:6" x14ac:dyDescent="0.25">
      <c r="B251" s="1"/>
      <c r="C251" s="1"/>
      <c r="D251" s="1"/>
      <c r="E251" s="1"/>
      <c r="F251" s="2"/>
    </row>
    <row r="252" spans="2:6" x14ac:dyDescent="0.25">
      <c r="B252" s="1"/>
      <c r="C252" s="1"/>
      <c r="D252" s="1"/>
      <c r="E252" s="1"/>
      <c r="F252" s="2"/>
    </row>
    <row r="253" spans="2:6" x14ac:dyDescent="0.25">
      <c r="B253" s="1"/>
      <c r="C253" s="1"/>
      <c r="D253" s="1"/>
      <c r="E253" s="1"/>
      <c r="F253" s="2"/>
    </row>
    <row r="254" spans="2:6" x14ac:dyDescent="0.25">
      <c r="B254" s="1"/>
      <c r="C254" s="1"/>
      <c r="D254" s="1"/>
      <c r="E254" s="1"/>
      <c r="F254" s="2"/>
    </row>
    <row r="255" spans="2:6" x14ac:dyDescent="0.25">
      <c r="B255" s="1"/>
      <c r="C255" s="1"/>
      <c r="D255" s="1"/>
      <c r="E255" s="1"/>
      <c r="F255" s="2"/>
    </row>
    <row r="256" spans="2:6" x14ac:dyDescent="0.25">
      <c r="B256" s="1"/>
      <c r="C256" s="1"/>
      <c r="D256" s="1"/>
      <c r="E256" s="1"/>
      <c r="F256" s="2"/>
    </row>
    <row r="257" spans="2:6" x14ac:dyDescent="0.25">
      <c r="B257" s="1"/>
      <c r="C257" s="1"/>
      <c r="D257" s="1"/>
      <c r="E257" s="1"/>
      <c r="F257" s="2"/>
    </row>
    <row r="258" spans="2:6" x14ac:dyDescent="0.25">
      <c r="B258" s="1"/>
      <c r="C258" s="1"/>
      <c r="D258" s="1"/>
      <c r="E258" s="1"/>
      <c r="F258" s="2"/>
    </row>
    <row r="259" spans="2:6" x14ac:dyDescent="0.25">
      <c r="D259" s="7"/>
      <c r="E259" s="1"/>
      <c r="F259" s="2"/>
    </row>
    <row r="262" spans="2:6" x14ac:dyDescent="0.25">
      <c r="B262" s="7"/>
      <c r="C262" s="7"/>
      <c r="D262" s="7"/>
      <c r="E262" s="7"/>
      <c r="F262" s="7"/>
    </row>
    <row r="263" spans="2:6" x14ac:dyDescent="0.25">
      <c r="B263" s="1"/>
      <c r="C263" s="1"/>
      <c r="D263" s="1"/>
      <c r="E263" s="1"/>
      <c r="F263" s="2"/>
    </row>
    <row r="264" spans="2:6" x14ac:dyDescent="0.25">
      <c r="B264" s="1"/>
      <c r="C264" s="1"/>
      <c r="D264" s="1"/>
      <c r="E264" s="1"/>
      <c r="F264" s="2"/>
    </row>
    <row r="265" spans="2:6" x14ac:dyDescent="0.25">
      <c r="B265" s="1"/>
      <c r="C265" s="1"/>
      <c r="D265" s="1"/>
      <c r="E265" s="1"/>
      <c r="F265" s="2"/>
    </row>
    <row r="266" spans="2:6" x14ac:dyDescent="0.25">
      <c r="B266" s="1"/>
      <c r="C266" s="1"/>
      <c r="D266" s="1"/>
      <c r="E266" s="1"/>
      <c r="F266" s="2"/>
    </row>
    <row r="267" spans="2:6" x14ac:dyDescent="0.25">
      <c r="B267" s="1"/>
      <c r="C267" s="1"/>
      <c r="D267" s="1"/>
      <c r="E267" s="1"/>
      <c r="F267" s="2"/>
    </row>
    <row r="268" spans="2:6" x14ac:dyDescent="0.25">
      <c r="B268" s="1"/>
      <c r="C268" s="1"/>
      <c r="D268" s="1"/>
      <c r="E268" s="1"/>
      <c r="F268" s="2"/>
    </row>
    <row r="269" spans="2:6" x14ac:dyDescent="0.25">
      <c r="B269" s="1"/>
      <c r="C269" s="1"/>
      <c r="D269" s="1"/>
      <c r="E269" s="1"/>
      <c r="F269" s="2"/>
    </row>
    <row r="270" spans="2:6" x14ac:dyDescent="0.25">
      <c r="B270" s="1"/>
      <c r="C270" s="1"/>
      <c r="D270" s="1"/>
      <c r="E270" s="1"/>
      <c r="F270" s="2"/>
    </row>
    <row r="271" spans="2:6" x14ac:dyDescent="0.25">
      <c r="B271" s="1"/>
      <c r="C271" s="1"/>
      <c r="D271" s="1"/>
      <c r="E271" s="1"/>
      <c r="F271" s="2"/>
    </row>
    <row r="272" spans="2:6" x14ac:dyDescent="0.25">
      <c r="D272" s="7"/>
      <c r="E272" s="1"/>
      <c r="F272" s="2"/>
    </row>
    <row r="275" spans="2:6" x14ac:dyDescent="0.25">
      <c r="B275" s="7"/>
      <c r="C275" s="7"/>
      <c r="D275" s="7"/>
      <c r="E275" s="7"/>
      <c r="F275" s="7"/>
    </row>
    <row r="276" spans="2:6" x14ac:dyDescent="0.25">
      <c r="B276" s="1"/>
      <c r="C276" s="1"/>
      <c r="D276" s="1"/>
      <c r="E276" s="1"/>
      <c r="F276" s="2"/>
    </row>
    <row r="277" spans="2:6" x14ac:dyDescent="0.25">
      <c r="B277" s="1"/>
      <c r="C277" s="1"/>
      <c r="D277" s="1"/>
      <c r="E277" s="1"/>
      <c r="F277" s="2"/>
    </row>
    <row r="278" spans="2:6" x14ac:dyDescent="0.25">
      <c r="B278" s="1"/>
      <c r="C278" s="1"/>
      <c r="D278" s="1"/>
      <c r="E278" s="1"/>
      <c r="F278" s="2"/>
    </row>
    <row r="279" spans="2:6" x14ac:dyDescent="0.25">
      <c r="B279" s="1"/>
      <c r="C279" s="1"/>
      <c r="D279" s="1"/>
      <c r="E279" s="1"/>
      <c r="F279" s="2"/>
    </row>
    <row r="280" spans="2:6" x14ac:dyDescent="0.25">
      <c r="B280" s="1"/>
      <c r="C280" s="1"/>
      <c r="D280" s="1"/>
      <c r="E280" s="1"/>
      <c r="F280" s="2"/>
    </row>
    <row r="281" spans="2:6" x14ac:dyDescent="0.25">
      <c r="B281" s="1"/>
      <c r="C281" s="1"/>
      <c r="D281" s="1"/>
      <c r="E281" s="1"/>
      <c r="F281" s="2"/>
    </row>
    <row r="282" spans="2:6" x14ac:dyDescent="0.25">
      <c r="B282" s="1"/>
      <c r="C282" s="1"/>
      <c r="D282" s="1"/>
      <c r="E282" s="1"/>
      <c r="F282" s="2"/>
    </row>
    <row r="283" spans="2:6" x14ac:dyDescent="0.25">
      <c r="B283" s="1"/>
      <c r="C283" s="1"/>
      <c r="D283" s="1"/>
      <c r="E283" s="1"/>
      <c r="F283" s="2"/>
    </row>
    <row r="284" spans="2:6" x14ac:dyDescent="0.25">
      <c r="B284" s="1"/>
      <c r="C284" s="1"/>
      <c r="D284" s="1"/>
      <c r="E284" s="1"/>
      <c r="F284" s="2"/>
    </row>
    <row r="285" spans="2:6" x14ac:dyDescent="0.25">
      <c r="D285" s="7"/>
      <c r="E285" s="1"/>
      <c r="F285" s="2"/>
    </row>
    <row r="288" spans="2:6" x14ac:dyDescent="0.25">
      <c r="B288" s="7"/>
      <c r="C288" s="7"/>
      <c r="D288" s="7"/>
      <c r="E288" s="7"/>
      <c r="F288" s="7"/>
    </row>
    <row r="289" spans="2:6" x14ac:dyDescent="0.25">
      <c r="B289" s="1"/>
      <c r="C289" s="1"/>
      <c r="D289" s="1"/>
      <c r="E289" s="1"/>
      <c r="F289" s="2"/>
    </row>
    <row r="290" spans="2:6" x14ac:dyDescent="0.25">
      <c r="B290" s="1"/>
      <c r="C290" s="1"/>
      <c r="D290" s="1"/>
      <c r="E290" s="1"/>
      <c r="F290" s="2"/>
    </row>
    <row r="291" spans="2:6" x14ac:dyDescent="0.25">
      <c r="B291" s="1"/>
      <c r="C291" s="1"/>
      <c r="D291" s="1"/>
      <c r="E291" s="1"/>
      <c r="F291" s="2"/>
    </row>
    <row r="292" spans="2:6" x14ac:dyDescent="0.25">
      <c r="B292" s="1"/>
      <c r="C292" s="1"/>
      <c r="D292" s="1"/>
      <c r="E292" s="1"/>
      <c r="F292" s="2"/>
    </row>
    <row r="293" spans="2:6" x14ac:dyDescent="0.25">
      <c r="B293" s="1"/>
      <c r="C293" s="1"/>
      <c r="D293" s="1"/>
      <c r="E293" s="1"/>
      <c r="F293" s="2"/>
    </row>
    <row r="294" spans="2:6" x14ac:dyDescent="0.25">
      <c r="B294" s="1"/>
      <c r="C294" s="1"/>
      <c r="D294" s="1"/>
      <c r="E294" s="1"/>
      <c r="F294" s="2"/>
    </row>
    <row r="295" spans="2:6" x14ac:dyDescent="0.25">
      <c r="B295" s="1"/>
      <c r="C295" s="1"/>
      <c r="D295" s="1"/>
      <c r="E295" s="1"/>
      <c r="F295" s="2"/>
    </row>
    <row r="296" spans="2:6" x14ac:dyDescent="0.25">
      <c r="B296" s="1"/>
      <c r="C296" s="1"/>
      <c r="D296" s="1"/>
      <c r="E296" s="1"/>
      <c r="F296" s="2"/>
    </row>
    <row r="297" spans="2:6" x14ac:dyDescent="0.25">
      <c r="B297" s="1"/>
      <c r="C297" s="1"/>
      <c r="D297" s="1"/>
      <c r="E297" s="1"/>
      <c r="F297" s="2"/>
    </row>
    <row r="298" spans="2:6" x14ac:dyDescent="0.25">
      <c r="D298" s="7"/>
      <c r="E298" s="1"/>
      <c r="F298" s="2"/>
    </row>
    <row r="301" spans="2:6" x14ac:dyDescent="0.25">
      <c r="B301" s="7"/>
      <c r="C301" s="7"/>
      <c r="D301" s="7"/>
      <c r="E301" s="7"/>
      <c r="F301" s="7"/>
    </row>
    <row r="302" spans="2:6" x14ac:dyDescent="0.25">
      <c r="B302" s="1"/>
      <c r="C302" s="1"/>
      <c r="D302" s="1"/>
      <c r="E302" s="1"/>
      <c r="F302" s="2"/>
    </row>
    <row r="303" spans="2:6" x14ac:dyDescent="0.25">
      <c r="B303" s="1"/>
      <c r="C303" s="1"/>
      <c r="D303" s="1"/>
      <c r="E303" s="1"/>
      <c r="F303" s="2"/>
    </row>
    <row r="304" spans="2:6" x14ac:dyDescent="0.25">
      <c r="B304" s="1"/>
      <c r="C304" s="1"/>
      <c r="D304" s="1"/>
      <c r="E304" s="1"/>
      <c r="F304" s="2"/>
    </row>
    <row r="305" spans="2:6" x14ac:dyDescent="0.25">
      <c r="B305" s="1"/>
      <c r="C305" s="1"/>
      <c r="D305" s="1"/>
      <c r="E305" s="1"/>
      <c r="F305" s="2"/>
    </row>
    <row r="306" spans="2:6" x14ac:dyDescent="0.25">
      <c r="B306" s="1"/>
      <c r="C306" s="1"/>
      <c r="D306" s="1"/>
      <c r="E306" s="1"/>
      <c r="F306" s="2"/>
    </row>
    <row r="307" spans="2:6" x14ac:dyDescent="0.25">
      <c r="B307" s="1"/>
      <c r="C307" s="1"/>
      <c r="D307" s="1"/>
      <c r="E307" s="1"/>
      <c r="F307" s="2"/>
    </row>
    <row r="308" spans="2:6" x14ac:dyDescent="0.25">
      <c r="B308" s="1"/>
      <c r="C308" s="1"/>
      <c r="D308" s="1"/>
      <c r="E308" s="1"/>
      <c r="F308" s="2"/>
    </row>
    <row r="309" spans="2:6" x14ac:dyDescent="0.25">
      <c r="B309" s="1"/>
      <c r="C309" s="1"/>
      <c r="D309" s="1"/>
      <c r="E309" s="1"/>
      <c r="F309" s="2"/>
    </row>
    <row r="310" spans="2:6" x14ac:dyDescent="0.25">
      <c r="B310" s="1"/>
      <c r="C310" s="1"/>
      <c r="D310" s="1"/>
      <c r="E310" s="1"/>
      <c r="F310" s="2"/>
    </row>
    <row r="311" spans="2:6" x14ac:dyDescent="0.25">
      <c r="D311" s="7"/>
      <c r="E311" s="1"/>
      <c r="F311" s="2"/>
    </row>
    <row r="314" spans="2:6" x14ac:dyDescent="0.25">
      <c r="B314" s="7"/>
      <c r="C314" s="7"/>
      <c r="D314" s="7"/>
      <c r="E314" s="7"/>
      <c r="F314" s="7"/>
    </row>
    <row r="315" spans="2:6" x14ac:dyDescent="0.25">
      <c r="B315" s="1"/>
      <c r="C315" s="1"/>
      <c r="D315" s="1"/>
      <c r="E315" s="1"/>
      <c r="F315" s="2"/>
    </row>
    <row r="316" spans="2:6" x14ac:dyDescent="0.25">
      <c r="B316" s="1"/>
      <c r="C316" s="1"/>
      <c r="D316" s="1"/>
      <c r="E316" s="1"/>
      <c r="F316" s="2"/>
    </row>
    <row r="317" spans="2:6" x14ac:dyDescent="0.25">
      <c r="B317" s="1"/>
      <c r="C317" s="1"/>
      <c r="D317" s="1"/>
      <c r="E317" s="1"/>
      <c r="F317" s="2"/>
    </row>
    <row r="318" spans="2:6" x14ac:dyDescent="0.25">
      <c r="B318" s="1"/>
      <c r="C318" s="1"/>
      <c r="D318" s="1"/>
      <c r="E318" s="1"/>
      <c r="F318" s="2"/>
    </row>
    <row r="319" spans="2:6" x14ac:dyDescent="0.25">
      <c r="B319" s="1"/>
      <c r="C319" s="1"/>
      <c r="D319" s="1"/>
      <c r="E319" s="1"/>
      <c r="F319" s="2"/>
    </row>
    <row r="320" spans="2:6" x14ac:dyDescent="0.25">
      <c r="B320" s="1"/>
      <c r="C320" s="1"/>
      <c r="D320" s="1"/>
      <c r="E320" s="1"/>
      <c r="F320" s="2"/>
    </row>
    <row r="321" spans="2:6" x14ac:dyDescent="0.25">
      <c r="B321" s="1"/>
      <c r="C321" s="1"/>
      <c r="D321" s="1"/>
      <c r="E321" s="1"/>
      <c r="F321" s="2"/>
    </row>
    <row r="322" spans="2:6" x14ac:dyDescent="0.25">
      <c r="B322" s="1"/>
      <c r="C322" s="1"/>
      <c r="D322" s="1"/>
      <c r="E322" s="1"/>
      <c r="F322" s="2"/>
    </row>
    <row r="323" spans="2:6" x14ac:dyDescent="0.25">
      <c r="B323" s="1"/>
      <c r="C323" s="1"/>
      <c r="D323" s="1"/>
      <c r="E323" s="1"/>
      <c r="F323" s="2"/>
    </row>
    <row r="324" spans="2:6" x14ac:dyDescent="0.25">
      <c r="D324" s="7"/>
      <c r="E324" s="1"/>
      <c r="F324" s="2"/>
    </row>
    <row r="327" spans="2:6" x14ac:dyDescent="0.25">
      <c r="B327" s="7"/>
      <c r="C327" s="7"/>
      <c r="D327" s="7"/>
      <c r="E327" s="7"/>
      <c r="F327" s="7"/>
    </row>
    <row r="328" spans="2:6" x14ac:dyDescent="0.25">
      <c r="B328" s="1"/>
      <c r="C328" s="1"/>
      <c r="D328" s="1"/>
      <c r="E328" s="1"/>
      <c r="F328" s="2"/>
    </row>
    <row r="329" spans="2:6" x14ac:dyDescent="0.25">
      <c r="B329" s="1"/>
      <c r="C329" s="1"/>
      <c r="D329" s="1"/>
      <c r="E329" s="1"/>
      <c r="F329" s="2"/>
    </row>
    <row r="330" spans="2:6" x14ac:dyDescent="0.25">
      <c r="B330" s="1"/>
      <c r="C330" s="1"/>
      <c r="D330" s="1"/>
      <c r="E330" s="1"/>
      <c r="F330" s="2"/>
    </row>
    <row r="331" spans="2:6" x14ac:dyDescent="0.25">
      <c r="B331" s="1"/>
      <c r="C331" s="1"/>
      <c r="D331" s="1"/>
      <c r="E331" s="1"/>
      <c r="F331" s="2"/>
    </row>
    <row r="332" spans="2:6" x14ac:dyDescent="0.25">
      <c r="B332" s="1"/>
      <c r="C332" s="1"/>
      <c r="D332" s="1"/>
      <c r="E332" s="1"/>
      <c r="F332" s="2"/>
    </row>
    <row r="333" spans="2:6" x14ac:dyDescent="0.25">
      <c r="B333" s="1"/>
      <c r="C333" s="1"/>
      <c r="D333" s="1"/>
      <c r="E333" s="1"/>
      <c r="F333" s="2"/>
    </row>
    <row r="334" spans="2:6" x14ac:dyDescent="0.25">
      <c r="B334" s="1"/>
      <c r="C334" s="1"/>
      <c r="D334" s="1"/>
      <c r="E334" s="1"/>
      <c r="F334" s="2"/>
    </row>
    <row r="335" spans="2:6" x14ac:dyDescent="0.25">
      <c r="B335" s="1"/>
      <c r="C335" s="1"/>
      <c r="D335" s="1"/>
      <c r="E335" s="1"/>
      <c r="F335" s="2"/>
    </row>
    <row r="336" spans="2:6" x14ac:dyDescent="0.25">
      <c r="B336" s="1"/>
      <c r="C336" s="1"/>
      <c r="D336" s="1"/>
      <c r="E336" s="1"/>
      <c r="F336" s="2"/>
    </row>
    <row r="337" spans="2:6" x14ac:dyDescent="0.25">
      <c r="D337" s="7"/>
      <c r="E337" s="1"/>
      <c r="F337" s="2"/>
    </row>
    <row r="340" spans="2:6" x14ac:dyDescent="0.25">
      <c r="B340" s="7"/>
      <c r="C340" s="7"/>
      <c r="D340" s="7"/>
      <c r="E340" s="7"/>
      <c r="F340" s="7"/>
    </row>
    <row r="341" spans="2:6" x14ac:dyDescent="0.25">
      <c r="B341" s="1"/>
      <c r="C341" s="1"/>
      <c r="D341" s="1"/>
      <c r="E341" s="1"/>
      <c r="F341" s="2"/>
    </row>
    <row r="342" spans="2:6" x14ac:dyDescent="0.25">
      <c r="B342" s="1"/>
      <c r="C342" s="1"/>
      <c r="D342" s="1"/>
      <c r="E342" s="1"/>
      <c r="F342" s="2"/>
    </row>
    <row r="343" spans="2:6" x14ac:dyDescent="0.25">
      <c r="B343" s="1"/>
      <c r="C343" s="1"/>
      <c r="D343" s="1"/>
      <c r="E343" s="1"/>
      <c r="F343" s="2"/>
    </row>
    <row r="344" spans="2:6" x14ac:dyDescent="0.25">
      <c r="B344" s="1"/>
      <c r="C344" s="1"/>
      <c r="D344" s="1"/>
      <c r="E344" s="1"/>
      <c r="F344" s="2"/>
    </row>
    <row r="345" spans="2:6" x14ac:dyDescent="0.25">
      <c r="B345" s="1"/>
      <c r="C345" s="1"/>
      <c r="D345" s="1"/>
      <c r="E345" s="1"/>
      <c r="F345" s="2"/>
    </row>
    <row r="346" spans="2:6" x14ac:dyDescent="0.25">
      <c r="B346" s="1"/>
      <c r="C346" s="1"/>
      <c r="D346" s="1"/>
      <c r="E346" s="1"/>
      <c r="F346" s="2"/>
    </row>
    <row r="347" spans="2:6" x14ac:dyDescent="0.25">
      <c r="B347" s="1"/>
      <c r="C347" s="1"/>
      <c r="D347" s="1"/>
      <c r="E347" s="1"/>
      <c r="F347" s="2"/>
    </row>
    <row r="348" spans="2:6" x14ac:dyDescent="0.25">
      <c r="B348" s="1"/>
      <c r="C348" s="1"/>
      <c r="D348" s="1"/>
      <c r="E348" s="1"/>
      <c r="F348" s="2"/>
    </row>
    <row r="349" spans="2:6" x14ac:dyDescent="0.25">
      <c r="B349" s="1"/>
      <c r="C349" s="1"/>
      <c r="D349" s="1"/>
      <c r="E349" s="1"/>
      <c r="F349" s="2"/>
    </row>
    <row r="350" spans="2:6" x14ac:dyDescent="0.25">
      <c r="D350" s="7"/>
      <c r="E350" s="1"/>
      <c r="F35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DC2D-3BF9-4B19-9A0F-6D3916CF9CB7}">
  <dimension ref="B1:O60"/>
  <sheetViews>
    <sheetView tabSelected="1" zoomScaleNormal="100" workbookViewId="0">
      <selection activeCell="K17" sqref="K17"/>
    </sheetView>
  </sheetViews>
  <sheetFormatPr defaultRowHeight="15" x14ac:dyDescent="0.25"/>
  <cols>
    <col min="9" max="9" width="10.28515625" customWidth="1"/>
    <col min="10" max="11" width="10" customWidth="1"/>
    <col min="13" max="13" width="14.5703125" customWidth="1"/>
  </cols>
  <sheetData>
    <row r="1" spans="2:15" ht="15.75" thickBot="1" x14ac:dyDescent="0.3"/>
    <row r="2" spans="2:15" ht="18.75" thickBot="1" x14ac:dyDescent="0.4">
      <c r="B2" s="39" t="s">
        <v>0</v>
      </c>
      <c r="C2" s="32" t="s">
        <v>31</v>
      </c>
      <c r="D2" s="32" t="s">
        <v>32</v>
      </c>
      <c r="E2" s="17" t="s">
        <v>45</v>
      </c>
      <c r="F2" s="17" t="s">
        <v>41</v>
      </c>
      <c r="G2" s="17" t="s">
        <v>42</v>
      </c>
      <c r="H2" s="54" t="s">
        <v>29</v>
      </c>
      <c r="I2" s="19" t="s">
        <v>43</v>
      </c>
      <c r="J2" s="19" t="s">
        <v>43</v>
      </c>
      <c r="K2" s="20" t="s">
        <v>44</v>
      </c>
      <c r="L2" s="1"/>
      <c r="M2" s="9" t="s">
        <v>26</v>
      </c>
      <c r="N2" s="10">
        <v>0.05</v>
      </c>
    </row>
    <row r="3" spans="2:15" x14ac:dyDescent="0.25">
      <c r="B3" s="45">
        <v>3</v>
      </c>
      <c r="C3" s="33">
        <v>1</v>
      </c>
      <c r="D3" s="33">
        <v>0.1</v>
      </c>
      <c r="E3" s="35">
        <v>1</v>
      </c>
      <c r="F3" s="35">
        <v>1</v>
      </c>
      <c r="G3" s="35">
        <v>1</v>
      </c>
      <c r="H3" s="52">
        <f>(B3-(E3+C3*F3+D3*G3))^2</f>
        <v>0.80999999999999983</v>
      </c>
      <c r="I3" s="38">
        <f>-2*(B3-F3*C3)</f>
        <v>-4</v>
      </c>
      <c r="J3" s="34">
        <f t="shared" ref="J3:J11" si="0">-2*C3*(B3-F3*C3)</f>
        <v>-4</v>
      </c>
      <c r="K3" s="22">
        <f t="shared" ref="K3:K11" si="1">-2*D3*(B3-G3*D3)</f>
        <v>-0.57999999999999996</v>
      </c>
      <c r="L3" s="2"/>
    </row>
    <row r="4" spans="2:15" x14ac:dyDescent="0.25">
      <c r="B4" s="45">
        <v>4</v>
      </c>
      <c r="C4" s="33">
        <v>2</v>
      </c>
      <c r="D4" s="33">
        <v>2</v>
      </c>
      <c r="E4" s="35">
        <f>E3</f>
        <v>1</v>
      </c>
      <c r="F4" s="35">
        <f>F3</f>
        <v>1</v>
      </c>
      <c r="G4" s="35">
        <v>1</v>
      </c>
      <c r="H4" s="52">
        <f t="shared" ref="H4:H11" si="2">(B4-(E4+C4*F4+D4*G4))^2</f>
        <v>1</v>
      </c>
      <c r="I4" s="38">
        <f t="shared" ref="I4:I11" si="3">-2*(B4-F4*C4)</f>
        <v>-4</v>
      </c>
      <c r="J4" s="34">
        <f t="shared" si="0"/>
        <v>-8</v>
      </c>
      <c r="K4" s="22">
        <f t="shared" si="1"/>
        <v>-8</v>
      </c>
      <c r="L4" s="2"/>
    </row>
    <row r="5" spans="2:15" x14ac:dyDescent="0.25">
      <c r="B5" s="45">
        <v>2</v>
      </c>
      <c r="C5" s="33">
        <v>0.7</v>
      </c>
      <c r="D5" s="33">
        <v>1</v>
      </c>
      <c r="E5" s="35">
        <f t="shared" ref="E5:E11" si="4">E4</f>
        <v>1</v>
      </c>
      <c r="F5" s="35">
        <f t="shared" ref="F5:F11" si="5">F4</f>
        <v>1</v>
      </c>
      <c r="G5" s="35">
        <v>1</v>
      </c>
      <c r="H5" s="52">
        <f t="shared" si="2"/>
        <v>0.49000000000000027</v>
      </c>
      <c r="I5" s="38">
        <f t="shared" si="3"/>
        <v>-2.6</v>
      </c>
      <c r="J5" s="34">
        <f t="shared" si="0"/>
        <v>-1.8199999999999998</v>
      </c>
      <c r="K5" s="22">
        <f t="shared" si="1"/>
        <v>-2</v>
      </c>
      <c r="L5" s="2"/>
    </row>
    <row r="6" spans="2:15" x14ac:dyDescent="0.25">
      <c r="B6" s="45">
        <v>3</v>
      </c>
      <c r="C6" s="33">
        <v>1.5</v>
      </c>
      <c r="D6" s="33">
        <v>1.3</v>
      </c>
      <c r="E6" s="35">
        <f t="shared" si="4"/>
        <v>1</v>
      </c>
      <c r="F6" s="35">
        <f t="shared" si="5"/>
        <v>1</v>
      </c>
      <c r="G6" s="35">
        <v>1</v>
      </c>
      <c r="H6" s="52">
        <f t="shared" si="2"/>
        <v>0.63999999999999968</v>
      </c>
      <c r="I6" s="38">
        <f t="shared" si="3"/>
        <v>-3</v>
      </c>
      <c r="J6" s="34">
        <f t="shared" si="0"/>
        <v>-4.5</v>
      </c>
      <c r="K6" s="22">
        <f t="shared" si="1"/>
        <v>-4.42</v>
      </c>
      <c r="L6" s="2"/>
    </row>
    <row r="7" spans="2:15" x14ac:dyDescent="0.25">
      <c r="B7" s="45">
        <v>3</v>
      </c>
      <c r="C7" s="33">
        <v>1.8</v>
      </c>
      <c r="D7" s="33">
        <v>1.2</v>
      </c>
      <c r="E7" s="35">
        <f t="shared" si="4"/>
        <v>1</v>
      </c>
      <c r="F7" s="35">
        <f t="shared" si="5"/>
        <v>1</v>
      </c>
      <c r="G7" s="35">
        <v>1</v>
      </c>
      <c r="H7" s="52">
        <f t="shared" si="2"/>
        <v>1</v>
      </c>
      <c r="I7" s="38">
        <f t="shared" si="3"/>
        <v>-2.4</v>
      </c>
      <c r="J7" s="34">
        <f t="shared" si="0"/>
        <v>-4.32</v>
      </c>
      <c r="K7" s="22">
        <f t="shared" si="1"/>
        <v>-4.32</v>
      </c>
      <c r="L7" s="2"/>
    </row>
    <row r="8" spans="2:15" x14ac:dyDescent="0.25">
      <c r="B8" s="45">
        <v>2</v>
      </c>
      <c r="C8" s="33">
        <v>0.7</v>
      </c>
      <c r="D8" s="33">
        <v>1</v>
      </c>
      <c r="E8" s="35">
        <f t="shared" si="4"/>
        <v>1</v>
      </c>
      <c r="F8" s="35">
        <f t="shared" si="5"/>
        <v>1</v>
      </c>
      <c r="G8" s="35">
        <v>1</v>
      </c>
      <c r="H8" s="52">
        <f t="shared" si="2"/>
        <v>0.49000000000000027</v>
      </c>
      <c r="I8" s="38">
        <f t="shared" si="3"/>
        <v>-2.6</v>
      </c>
      <c r="J8" s="34">
        <f t="shared" si="0"/>
        <v>-1.8199999999999998</v>
      </c>
      <c r="K8" s="22">
        <f t="shared" si="1"/>
        <v>-2</v>
      </c>
      <c r="L8" s="2"/>
    </row>
    <row r="9" spans="2:15" x14ac:dyDescent="0.25">
      <c r="B9" s="45">
        <v>1.4</v>
      </c>
      <c r="C9" s="33">
        <v>0.7</v>
      </c>
      <c r="D9" s="33">
        <v>0.5</v>
      </c>
      <c r="E9" s="35">
        <f t="shared" si="4"/>
        <v>1</v>
      </c>
      <c r="F9" s="35">
        <f t="shared" si="5"/>
        <v>1</v>
      </c>
      <c r="G9" s="35">
        <v>1</v>
      </c>
      <c r="H9" s="52">
        <f t="shared" si="2"/>
        <v>0.64000000000000046</v>
      </c>
      <c r="I9" s="38">
        <f t="shared" si="3"/>
        <v>-1.4</v>
      </c>
      <c r="J9" s="34">
        <f t="shared" si="0"/>
        <v>-0.97999999999999987</v>
      </c>
      <c r="K9" s="22">
        <f t="shared" si="1"/>
        <v>-0.89999999999999991</v>
      </c>
      <c r="L9" s="2"/>
      <c r="N9" s="7"/>
      <c r="O9" s="7"/>
    </row>
    <row r="10" spans="2:15" x14ac:dyDescent="0.25">
      <c r="B10" s="45">
        <v>3</v>
      </c>
      <c r="C10" s="33">
        <v>1</v>
      </c>
      <c r="D10" s="33">
        <v>1.3</v>
      </c>
      <c r="E10" s="35">
        <f t="shared" si="4"/>
        <v>1</v>
      </c>
      <c r="F10" s="35">
        <f t="shared" si="5"/>
        <v>1</v>
      </c>
      <c r="G10" s="35">
        <v>1</v>
      </c>
      <c r="H10" s="52">
        <f t="shared" si="2"/>
        <v>8.99999999999999E-2</v>
      </c>
      <c r="I10" s="38">
        <f t="shared" si="3"/>
        <v>-4</v>
      </c>
      <c r="J10" s="34">
        <f t="shared" si="0"/>
        <v>-4</v>
      </c>
      <c r="K10" s="22">
        <f t="shared" si="1"/>
        <v>-4.42</v>
      </c>
      <c r="L10" s="2"/>
      <c r="M10" s="25"/>
      <c r="N10" s="2"/>
      <c r="O10" s="2"/>
    </row>
    <row r="11" spans="2:15" ht="15.75" thickBot="1" x14ac:dyDescent="0.3">
      <c r="B11" s="46">
        <v>3</v>
      </c>
      <c r="C11" s="47">
        <v>2.2000000000000002</v>
      </c>
      <c r="D11" s="47">
        <v>0.9</v>
      </c>
      <c r="E11" s="48">
        <f t="shared" si="4"/>
        <v>1</v>
      </c>
      <c r="F11" s="48">
        <f t="shared" si="5"/>
        <v>1</v>
      </c>
      <c r="G11" s="48">
        <v>1</v>
      </c>
      <c r="H11" s="53">
        <f t="shared" si="2"/>
        <v>1.2100000000000011</v>
      </c>
      <c r="I11" s="42">
        <f t="shared" si="3"/>
        <v>-1.5999999999999996</v>
      </c>
      <c r="J11" s="43">
        <f t="shared" si="0"/>
        <v>-3.5199999999999996</v>
      </c>
      <c r="K11" s="44">
        <f t="shared" si="1"/>
        <v>-3.7800000000000002</v>
      </c>
      <c r="L11" s="2"/>
      <c r="M11" s="25"/>
      <c r="N11" s="2"/>
      <c r="O11" s="2"/>
    </row>
    <row r="12" spans="2:15" ht="15.75" thickBot="1" x14ac:dyDescent="0.3">
      <c r="B12" s="36"/>
      <c r="C12" s="36"/>
      <c r="D12" s="36"/>
      <c r="E12" s="36"/>
      <c r="F12" s="36"/>
      <c r="G12" s="41" t="s">
        <v>28</v>
      </c>
      <c r="H12" s="42">
        <f>SUM(H3:H11)</f>
        <v>6.3700000000000019</v>
      </c>
      <c r="I12" s="43">
        <f>SUM(I3:I11)</f>
        <v>-25.6</v>
      </c>
      <c r="J12" s="43">
        <f>SUM(J3:J11)</f>
        <v>-32.96</v>
      </c>
      <c r="K12" s="44">
        <f>SUM(K3:K11)</f>
        <v>-30.42</v>
      </c>
      <c r="L12" s="2"/>
      <c r="M12" s="25"/>
      <c r="N12" s="2"/>
      <c r="O12" s="2"/>
    </row>
    <row r="13" spans="2:15" ht="15.75" thickBot="1" x14ac:dyDescent="0.3">
      <c r="L13" s="2"/>
      <c r="M13" s="25"/>
      <c r="N13" s="2"/>
      <c r="O13" s="2"/>
    </row>
    <row r="14" spans="2:15" ht="18.75" thickBot="1" x14ac:dyDescent="0.4">
      <c r="B14" s="39" t="str">
        <f>B2</f>
        <v>y</v>
      </c>
      <c r="C14" s="32" t="str">
        <f>C2</f>
        <v>x1</v>
      </c>
      <c r="D14" s="32" t="str">
        <f>D2</f>
        <v>x2</v>
      </c>
      <c r="E14" s="17" t="s">
        <v>45</v>
      </c>
      <c r="F14" s="17" t="s">
        <v>41</v>
      </c>
      <c r="G14" s="17" t="s">
        <v>42</v>
      </c>
      <c r="H14" s="54" t="str">
        <f>H2</f>
        <v>MSE</v>
      </c>
      <c r="I14" s="19" t="s">
        <v>43</v>
      </c>
      <c r="J14" s="19" t="s">
        <v>43</v>
      </c>
      <c r="K14" s="20" t="s">
        <v>44</v>
      </c>
      <c r="L14" s="2"/>
      <c r="M14" s="25"/>
      <c r="N14" s="2"/>
      <c r="O14" s="2"/>
    </row>
    <row r="15" spans="2:15" x14ac:dyDescent="0.25">
      <c r="B15" s="45">
        <v>3</v>
      </c>
      <c r="C15" s="33">
        <v>1</v>
      </c>
      <c r="D15" s="33">
        <f>D3</f>
        <v>0.1</v>
      </c>
      <c r="E15" s="35">
        <f>E3-$N$2*I12</f>
        <v>2.2800000000000002</v>
      </c>
      <c r="F15" s="35">
        <f>F3-$N$2*J12</f>
        <v>2.6480000000000001</v>
      </c>
      <c r="G15" s="35">
        <f>G3-$N$2*K12</f>
        <v>2.5209999999999999</v>
      </c>
      <c r="H15" s="52">
        <f>(B15-C15*F15)^2</f>
        <v>0.1239039999999999</v>
      </c>
      <c r="I15" s="49">
        <f>-2*(B15-F15*C15)</f>
        <v>-0.70399999999999974</v>
      </c>
      <c r="J15" s="34">
        <f t="shared" ref="J15:J23" si="6">-2*C15*(B15-F15*C15)</f>
        <v>-0.70399999999999974</v>
      </c>
      <c r="K15" s="22">
        <f t="shared" ref="K15:K23" si="7">-2*D15*(B15-G15*D15)</f>
        <v>-0.54958000000000007</v>
      </c>
      <c r="L15" s="2"/>
      <c r="M15" s="25"/>
      <c r="N15" s="2"/>
      <c r="O15" s="2"/>
    </row>
    <row r="16" spans="2:15" x14ac:dyDescent="0.25">
      <c r="B16" s="45">
        <v>4</v>
      </c>
      <c r="C16" s="33">
        <v>2</v>
      </c>
      <c r="D16" s="33">
        <f t="shared" ref="D16:D23" si="8">D4</f>
        <v>2</v>
      </c>
      <c r="E16" s="35">
        <f>E15</f>
        <v>2.2800000000000002</v>
      </c>
      <c r="F16" s="35">
        <f>F15</f>
        <v>2.6480000000000001</v>
      </c>
      <c r="G16" s="35">
        <f>G15</f>
        <v>2.5209999999999999</v>
      </c>
      <c r="H16" s="52">
        <f t="shared" ref="H16:H23" si="9">(B16-C16*F16)^2</f>
        <v>1.6796160000000007</v>
      </c>
      <c r="I16" s="49">
        <f t="shared" ref="I16:I23" si="10">-2*(B16-F16*C16)</f>
        <v>2.5920000000000005</v>
      </c>
      <c r="J16" s="34">
        <f t="shared" si="6"/>
        <v>5.1840000000000011</v>
      </c>
      <c r="K16" s="22">
        <f t="shared" si="7"/>
        <v>4.1679999999999993</v>
      </c>
      <c r="L16" s="2"/>
      <c r="M16" s="25"/>
      <c r="N16" s="2"/>
      <c r="O16" s="2"/>
    </row>
    <row r="17" spans="2:15" x14ac:dyDescent="0.25">
      <c r="B17" s="45">
        <v>2</v>
      </c>
      <c r="C17" s="33">
        <v>0.7</v>
      </c>
      <c r="D17" s="33">
        <f t="shared" si="8"/>
        <v>1</v>
      </c>
      <c r="E17" s="35">
        <f t="shared" ref="E17:E23" si="11">E16</f>
        <v>2.2800000000000002</v>
      </c>
      <c r="F17" s="35">
        <f t="shared" ref="F17:G23" si="12">F16</f>
        <v>2.6480000000000001</v>
      </c>
      <c r="G17" s="35">
        <f t="shared" si="12"/>
        <v>2.5209999999999999</v>
      </c>
      <c r="H17" s="52">
        <f t="shared" si="9"/>
        <v>2.1432960000000025E-2</v>
      </c>
      <c r="I17" s="49">
        <f t="shared" si="10"/>
        <v>-0.29280000000000017</v>
      </c>
      <c r="J17" s="34">
        <f t="shared" si="6"/>
        <v>-0.20496000000000011</v>
      </c>
      <c r="K17" s="22">
        <f t="shared" si="7"/>
        <v>1.0419999999999998</v>
      </c>
      <c r="L17" s="2"/>
      <c r="M17" s="25"/>
      <c r="N17" s="2"/>
      <c r="O17" s="2"/>
    </row>
    <row r="18" spans="2:15" x14ac:dyDescent="0.25">
      <c r="B18" s="45">
        <v>3</v>
      </c>
      <c r="C18" s="33">
        <v>1.5</v>
      </c>
      <c r="D18" s="33">
        <f t="shared" si="8"/>
        <v>1.3</v>
      </c>
      <c r="E18" s="35">
        <f t="shared" si="11"/>
        <v>2.2800000000000002</v>
      </c>
      <c r="F18" s="35">
        <f t="shared" si="12"/>
        <v>2.6480000000000001</v>
      </c>
      <c r="G18" s="35">
        <f t="shared" si="12"/>
        <v>2.5209999999999999</v>
      </c>
      <c r="H18" s="52">
        <f t="shared" si="9"/>
        <v>0.94478400000000085</v>
      </c>
      <c r="I18" s="49">
        <f t="shared" si="10"/>
        <v>1.9440000000000008</v>
      </c>
      <c r="J18" s="34">
        <f t="shared" si="6"/>
        <v>2.9160000000000013</v>
      </c>
      <c r="K18" s="22">
        <f t="shared" si="7"/>
        <v>0.72097999999999973</v>
      </c>
      <c r="L18" s="2"/>
      <c r="M18" s="25"/>
      <c r="N18" s="2"/>
      <c r="O18" s="2"/>
    </row>
    <row r="19" spans="2:15" x14ac:dyDescent="0.25">
      <c r="B19" s="45">
        <v>3</v>
      </c>
      <c r="C19" s="33">
        <v>1.8</v>
      </c>
      <c r="D19" s="33">
        <f t="shared" si="8"/>
        <v>1.2</v>
      </c>
      <c r="E19" s="35">
        <f t="shared" si="11"/>
        <v>2.2800000000000002</v>
      </c>
      <c r="F19" s="35">
        <f t="shared" si="12"/>
        <v>2.6480000000000001</v>
      </c>
      <c r="G19" s="35">
        <f t="shared" si="12"/>
        <v>2.5209999999999999</v>
      </c>
      <c r="H19" s="52">
        <f t="shared" si="9"/>
        <v>3.12016896</v>
      </c>
      <c r="I19" s="49">
        <f t="shared" si="10"/>
        <v>3.5327999999999999</v>
      </c>
      <c r="J19" s="34">
        <f t="shared" si="6"/>
        <v>6.3590400000000002</v>
      </c>
      <c r="K19" s="22">
        <f t="shared" si="7"/>
        <v>6.0479999999999728E-2</v>
      </c>
      <c r="L19" s="2"/>
      <c r="M19" s="25"/>
      <c r="N19" s="2"/>
      <c r="O19" s="2"/>
    </row>
    <row r="20" spans="2:15" x14ac:dyDescent="0.25">
      <c r="B20" s="45">
        <v>2</v>
      </c>
      <c r="C20" s="33">
        <v>0.7</v>
      </c>
      <c r="D20" s="33">
        <f t="shared" si="8"/>
        <v>1</v>
      </c>
      <c r="E20" s="35">
        <f t="shared" si="11"/>
        <v>2.2800000000000002</v>
      </c>
      <c r="F20" s="35">
        <f t="shared" si="12"/>
        <v>2.6480000000000001</v>
      </c>
      <c r="G20" s="35">
        <f t="shared" si="12"/>
        <v>2.5209999999999999</v>
      </c>
      <c r="H20" s="52">
        <f t="shared" si="9"/>
        <v>2.1432960000000025E-2</v>
      </c>
      <c r="I20" s="49">
        <f t="shared" si="10"/>
        <v>-0.29280000000000017</v>
      </c>
      <c r="J20" s="34">
        <f t="shared" si="6"/>
        <v>-0.20496000000000011</v>
      </c>
      <c r="K20" s="22">
        <f t="shared" si="7"/>
        <v>1.0419999999999998</v>
      </c>
      <c r="L20" s="2"/>
      <c r="M20" s="25"/>
      <c r="N20" s="2"/>
      <c r="O20" s="2"/>
    </row>
    <row r="21" spans="2:15" x14ac:dyDescent="0.25">
      <c r="B21" s="45">
        <v>1.4</v>
      </c>
      <c r="C21" s="33">
        <v>0.7</v>
      </c>
      <c r="D21" s="33">
        <f t="shared" si="8"/>
        <v>0.5</v>
      </c>
      <c r="E21" s="35">
        <f t="shared" si="11"/>
        <v>2.2800000000000002</v>
      </c>
      <c r="F21" s="35">
        <f t="shared" si="12"/>
        <v>2.6480000000000001</v>
      </c>
      <c r="G21" s="35">
        <f t="shared" si="12"/>
        <v>2.5209999999999999</v>
      </c>
      <c r="H21" s="52">
        <f t="shared" si="9"/>
        <v>0.20575296000000001</v>
      </c>
      <c r="I21" s="49">
        <f t="shared" si="10"/>
        <v>0.90720000000000001</v>
      </c>
      <c r="J21" s="34">
        <f t="shared" si="6"/>
        <v>0.63503999999999994</v>
      </c>
      <c r="K21" s="22">
        <f t="shared" si="7"/>
        <v>-0.13949999999999996</v>
      </c>
      <c r="L21" s="2"/>
      <c r="M21" s="25"/>
      <c r="N21" s="2"/>
      <c r="O21" s="2"/>
    </row>
    <row r="22" spans="2:15" x14ac:dyDescent="0.25">
      <c r="B22" s="45">
        <v>3</v>
      </c>
      <c r="C22" s="33">
        <v>1</v>
      </c>
      <c r="D22" s="33">
        <f t="shared" si="8"/>
        <v>1.3</v>
      </c>
      <c r="E22" s="35">
        <f t="shared" si="11"/>
        <v>2.2800000000000002</v>
      </c>
      <c r="F22" s="35">
        <f t="shared" si="12"/>
        <v>2.6480000000000001</v>
      </c>
      <c r="G22" s="35">
        <f t="shared" si="12"/>
        <v>2.5209999999999999</v>
      </c>
      <c r="H22" s="52">
        <f t="shared" si="9"/>
        <v>0.1239039999999999</v>
      </c>
      <c r="I22" s="49">
        <f t="shared" si="10"/>
        <v>-0.70399999999999974</v>
      </c>
      <c r="J22" s="34">
        <f t="shared" si="6"/>
        <v>-0.70399999999999974</v>
      </c>
      <c r="K22" s="22">
        <f t="shared" si="7"/>
        <v>0.72097999999999973</v>
      </c>
      <c r="L22" s="2"/>
      <c r="M22" s="25"/>
      <c r="N22" s="2"/>
      <c r="O22" s="2"/>
    </row>
    <row r="23" spans="2:15" ht="15.75" thickBot="1" x14ac:dyDescent="0.3">
      <c r="B23" s="46">
        <v>3</v>
      </c>
      <c r="C23" s="47">
        <v>2.2000000000000002</v>
      </c>
      <c r="D23" s="47">
        <f t="shared" si="8"/>
        <v>0.9</v>
      </c>
      <c r="E23" s="48">
        <f t="shared" si="11"/>
        <v>2.2800000000000002</v>
      </c>
      <c r="F23" s="48">
        <f t="shared" si="12"/>
        <v>2.6480000000000001</v>
      </c>
      <c r="G23" s="48">
        <f t="shared" si="12"/>
        <v>2.5209999999999999</v>
      </c>
      <c r="H23" s="53">
        <f t="shared" si="9"/>
        <v>7.9840153600000034</v>
      </c>
      <c r="I23" s="50">
        <f t="shared" si="10"/>
        <v>5.6512000000000011</v>
      </c>
      <c r="J23" s="43">
        <f t="shared" si="6"/>
        <v>12.432640000000003</v>
      </c>
      <c r="K23" s="44">
        <f t="shared" si="7"/>
        <v>-1.3159800000000001</v>
      </c>
      <c r="L23" s="2"/>
      <c r="M23" s="25">
        <f t="shared" ref="M23:M25" si="13">M22+12</f>
        <v>12</v>
      </c>
      <c r="N23" s="2"/>
      <c r="O23" s="2"/>
    </row>
    <row r="24" spans="2:15" ht="15.75" thickBot="1" x14ac:dyDescent="0.3">
      <c r="B24" s="36"/>
      <c r="C24" s="36"/>
      <c r="D24" s="36"/>
      <c r="E24" s="36"/>
      <c r="F24" s="36"/>
      <c r="G24" s="37" t="str">
        <f>G12</f>
        <v>SUM</v>
      </c>
      <c r="H24" s="51">
        <f>SUM(H15:H23)</f>
        <v>14.225011200000004</v>
      </c>
      <c r="I24" s="40">
        <f>SUM(I15:I23)</f>
        <v>12.633600000000001</v>
      </c>
      <c r="J24" s="40">
        <f>SUM(J15:J23)</f>
        <v>25.708800000000007</v>
      </c>
      <c r="K24" s="24">
        <f>SUM(K15:K23)</f>
        <v>5.7493799999999986</v>
      </c>
      <c r="L24" s="2"/>
      <c r="M24" s="25">
        <f t="shared" si="13"/>
        <v>24</v>
      </c>
      <c r="N24" s="2"/>
      <c r="O24" s="2"/>
    </row>
    <row r="25" spans="2:15" ht="15.75" thickBot="1" x14ac:dyDescent="0.3">
      <c r="M25" s="25">
        <f t="shared" si="13"/>
        <v>36</v>
      </c>
      <c r="N25" s="2"/>
      <c r="O25" s="2"/>
    </row>
    <row r="26" spans="2:15" ht="18.75" thickBot="1" x14ac:dyDescent="0.4">
      <c r="B26" s="39" t="str">
        <f>B14</f>
        <v>y</v>
      </c>
      <c r="C26" s="32" t="str">
        <f>C14</f>
        <v>x1</v>
      </c>
      <c r="D26" s="32" t="str">
        <f>D14</f>
        <v>x2</v>
      </c>
      <c r="E26" s="17" t="s">
        <v>45</v>
      </c>
      <c r="F26" s="17" t="s">
        <v>41</v>
      </c>
      <c r="G26" s="17" t="s">
        <v>42</v>
      </c>
      <c r="H26" s="54" t="str">
        <f>H14</f>
        <v>MSE</v>
      </c>
      <c r="I26" s="19" t="s">
        <v>43</v>
      </c>
      <c r="J26" s="19" t="s">
        <v>43</v>
      </c>
      <c r="K26" s="20" t="s">
        <v>44</v>
      </c>
    </row>
    <row r="27" spans="2:15" x14ac:dyDescent="0.25">
      <c r="B27" s="45">
        <v>3</v>
      </c>
      <c r="C27" s="33">
        <v>1</v>
      </c>
      <c r="D27" s="33">
        <f>D15</f>
        <v>0.1</v>
      </c>
      <c r="E27" s="35">
        <f>E15-$N$2*I24</f>
        <v>1.64832</v>
      </c>
      <c r="F27" s="35">
        <f>F15-$N$2*J24</f>
        <v>1.3625599999999998</v>
      </c>
      <c r="G27" s="35">
        <f>G15-$N$2*K24</f>
        <v>2.2335310000000002</v>
      </c>
      <c r="H27" s="52">
        <f>(B27-C27*F27)^2</f>
        <v>2.6812097536000006</v>
      </c>
      <c r="I27" s="49">
        <f>-2*(B27-F27*C27)</f>
        <v>-3.2748800000000005</v>
      </c>
      <c r="J27" s="34">
        <f t="shared" ref="J27:J35" si="14">-2*C27*(B27-F27*C27)</f>
        <v>-3.2748800000000005</v>
      </c>
      <c r="K27" s="22">
        <f t="shared" ref="K27:K35" si="15">-2*D27*(B27-G27*D27)</f>
        <v>-0.55532937999999998</v>
      </c>
    </row>
    <row r="28" spans="2:15" x14ac:dyDescent="0.25">
      <c r="B28" s="45">
        <v>4</v>
      </c>
      <c r="C28" s="33">
        <v>2</v>
      </c>
      <c r="D28" s="33">
        <f t="shared" ref="D28:D35" si="16">D16</f>
        <v>2</v>
      </c>
      <c r="E28" s="35">
        <f>E27</f>
        <v>1.64832</v>
      </c>
      <c r="F28" s="35">
        <f>F27</f>
        <v>1.3625599999999998</v>
      </c>
      <c r="G28" s="35">
        <f>G27</f>
        <v>2.2335310000000002</v>
      </c>
      <c r="H28" s="52">
        <f t="shared" ref="H28:H35" si="17">(B28-C28*F28)^2</f>
        <v>1.6253190144000011</v>
      </c>
      <c r="I28" s="49">
        <f t="shared" ref="I28:I35" si="18">-2*(B28-F28*C28)</f>
        <v>-2.5497600000000009</v>
      </c>
      <c r="J28" s="34">
        <f t="shared" si="14"/>
        <v>-5.0995200000000018</v>
      </c>
      <c r="K28" s="22">
        <f t="shared" si="15"/>
        <v>1.8682480000000012</v>
      </c>
    </row>
    <row r="29" spans="2:15" x14ac:dyDescent="0.25">
      <c r="B29" s="45">
        <v>2</v>
      </c>
      <c r="C29" s="33">
        <v>0.7</v>
      </c>
      <c r="D29" s="33">
        <f t="shared" si="16"/>
        <v>1</v>
      </c>
      <c r="E29" s="35">
        <f t="shared" ref="E29:G35" si="19">E28</f>
        <v>1.64832</v>
      </c>
      <c r="F29" s="35">
        <f t="shared" si="19"/>
        <v>1.3625599999999998</v>
      </c>
      <c r="G29" s="35">
        <f t="shared" si="19"/>
        <v>2.2335310000000002</v>
      </c>
      <c r="H29" s="52">
        <f t="shared" si="17"/>
        <v>1.0945511792640006</v>
      </c>
      <c r="I29" s="49">
        <f t="shared" si="18"/>
        <v>-2.0924160000000005</v>
      </c>
      <c r="J29" s="34">
        <f t="shared" si="14"/>
        <v>-1.4646912000000003</v>
      </c>
      <c r="K29" s="22">
        <f t="shared" si="15"/>
        <v>0.46706200000000031</v>
      </c>
    </row>
    <row r="30" spans="2:15" x14ac:dyDescent="0.25">
      <c r="B30" s="45">
        <v>3</v>
      </c>
      <c r="C30" s="33">
        <v>1.5</v>
      </c>
      <c r="D30" s="33">
        <f t="shared" si="16"/>
        <v>1.3</v>
      </c>
      <c r="E30" s="35">
        <f t="shared" si="19"/>
        <v>1.64832</v>
      </c>
      <c r="F30" s="35">
        <f t="shared" si="19"/>
        <v>1.3625599999999998</v>
      </c>
      <c r="G30" s="35">
        <f t="shared" si="19"/>
        <v>2.2335310000000002</v>
      </c>
      <c r="H30" s="52">
        <f t="shared" si="17"/>
        <v>0.91424194560000105</v>
      </c>
      <c r="I30" s="49">
        <f t="shared" si="18"/>
        <v>-1.9123200000000011</v>
      </c>
      <c r="J30" s="34">
        <f t="shared" si="14"/>
        <v>-2.8684800000000017</v>
      </c>
      <c r="K30" s="22">
        <f t="shared" si="15"/>
        <v>-0.25066521999999924</v>
      </c>
    </row>
    <row r="31" spans="2:15" x14ac:dyDescent="0.25">
      <c r="B31" s="45">
        <v>3</v>
      </c>
      <c r="C31" s="33">
        <v>1.8</v>
      </c>
      <c r="D31" s="33">
        <f t="shared" si="16"/>
        <v>1.2</v>
      </c>
      <c r="E31" s="35">
        <f t="shared" si="19"/>
        <v>1.64832</v>
      </c>
      <c r="F31" s="35">
        <f t="shared" si="19"/>
        <v>1.3625599999999998</v>
      </c>
      <c r="G31" s="35">
        <f t="shared" si="19"/>
        <v>2.2335310000000002</v>
      </c>
      <c r="H31" s="52">
        <f t="shared" si="17"/>
        <v>0.29963800166400034</v>
      </c>
      <c r="I31" s="49">
        <f t="shared" si="18"/>
        <v>-1.0947840000000006</v>
      </c>
      <c r="J31" s="34">
        <f t="shared" si="14"/>
        <v>-1.9706112000000011</v>
      </c>
      <c r="K31" s="22">
        <f t="shared" si="15"/>
        <v>-0.76743071999999979</v>
      </c>
    </row>
    <row r="32" spans="2:15" x14ac:dyDescent="0.25">
      <c r="B32" s="45">
        <v>2</v>
      </c>
      <c r="C32" s="33">
        <v>0.7</v>
      </c>
      <c r="D32" s="33">
        <f t="shared" si="16"/>
        <v>1</v>
      </c>
      <c r="E32" s="35">
        <f t="shared" si="19"/>
        <v>1.64832</v>
      </c>
      <c r="F32" s="35">
        <f t="shared" si="19"/>
        <v>1.3625599999999998</v>
      </c>
      <c r="G32" s="35">
        <f t="shared" si="19"/>
        <v>2.2335310000000002</v>
      </c>
      <c r="H32" s="52">
        <f t="shared" si="17"/>
        <v>1.0945511792640006</v>
      </c>
      <c r="I32" s="49">
        <f t="shared" si="18"/>
        <v>-2.0924160000000005</v>
      </c>
      <c r="J32" s="34">
        <f t="shared" si="14"/>
        <v>-1.4646912000000003</v>
      </c>
      <c r="K32" s="22">
        <f t="shared" si="15"/>
        <v>0.46706200000000031</v>
      </c>
    </row>
    <row r="33" spans="2:11" x14ac:dyDescent="0.25">
      <c r="B33" s="45">
        <v>1.4</v>
      </c>
      <c r="C33" s="33">
        <v>0.7</v>
      </c>
      <c r="D33" s="33">
        <f t="shared" si="16"/>
        <v>0.5</v>
      </c>
      <c r="E33" s="35">
        <f t="shared" si="19"/>
        <v>1.64832</v>
      </c>
      <c r="F33" s="35">
        <f t="shared" si="19"/>
        <v>1.3625599999999998</v>
      </c>
      <c r="G33" s="35">
        <f t="shared" si="19"/>
        <v>2.2335310000000002</v>
      </c>
      <c r="H33" s="52">
        <f t="shared" si="17"/>
        <v>0.19910157926400016</v>
      </c>
      <c r="I33" s="49">
        <f t="shared" si="18"/>
        <v>-0.89241600000000032</v>
      </c>
      <c r="J33" s="34">
        <f t="shared" si="14"/>
        <v>-0.62469120000000022</v>
      </c>
      <c r="K33" s="22">
        <f t="shared" si="15"/>
        <v>-0.28323449999999983</v>
      </c>
    </row>
    <row r="34" spans="2:11" x14ac:dyDescent="0.25">
      <c r="B34" s="45">
        <v>3</v>
      </c>
      <c r="C34" s="33">
        <v>1</v>
      </c>
      <c r="D34" s="33">
        <f t="shared" si="16"/>
        <v>1.3</v>
      </c>
      <c r="E34" s="35">
        <f t="shared" si="19"/>
        <v>1.64832</v>
      </c>
      <c r="F34" s="35">
        <f t="shared" si="19"/>
        <v>1.3625599999999998</v>
      </c>
      <c r="G34" s="35">
        <f t="shared" si="19"/>
        <v>2.2335310000000002</v>
      </c>
      <c r="H34" s="52">
        <f t="shared" si="17"/>
        <v>2.6812097536000006</v>
      </c>
      <c r="I34" s="49">
        <f t="shared" si="18"/>
        <v>-3.2748800000000005</v>
      </c>
      <c r="J34" s="34">
        <f t="shared" si="14"/>
        <v>-3.2748800000000005</v>
      </c>
      <c r="K34" s="22">
        <f t="shared" si="15"/>
        <v>-0.25066521999999924</v>
      </c>
    </row>
    <row r="35" spans="2:11" ht="15.75" thickBot="1" x14ac:dyDescent="0.3">
      <c r="B35" s="46">
        <v>3</v>
      </c>
      <c r="C35" s="47">
        <v>2.2000000000000002</v>
      </c>
      <c r="D35" s="47">
        <f t="shared" si="16"/>
        <v>0.9</v>
      </c>
      <c r="E35" s="48">
        <f t="shared" si="19"/>
        <v>1.64832</v>
      </c>
      <c r="F35" s="48">
        <f t="shared" si="19"/>
        <v>1.3625599999999998</v>
      </c>
      <c r="G35" s="48">
        <f t="shared" si="19"/>
        <v>2.2335310000000002</v>
      </c>
      <c r="H35" s="53">
        <f t="shared" si="17"/>
        <v>5.6074240000007002E-6</v>
      </c>
      <c r="I35" s="50">
        <f t="shared" si="18"/>
        <v>-4.7360000000002955E-3</v>
      </c>
      <c r="J35" s="43">
        <f t="shared" si="14"/>
        <v>-1.0419200000000651E-2</v>
      </c>
      <c r="K35" s="44">
        <f t="shared" si="15"/>
        <v>-1.7816797799999993</v>
      </c>
    </row>
    <row r="36" spans="2:11" ht="15.75" thickBot="1" x14ac:dyDescent="0.3">
      <c r="B36" s="36"/>
      <c r="C36" s="36"/>
      <c r="D36" s="36"/>
      <c r="E36" s="36"/>
      <c r="F36" s="36"/>
      <c r="G36" s="37" t="str">
        <f>G24</f>
        <v>SUM</v>
      </c>
      <c r="H36" s="51">
        <f>SUM(H27:H35)</f>
        <v>10.589828014080004</v>
      </c>
      <c r="I36" s="40">
        <f>SUM(I27:I35)</f>
        <v>-17.188608000000006</v>
      </c>
      <c r="J36" s="40">
        <f>SUM(J27:J35)</f>
        <v>-20.052864000000007</v>
      </c>
      <c r="K36" s="24">
        <f>SUM(K27:K35)</f>
        <v>-1.0866328199999953</v>
      </c>
    </row>
    <row r="37" spans="2:11" ht="15.75" thickBot="1" x14ac:dyDescent="0.3"/>
    <row r="38" spans="2:11" ht="18.75" thickBot="1" x14ac:dyDescent="0.4">
      <c r="B38" s="39" t="str">
        <f>B26</f>
        <v>y</v>
      </c>
      <c r="C38" s="32" t="str">
        <f>C26</f>
        <v>x1</v>
      </c>
      <c r="D38" s="32" t="str">
        <f>D26</f>
        <v>x2</v>
      </c>
      <c r="E38" s="17" t="s">
        <v>45</v>
      </c>
      <c r="F38" s="17" t="s">
        <v>41</v>
      </c>
      <c r="G38" s="17" t="s">
        <v>42</v>
      </c>
      <c r="H38" s="54" t="str">
        <f>H26</f>
        <v>MSE</v>
      </c>
      <c r="I38" s="19" t="s">
        <v>43</v>
      </c>
      <c r="J38" s="19" t="s">
        <v>43</v>
      </c>
      <c r="K38" s="20" t="s">
        <v>44</v>
      </c>
    </row>
    <row r="39" spans="2:11" x14ac:dyDescent="0.25">
      <c r="B39" s="45">
        <v>3</v>
      </c>
      <c r="C39" s="33">
        <v>1</v>
      </c>
      <c r="D39" s="33">
        <f>D27</f>
        <v>0.1</v>
      </c>
      <c r="E39" s="35">
        <f>E27-$N$2*I36</f>
        <v>2.5077504000000004</v>
      </c>
      <c r="F39" s="35">
        <f>F27-$N$2*J36</f>
        <v>2.3652031999999998</v>
      </c>
      <c r="G39" s="35">
        <f>G27-$N$2*K36</f>
        <v>2.2878626409999998</v>
      </c>
      <c r="H39" s="52">
        <f>(B39-C39*F39)^2</f>
        <v>0.40296697729024022</v>
      </c>
      <c r="I39" s="49">
        <f>-2*(B39-F39*C39)</f>
        <v>-1.2695936000000003</v>
      </c>
      <c r="J39" s="34">
        <f t="shared" ref="J39:J47" si="20">-2*C39*(B39-F39*C39)</f>
        <v>-1.2695936000000003</v>
      </c>
      <c r="K39" s="22">
        <f t="shared" ref="K39:K47" si="21">-2*D39*(B39-G39*D39)</f>
        <v>-0.55424274717999999</v>
      </c>
    </row>
    <row r="40" spans="2:11" x14ac:dyDescent="0.25">
      <c r="B40" s="45">
        <v>4</v>
      </c>
      <c r="C40" s="33">
        <v>2</v>
      </c>
      <c r="D40" s="33">
        <f t="shared" ref="D40:D47" si="22">D28</f>
        <v>2</v>
      </c>
      <c r="E40" s="35">
        <f>E39</f>
        <v>2.5077504000000004</v>
      </c>
      <c r="F40" s="35">
        <f>F39</f>
        <v>2.3652031999999998</v>
      </c>
      <c r="G40" s="35">
        <f>G39</f>
        <v>2.2878626409999998</v>
      </c>
      <c r="H40" s="52">
        <f t="shared" ref="H40:H47" si="23">(B40-C40*F40)^2</f>
        <v>0.5334935091609595</v>
      </c>
      <c r="I40" s="49">
        <f t="shared" ref="I40:I47" si="24">-2*(B40-F40*C40)</f>
        <v>1.4608127999999994</v>
      </c>
      <c r="J40" s="34">
        <f t="shared" si="20"/>
        <v>2.9216255999999987</v>
      </c>
      <c r="K40" s="22">
        <f t="shared" si="21"/>
        <v>2.3029011279999985</v>
      </c>
    </row>
    <row r="41" spans="2:11" x14ac:dyDescent="0.25">
      <c r="B41" s="45">
        <v>2</v>
      </c>
      <c r="C41" s="33">
        <v>0.7</v>
      </c>
      <c r="D41" s="33">
        <f t="shared" si="22"/>
        <v>1</v>
      </c>
      <c r="E41" s="35">
        <f t="shared" ref="E41:G47" si="25">E40</f>
        <v>2.5077504000000004</v>
      </c>
      <c r="F41" s="35">
        <f t="shared" si="25"/>
        <v>2.3652031999999998</v>
      </c>
      <c r="G41" s="35">
        <f t="shared" si="25"/>
        <v>2.2878626409999998</v>
      </c>
      <c r="H41" s="52">
        <f t="shared" si="23"/>
        <v>0.1185822668722178</v>
      </c>
      <c r="I41" s="49">
        <f t="shared" si="24"/>
        <v>-0.68871552000000058</v>
      </c>
      <c r="J41" s="34">
        <f t="shared" si="20"/>
        <v>-0.48210086400000035</v>
      </c>
      <c r="K41" s="22">
        <f t="shared" si="21"/>
        <v>0.57572528199999962</v>
      </c>
    </row>
    <row r="42" spans="2:11" x14ac:dyDescent="0.25">
      <c r="B42" s="45">
        <v>3</v>
      </c>
      <c r="C42" s="33">
        <v>1.5</v>
      </c>
      <c r="D42" s="33">
        <f t="shared" si="22"/>
        <v>1.3</v>
      </c>
      <c r="E42" s="35">
        <f t="shared" si="25"/>
        <v>2.5077504000000004</v>
      </c>
      <c r="F42" s="35">
        <f t="shared" si="25"/>
        <v>2.3652031999999998</v>
      </c>
      <c r="G42" s="35">
        <f t="shared" si="25"/>
        <v>2.2878626409999998</v>
      </c>
      <c r="H42" s="52">
        <f t="shared" si="23"/>
        <v>0.30009009890303973</v>
      </c>
      <c r="I42" s="49">
        <f t="shared" si="24"/>
        <v>1.0956095999999995</v>
      </c>
      <c r="J42" s="34">
        <f t="shared" si="20"/>
        <v>1.6434143999999993</v>
      </c>
      <c r="K42" s="22">
        <f t="shared" si="21"/>
        <v>-6.7024273420000308E-2</v>
      </c>
    </row>
    <row r="43" spans="2:11" x14ac:dyDescent="0.25">
      <c r="B43" s="45">
        <v>3</v>
      </c>
      <c r="C43" s="33">
        <v>1.8</v>
      </c>
      <c r="D43" s="33">
        <f t="shared" si="22"/>
        <v>1.2</v>
      </c>
      <c r="E43" s="35">
        <f t="shared" si="25"/>
        <v>2.5077504000000004</v>
      </c>
      <c r="F43" s="35">
        <f t="shared" si="25"/>
        <v>2.3652031999999998</v>
      </c>
      <c r="G43" s="35">
        <f t="shared" si="25"/>
        <v>2.2878626409999998</v>
      </c>
      <c r="H43" s="52">
        <f t="shared" si="23"/>
        <v>1.5809686544203774</v>
      </c>
      <c r="I43" s="49">
        <f t="shared" si="24"/>
        <v>2.5147315199999998</v>
      </c>
      <c r="J43" s="34">
        <f t="shared" si="20"/>
        <v>4.5265167359999996</v>
      </c>
      <c r="K43" s="22">
        <f t="shared" si="21"/>
        <v>-0.61095559392000032</v>
      </c>
    </row>
    <row r="44" spans="2:11" x14ac:dyDescent="0.25">
      <c r="B44" s="45">
        <v>2</v>
      </c>
      <c r="C44" s="33">
        <v>0.7</v>
      </c>
      <c r="D44" s="33">
        <f t="shared" si="22"/>
        <v>1</v>
      </c>
      <c r="E44" s="35">
        <f t="shared" si="25"/>
        <v>2.5077504000000004</v>
      </c>
      <c r="F44" s="35">
        <f t="shared" si="25"/>
        <v>2.3652031999999998</v>
      </c>
      <c r="G44" s="35">
        <f t="shared" si="25"/>
        <v>2.2878626409999998</v>
      </c>
      <c r="H44" s="52">
        <f t="shared" si="23"/>
        <v>0.1185822668722178</v>
      </c>
      <c r="I44" s="49">
        <f t="shared" si="24"/>
        <v>-0.68871552000000058</v>
      </c>
      <c r="J44" s="34">
        <f t="shared" si="20"/>
        <v>-0.48210086400000035</v>
      </c>
      <c r="K44" s="22">
        <f t="shared" si="21"/>
        <v>0.57572528199999962</v>
      </c>
    </row>
    <row r="45" spans="2:11" x14ac:dyDescent="0.25">
      <c r="B45" s="45">
        <v>1.4</v>
      </c>
      <c r="C45" s="33">
        <v>0.7</v>
      </c>
      <c r="D45" s="33">
        <f t="shared" si="22"/>
        <v>0.5</v>
      </c>
      <c r="E45" s="35">
        <f t="shared" si="25"/>
        <v>2.5077504000000004</v>
      </c>
      <c r="F45" s="35">
        <f t="shared" si="25"/>
        <v>2.3652031999999998</v>
      </c>
      <c r="G45" s="35">
        <f t="shared" si="25"/>
        <v>2.2878626409999998</v>
      </c>
      <c r="H45" s="52">
        <f t="shared" si="23"/>
        <v>6.5352954872217497E-2</v>
      </c>
      <c r="I45" s="49">
        <f t="shared" si="24"/>
        <v>0.5112844799999996</v>
      </c>
      <c r="J45" s="34">
        <f t="shared" si="20"/>
        <v>0.35789913599999967</v>
      </c>
      <c r="K45" s="22">
        <f t="shared" si="21"/>
        <v>-0.25606867950000001</v>
      </c>
    </row>
    <row r="46" spans="2:11" x14ac:dyDescent="0.25">
      <c r="B46" s="45">
        <v>3</v>
      </c>
      <c r="C46" s="33">
        <v>1</v>
      </c>
      <c r="D46" s="33">
        <f t="shared" si="22"/>
        <v>1.3</v>
      </c>
      <c r="E46" s="35">
        <f t="shared" si="25"/>
        <v>2.5077504000000004</v>
      </c>
      <c r="F46" s="35">
        <f t="shared" si="25"/>
        <v>2.3652031999999998</v>
      </c>
      <c r="G46" s="35">
        <f t="shared" si="25"/>
        <v>2.2878626409999998</v>
      </c>
      <c r="H46" s="52">
        <f t="shared" si="23"/>
        <v>0.40296697729024022</v>
      </c>
      <c r="I46" s="49">
        <f t="shared" si="24"/>
        <v>-1.2695936000000003</v>
      </c>
      <c r="J46" s="34">
        <f t="shared" si="20"/>
        <v>-1.2695936000000003</v>
      </c>
      <c r="K46" s="22">
        <f t="shared" si="21"/>
        <v>-6.7024273420000308E-2</v>
      </c>
    </row>
    <row r="47" spans="2:11" ht="15.75" thickBot="1" x14ac:dyDescent="0.3">
      <c r="B47" s="46">
        <v>3</v>
      </c>
      <c r="C47" s="47">
        <v>2.2000000000000002</v>
      </c>
      <c r="D47" s="47">
        <f t="shared" si="22"/>
        <v>0.9</v>
      </c>
      <c r="E47" s="48">
        <f t="shared" si="25"/>
        <v>2.5077504000000004</v>
      </c>
      <c r="F47" s="48">
        <f t="shared" si="25"/>
        <v>2.3652031999999998</v>
      </c>
      <c r="G47" s="48">
        <f t="shared" si="25"/>
        <v>2.2878626409999998</v>
      </c>
      <c r="H47" s="53">
        <f t="shared" si="23"/>
        <v>4.8551788580847628</v>
      </c>
      <c r="I47" s="50">
        <f t="shared" si="24"/>
        <v>4.4068940800000007</v>
      </c>
      <c r="J47" s="43">
        <f t="shared" si="20"/>
        <v>9.695166976000003</v>
      </c>
      <c r="K47" s="44">
        <f t="shared" si="21"/>
        <v>-1.6936625215800005</v>
      </c>
    </row>
    <row r="48" spans="2:11" ht="15.75" thickBot="1" x14ac:dyDescent="0.3">
      <c r="B48" s="36"/>
      <c r="C48" s="36"/>
      <c r="D48" s="36"/>
      <c r="E48" s="36"/>
      <c r="F48" s="36"/>
      <c r="G48" s="37" t="str">
        <f>G36</f>
        <v>SUM</v>
      </c>
      <c r="H48" s="51">
        <f>SUM(H39:H47)</f>
        <v>8.3781825637662735</v>
      </c>
      <c r="I48" s="40">
        <f>SUM(I39:I47)</f>
        <v>6.0727142399999972</v>
      </c>
      <c r="J48" s="40">
        <f>SUM(J39:J47)</f>
        <v>15.641233919999998</v>
      </c>
      <c r="K48" s="24">
        <f>SUM(K39:K47)</f>
        <v>0.20537360297999596</v>
      </c>
    </row>
    <row r="49" spans="2:11" ht="15.75" thickBot="1" x14ac:dyDescent="0.3"/>
    <row r="50" spans="2:11" ht="18.75" thickBot="1" x14ac:dyDescent="0.4">
      <c r="B50" s="39" t="str">
        <f>B38</f>
        <v>y</v>
      </c>
      <c r="C50" s="32" t="str">
        <f>C38</f>
        <v>x1</v>
      </c>
      <c r="D50" s="32" t="str">
        <f>D38</f>
        <v>x2</v>
      </c>
      <c r="E50" s="17" t="s">
        <v>45</v>
      </c>
      <c r="F50" s="17" t="s">
        <v>41</v>
      </c>
      <c r="G50" s="17" t="s">
        <v>42</v>
      </c>
      <c r="H50" s="54" t="str">
        <f>H38</f>
        <v>MSE</v>
      </c>
      <c r="I50" s="19" t="s">
        <v>43</v>
      </c>
      <c r="J50" s="19" t="s">
        <v>43</v>
      </c>
      <c r="K50" s="20" t="s">
        <v>44</v>
      </c>
    </row>
    <row r="51" spans="2:11" x14ac:dyDescent="0.25">
      <c r="B51" s="45">
        <v>3</v>
      </c>
      <c r="C51" s="33">
        <v>1</v>
      </c>
      <c r="D51" s="33">
        <f>D39</f>
        <v>0.1</v>
      </c>
      <c r="E51" s="35">
        <f>E39-$N$2*I48</f>
        <v>2.2041146880000007</v>
      </c>
      <c r="F51" s="35">
        <f>F39-$N$2*J48</f>
        <v>1.5831415039999999</v>
      </c>
      <c r="G51" s="35">
        <f>G39-$N$2*K48</f>
        <v>2.2775939608510001</v>
      </c>
      <c r="H51" s="52">
        <f>(B51-C51*F51)^2</f>
        <v>2.0074879976873823</v>
      </c>
      <c r="I51" s="49">
        <f>-2*(B51-F51*C51)</f>
        <v>-2.8337169920000003</v>
      </c>
      <c r="J51" s="34">
        <f t="shared" ref="J51:J59" si="26">-2*C51*(B51-F51*C51)</f>
        <v>-2.8337169920000003</v>
      </c>
      <c r="K51" s="22">
        <f t="shared" ref="K51:K59" si="27">-2*D51*(B51-G51*D51)</f>
        <v>-0.55444812078298</v>
      </c>
    </row>
    <row r="52" spans="2:11" x14ac:dyDescent="0.25">
      <c r="B52" s="45">
        <v>4</v>
      </c>
      <c r="C52" s="33">
        <v>2</v>
      </c>
      <c r="D52" s="33">
        <f t="shared" ref="D52:D59" si="28">D40</f>
        <v>2</v>
      </c>
      <c r="E52" s="35">
        <f>E51</f>
        <v>2.2041146880000007</v>
      </c>
      <c r="F52" s="35">
        <f>F51</f>
        <v>1.5831415039999999</v>
      </c>
      <c r="G52" s="35">
        <f>G51</f>
        <v>2.2775939608510001</v>
      </c>
      <c r="H52" s="52">
        <f t="shared" ref="H52:H59" si="29">(B52-C52*F52)^2</f>
        <v>0.69508402274952852</v>
      </c>
      <c r="I52" s="49">
        <f t="shared" ref="I52:I59" si="30">-2*(B52-F52*C52)</f>
        <v>-1.6674339840000005</v>
      </c>
      <c r="J52" s="34">
        <f t="shared" si="26"/>
        <v>-3.3348679680000011</v>
      </c>
      <c r="K52" s="22">
        <f t="shared" si="27"/>
        <v>2.2207516868080006</v>
      </c>
    </row>
    <row r="53" spans="2:11" x14ac:dyDescent="0.25">
      <c r="B53" s="45">
        <v>2</v>
      </c>
      <c r="C53" s="33">
        <v>0.7</v>
      </c>
      <c r="D53" s="33">
        <f t="shared" si="28"/>
        <v>1</v>
      </c>
      <c r="E53" s="35">
        <f t="shared" ref="E53:E59" si="31">E52</f>
        <v>2.2041146880000007</v>
      </c>
      <c r="F53" s="35">
        <f t="shared" ref="F53:F59" si="32">F52</f>
        <v>1.5831415039999999</v>
      </c>
      <c r="G53" s="35">
        <f t="shared" ref="G53:G59" si="33">G52</f>
        <v>2.2775939608510001</v>
      </c>
      <c r="H53" s="52">
        <f t="shared" si="29"/>
        <v>0.79530892942681741</v>
      </c>
      <c r="I53" s="49">
        <f t="shared" si="30"/>
        <v>-1.7836018944000003</v>
      </c>
      <c r="J53" s="34">
        <f t="shared" si="26"/>
        <v>-1.2485213260800001</v>
      </c>
      <c r="K53" s="22">
        <f t="shared" si="27"/>
        <v>0.55518792170200015</v>
      </c>
    </row>
    <row r="54" spans="2:11" x14ac:dyDescent="0.25">
      <c r="B54" s="45">
        <v>3</v>
      </c>
      <c r="C54" s="33">
        <v>1.5</v>
      </c>
      <c r="D54" s="33">
        <f t="shared" si="28"/>
        <v>1.3</v>
      </c>
      <c r="E54" s="35">
        <f t="shared" si="31"/>
        <v>2.2041146880000007</v>
      </c>
      <c r="F54" s="35">
        <f t="shared" si="32"/>
        <v>1.5831415039999999</v>
      </c>
      <c r="G54" s="35">
        <f t="shared" si="33"/>
        <v>2.2775939608510001</v>
      </c>
      <c r="H54" s="52">
        <f t="shared" si="29"/>
        <v>0.39098476279661004</v>
      </c>
      <c r="I54" s="49">
        <f t="shared" si="30"/>
        <v>-1.2505754880000008</v>
      </c>
      <c r="J54" s="34">
        <f t="shared" si="26"/>
        <v>-1.8758632320000013</v>
      </c>
      <c r="K54" s="22">
        <f t="shared" si="27"/>
        <v>-0.10173241232361906</v>
      </c>
    </row>
    <row r="55" spans="2:11" x14ac:dyDescent="0.25">
      <c r="B55" s="45">
        <v>3</v>
      </c>
      <c r="C55" s="33">
        <v>1.8</v>
      </c>
      <c r="D55" s="33">
        <f t="shared" si="28"/>
        <v>1.2</v>
      </c>
      <c r="E55" s="35">
        <f t="shared" si="31"/>
        <v>2.2041146880000007</v>
      </c>
      <c r="F55" s="35">
        <f t="shared" si="32"/>
        <v>1.5831415039999999</v>
      </c>
      <c r="G55" s="35">
        <f t="shared" si="33"/>
        <v>2.2775939608510001</v>
      </c>
      <c r="H55" s="52">
        <f t="shared" si="29"/>
        <v>2.2603707067117725E-2</v>
      </c>
      <c r="I55" s="49">
        <f t="shared" si="30"/>
        <v>-0.30069058559999995</v>
      </c>
      <c r="J55" s="34">
        <f t="shared" si="26"/>
        <v>-0.54124305407999995</v>
      </c>
      <c r="K55" s="22">
        <f t="shared" si="27"/>
        <v>-0.64052939274912035</v>
      </c>
    </row>
    <row r="56" spans="2:11" x14ac:dyDescent="0.25">
      <c r="B56" s="45">
        <v>2</v>
      </c>
      <c r="C56" s="33">
        <v>0.7</v>
      </c>
      <c r="D56" s="33">
        <f t="shared" si="28"/>
        <v>1</v>
      </c>
      <c r="E56" s="35">
        <f t="shared" si="31"/>
        <v>2.2041146880000007</v>
      </c>
      <c r="F56" s="35">
        <f t="shared" si="32"/>
        <v>1.5831415039999999</v>
      </c>
      <c r="G56" s="35">
        <f t="shared" si="33"/>
        <v>2.2775939608510001</v>
      </c>
      <c r="H56" s="52">
        <f t="shared" si="29"/>
        <v>0.79530892942681741</v>
      </c>
      <c r="I56" s="49">
        <f t="shared" si="30"/>
        <v>-1.7836018944000003</v>
      </c>
      <c r="J56" s="34">
        <f t="shared" si="26"/>
        <v>-1.2485213260800001</v>
      </c>
      <c r="K56" s="22">
        <f t="shared" si="27"/>
        <v>0.55518792170200015</v>
      </c>
    </row>
    <row r="57" spans="2:11" x14ac:dyDescent="0.25">
      <c r="B57" s="45">
        <v>1.4</v>
      </c>
      <c r="C57" s="33">
        <v>0.7</v>
      </c>
      <c r="D57" s="33">
        <f t="shared" si="28"/>
        <v>0.5</v>
      </c>
      <c r="E57" s="35">
        <f t="shared" si="31"/>
        <v>2.2041146880000007</v>
      </c>
      <c r="F57" s="35">
        <f t="shared" si="32"/>
        <v>1.5831415039999999</v>
      </c>
      <c r="G57" s="35">
        <f t="shared" si="33"/>
        <v>2.2775939608510001</v>
      </c>
      <c r="H57" s="52">
        <f t="shared" si="29"/>
        <v>8.5147792786817222E-2</v>
      </c>
      <c r="I57" s="49">
        <f t="shared" si="30"/>
        <v>-0.5836018944000001</v>
      </c>
      <c r="J57" s="34">
        <f t="shared" si="26"/>
        <v>-0.40852132608000002</v>
      </c>
      <c r="K57" s="22">
        <f t="shared" si="27"/>
        <v>-0.26120301957449987</v>
      </c>
    </row>
    <row r="58" spans="2:11" x14ac:dyDescent="0.25">
      <c r="B58" s="45">
        <v>3</v>
      </c>
      <c r="C58" s="33">
        <v>1</v>
      </c>
      <c r="D58" s="33">
        <f t="shared" si="28"/>
        <v>1.3</v>
      </c>
      <c r="E58" s="35">
        <f t="shared" si="31"/>
        <v>2.2041146880000007</v>
      </c>
      <c r="F58" s="35">
        <f t="shared" si="32"/>
        <v>1.5831415039999999</v>
      </c>
      <c r="G58" s="35">
        <f t="shared" si="33"/>
        <v>2.2775939608510001</v>
      </c>
      <c r="H58" s="52">
        <f t="shared" si="29"/>
        <v>2.0074879976873823</v>
      </c>
      <c r="I58" s="49">
        <f t="shared" si="30"/>
        <v>-2.8337169920000003</v>
      </c>
      <c r="J58" s="34">
        <f t="shared" si="26"/>
        <v>-2.8337169920000003</v>
      </c>
      <c r="K58" s="22">
        <f t="shared" si="27"/>
        <v>-0.10173241232361906</v>
      </c>
    </row>
    <row r="59" spans="2:11" ht="15.75" thickBot="1" x14ac:dyDescent="0.3">
      <c r="B59" s="46">
        <v>3</v>
      </c>
      <c r="C59" s="47">
        <v>2.2000000000000002</v>
      </c>
      <c r="D59" s="47">
        <f t="shared" si="28"/>
        <v>0.9</v>
      </c>
      <c r="E59" s="48">
        <f t="shared" si="31"/>
        <v>2.2041146880000007</v>
      </c>
      <c r="F59" s="48">
        <f t="shared" si="32"/>
        <v>1.5831415039999999</v>
      </c>
      <c r="G59" s="48">
        <f t="shared" si="33"/>
        <v>2.2775939608510001</v>
      </c>
      <c r="H59" s="53">
        <f t="shared" si="29"/>
        <v>0.23320333216692885</v>
      </c>
      <c r="I59" s="50">
        <f t="shared" si="30"/>
        <v>0.96582261759999977</v>
      </c>
      <c r="J59" s="43">
        <f t="shared" si="26"/>
        <v>2.1248097587199997</v>
      </c>
      <c r="K59" s="44">
        <f t="shared" si="27"/>
        <v>-1.7102977834213802</v>
      </c>
    </row>
    <row r="60" spans="2:11" ht="15.75" thickBot="1" x14ac:dyDescent="0.3">
      <c r="B60" s="36"/>
      <c r="C60" s="36"/>
      <c r="D60" s="36"/>
      <c r="E60" s="36"/>
      <c r="F60" s="36"/>
      <c r="G60" s="37" t="str">
        <f>G48</f>
        <v>SUM</v>
      </c>
      <c r="H60" s="51">
        <f>SUM(H51:H59)</f>
        <v>7.032617471795402</v>
      </c>
      <c r="I60" s="40">
        <f>SUM(I51:I59)</f>
        <v>-12.071117107200003</v>
      </c>
      <c r="J60" s="40">
        <f>SUM(J51:J59)</f>
        <v>-12.200162457600007</v>
      </c>
      <c r="K60" s="24">
        <f>SUM(K51:K59)</f>
        <v>-3.8815610963217173E-2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1C18-9E2D-4318-AF69-984092F766BC}">
  <dimension ref="A2:M20"/>
  <sheetViews>
    <sheetView zoomScale="175" zoomScaleNormal="175" workbookViewId="0">
      <selection activeCell="L14" sqref="L14"/>
    </sheetView>
  </sheetViews>
  <sheetFormatPr defaultRowHeight="15" x14ac:dyDescent="0.25"/>
  <cols>
    <col min="1" max="12" width="8.5703125" customWidth="1"/>
    <col min="13" max="13" width="11.85546875" customWidth="1"/>
  </cols>
  <sheetData>
    <row r="2" spans="1:13" x14ac:dyDescent="0.25">
      <c r="B2" s="7" t="s">
        <v>0</v>
      </c>
      <c r="C2" s="7" t="s">
        <v>31</v>
      </c>
      <c r="D2" s="7" t="s">
        <v>32</v>
      </c>
      <c r="F2" t="s">
        <v>33</v>
      </c>
    </row>
    <row r="3" spans="1:13" x14ac:dyDescent="0.25">
      <c r="B3" s="1">
        <v>4</v>
      </c>
      <c r="C3" s="1">
        <v>2</v>
      </c>
      <c r="D3" s="1">
        <v>1</v>
      </c>
      <c r="F3" t="s">
        <v>34</v>
      </c>
    </row>
    <row r="4" spans="1:13" x14ac:dyDescent="0.25">
      <c r="B4" s="1">
        <v>5</v>
      </c>
      <c r="C4" s="1">
        <v>3</v>
      </c>
      <c r="D4" s="1">
        <v>1</v>
      </c>
    </row>
    <row r="5" spans="1:13" x14ac:dyDescent="0.25">
      <c r="B5" s="1">
        <v>4</v>
      </c>
      <c r="C5" s="1">
        <v>1</v>
      </c>
      <c r="D5" s="1">
        <v>0</v>
      </c>
    </row>
    <row r="6" spans="1:13" x14ac:dyDescent="0.25">
      <c r="B6" s="1">
        <v>4</v>
      </c>
      <c r="C6" s="1">
        <v>3</v>
      </c>
      <c r="D6" s="1">
        <v>1</v>
      </c>
    </row>
    <row r="7" spans="1:13" x14ac:dyDescent="0.25">
      <c r="B7" s="1">
        <v>3</v>
      </c>
      <c r="C7" s="1">
        <v>2</v>
      </c>
      <c r="D7" s="1">
        <v>-2</v>
      </c>
    </row>
    <row r="8" spans="1:13" x14ac:dyDescent="0.25">
      <c r="B8" s="1">
        <v>6</v>
      </c>
      <c r="C8" s="1">
        <v>3</v>
      </c>
      <c r="D8" s="1">
        <v>1</v>
      </c>
    </row>
    <row r="10" spans="1:13" x14ac:dyDescent="0.25">
      <c r="M10" s="30" t="s">
        <v>40</v>
      </c>
    </row>
    <row r="11" spans="1:13" ht="17.25" x14ac:dyDescent="0.25">
      <c r="A11" s="71" t="s">
        <v>35</v>
      </c>
      <c r="B11" s="71"/>
      <c r="C11" s="71"/>
      <c r="E11" s="71" t="s">
        <v>36</v>
      </c>
      <c r="F11" s="71"/>
      <c r="G11" s="71"/>
      <c r="H11" s="71"/>
      <c r="I11" s="71"/>
      <c r="J11" s="71"/>
      <c r="M11" s="31" cm="1">
        <f t="array" ref="M11:M13">MMULT(_xlfn.ANCHORARRAY(I18),_xlfn.ANCHORARRAY(M18))</f>
        <v>3.3157894736842066</v>
      </c>
    </row>
    <row r="12" spans="1:13" x14ac:dyDescent="0.25">
      <c r="A12" s="28">
        <v>1</v>
      </c>
      <c r="B12" s="28">
        <v>2</v>
      </c>
      <c r="C12" s="28">
        <v>1</v>
      </c>
      <c r="E12" s="27" cm="1">
        <f t="array" ref="E12:J14">TRANSPOSE(A12:C17)</f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M12" s="31">
        <v>0.36842105263158564</v>
      </c>
    </row>
    <row r="13" spans="1:13" x14ac:dyDescent="0.25">
      <c r="A13" s="28">
        <v>1</v>
      </c>
      <c r="B13" s="28">
        <v>3</v>
      </c>
      <c r="C13" s="28">
        <v>1</v>
      </c>
      <c r="E13" s="27">
        <v>2</v>
      </c>
      <c r="F13" s="27">
        <v>3</v>
      </c>
      <c r="G13" s="27">
        <v>1</v>
      </c>
      <c r="H13" s="27">
        <v>3</v>
      </c>
      <c r="I13" s="27">
        <v>2</v>
      </c>
      <c r="J13" s="27">
        <v>3</v>
      </c>
      <c r="M13" s="31">
        <v>0.47368421052631504</v>
      </c>
    </row>
    <row r="14" spans="1:13" x14ac:dyDescent="0.25">
      <c r="A14" s="28">
        <v>1</v>
      </c>
      <c r="B14" s="28">
        <v>1</v>
      </c>
      <c r="C14" s="28">
        <v>0</v>
      </c>
      <c r="E14" s="27">
        <v>1</v>
      </c>
      <c r="F14" s="27">
        <v>1</v>
      </c>
      <c r="G14" s="27">
        <v>0</v>
      </c>
      <c r="H14" s="27">
        <v>1</v>
      </c>
      <c r="I14" s="27">
        <v>-2</v>
      </c>
      <c r="J14" s="27">
        <v>1</v>
      </c>
    </row>
    <row r="15" spans="1:13" x14ac:dyDescent="0.25">
      <c r="A15" s="28">
        <v>1</v>
      </c>
      <c r="B15" s="28">
        <v>3</v>
      </c>
      <c r="C15" s="28">
        <v>1</v>
      </c>
    </row>
    <row r="16" spans="1:13" x14ac:dyDescent="0.25">
      <c r="A16" s="28">
        <v>1</v>
      </c>
      <c r="B16" s="28">
        <v>2</v>
      </c>
      <c r="C16" s="28">
        <v>-2</v>
      </c>
    </row>
    <row r="17" spans="1:13" ht="17.25" x14ac:dyDescent="0.25">
      <c r="A17" s="28">
        <v>1</v>
      </c>
      <c r="B17" s="28">
        <v>3</v>
      </c>
      <c r="C17" s="28">
        <v>1</v>
      </c>
      <c r="E17" s="71" t="s">
        <v>37</v>
      </c>
      <c r="F17" s="71"/>
      <c r="G17" s="71"/>
      <c r="H17" s="26"/>
      <c r="I17" s="71" t="s">
        <v>38</v>
      </c>
      <c r="J17" s="71"/>
      <c r="K17" s="71"/>
      <c r="M17" s="29" t="s">
        <v>39</v>
      </c>
    </row>
    <row r="18" spans="1:13" x14ac:dyDescent="0.25">
      <c r="E18" s="27" cm="1">
        <f t="array" ref="E18:G20">MMULT(_xlfn.ANCHORARRAY(E12),A12:C17)</f>
        <v>6</v>
      </c>
      <c r="F18" s="27">
        <v>14</v>
      </c>
      <c r="G18" s="27">
        <v>2</v>
      </c>
      <c r="I18" s="27" cm="1">
        <f t="array" ref="I18:K20">MINVERSE(E18:G20)</f>
        <v>2.0964912280701786</v>
      </c>
      <c r="J18" s="27">
        <v>-0.85964912280701911</v>
      </c>
      <c r="K18" s="27">
        <v>0.22807017543859706</v>
      </c>
      <c r="M18" s="28" cm="1">
        <f t="array" ref="M18:M20">MMULT(_xlfn.ANCHORARRAY(E12),B3:B8)</f>
        <v>26</v>
      </c>
    </row>
    <row r="19" spans="1:13" x14ac:dyDescent="0.25">
      <c r="E19" s="27">
        <v>14</v>
      </c>
      <c r="F19" s="27">
        <v>36</v>
      </c>
      <c r="G19" s="27">
        <v>7</v>
      </c>
      <c r="I19" s="27">
        <v>-0.85964912280701877</v>
      </c>
      <c r="J19" s="27">
        <v>0.3859649122807024</v>
      </c>
      <c r="K19" s="27">
        <v>-0.12280701754385988</v>
      </c>
      <c r="M19" s="28">
        <v>63</v>
      </c>
    </row>
    <row r="20" spans="1:13" x14ac:dyDescent="0.25">
      <c r="E20" s="27">
        <v>2</v>
      </c>
      <c r="F20" s="27">
        <v>7</v>
      </c>
      <c r="G20" s="27">
        <v>8</v>
      </c>
      <c r="I20" s="27">
        <v>0.22807017543859689</v>
      </c>
      <c r="J20" s="27">
        <v>-0.12280701754385984</v>
      </c>
      <c r="K20" s="27">
        <v>0.17543859649122814</v>
      </c>
      <c r="M20" s="28">
        <v>13</v>
      </c>
    </row>
  </sheetData>
  <mergeCells count="4">
    <mergeCell ref="A11:C11"/>
    <mergeCell ref="E11:J11"/>
    <mergeCell ref="E17:G17"/>
    <mergeCell ref="I17:K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EF94-0078-431E-921D-D9ABBD62C23C}">
  <dimension ref="A1:I19"/>
  <sheetViews>
    <sheetView workbookViewId="0">
      <selection activeCell="B19" sqref="B17:B19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6" t="s">
        <v>3</v>
      </c>
      <c r="B3" s="6"/>
    </row>
    <row r="4" spans="1:9" x14ac:dyDescent="0.25">
      <c r="A4" s="3" t="s">
        <v>4</v>
      </c>
      <c r="B4" s="3">
        <v>0.73895374116310375</v>
      </c>
    </row>
    <row r="5" spans="1:9" x14ac:dyDescent="0.25">
      <c r="A5" s="3" t="s">
        <v>5</v>
      </c>
      <c r="B5" s="3">
        <v>0.54605263157894735</v>
      </c>
    </row>
    <row r="6" spans="1:9" x14ac:dyDescent="0.25">
      <c r="A6" s="3" t="s">
        <v>6</v>
      </c>
      <c r="B6" s="3">
        <v>0.2434210526315789</v>
      </c>
    </row>
    <row r="7" spans="1:9" x14ac:dyDescent="0.25">
      <c r="A7" s="3" t="s">
        <v>7</v>
      </c>
      <c r="B7" s="3">
        <v>0.89834155189418297</v>
      </c>
    </row>
    <row r="8" spans="1:9" ht="15.75" thickBot="1" x14ac:dyDescent="0.3">
      <c r="A8" s="4" t="s">
        <v>8</v>
      </c>
      <c r="B8" s="4">
        <v>6</v>
      </c>
    </row>
    <row r="10" spans="1:9" ht="15.75" thickBot="1" x14ac:dyDescent="0.3">
      <c r="A10" t="s">
        <v>9</v>
      </c>
    </row>
    <row r="11" spans="1:9" x14ac:dyDescent="0.25">
      <c r="A11" s="5"/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 x14ac:dyDescent="0.25">
      <c r="A12" s="3" t="s">
        <v>10</v>
      </c>
      <c r="B12" s="3">
        <v>2</v>
      </c>
      <c r="C12" s="3">
        <v>2.9122807017543857</v>
      </c>
      <c r="D12" s="3">
        <v>1.4561403508771928</v>
      </c>
      <c r="E12" s="3">
        <v>1.8043478260869565</v>
      </c>
      <c r="F12" s="3">
        <v>0.30584983756923662</v>
      </c>
    </row>
    <row r="13" spans="1:9" x14ac:dyDescent="0.25">
      <c r="A13" s="3" t="s">
        <v>11</v>
      </c>
      <c r="B13" s="3">
        <v>3</v>
      </c>
      <c r="C13" s="3">
        <v>2.4210526315789473</v>
      </c>
      <c r="D13" s="3">
        <v>0.80701754385964908</v>
      </c>
      <c r="E13" s="3"/>
      <c r="F13" s="3"/>
    </row>
    <row r="14" spans="1:9" ht="15.75" thickBot="1" x14ac:dyDescent="0.3">
      <c r="A14" s="4" t="s">
        <v>12</v>
      </c>
      <c r="B14" s="4">
        <v>5</v>
      </c>
      <c r="C14" s="4">
        <v>5.333333333333333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19</v>
      </c>
      <c r="C16" s="5" t="s">
        <v>7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</row>
    <row r="17" spans="1:9" x14ac:dyDescent="0.25">
      <c r="A17" s="3" t="s">
        <v>13</v>
      </c>
      <c r="B17" s="3">
        <v>3.3157894736842102</v>
      </c>
      <c r="C17" s="3">
        <v>1.3007325634428057</v>
      </c>
      <c r="D17" s="3">
        <v>2.5491708033417031</v>
      </c>
      <c r="E17" s="3">
        <v>8.4003675934002153E-2</v>
      </c>
      <c r="F17" s="3">
        <v>-0.82372206700655459</v>
      </c>
      <c r="G17" s="3">
        <v>7.4553010143749745</v>
      </c>
      <c r="H17" s="3">
        <v>-0.82372206700655459</v>
      </c>
      <c r="I17" s="3">
        <v>7.4553010143749745</v>
      </c>
    </row>
    <row r="18" spans="1:9" x14ac:dyDescent="0.25">
      <c r="A18" s="3" t="s">
        <v>31</v>
      </c>
      <c r="B18" s="3">
        <v>0.36842105263157893</v>
      </c>
      <c r="C18" s="3">
        <v>0.55810434107322338</v>
      </c>
      <c r="D18" s="3">
        <v>0.660129344135028</v>
      </c>
      <c r="E18" s="3">
        <v>0.55632900213055991</v>
      </c>
      <c r="F18" s="3">
        <v>-1.4077160455796998</v>
      </c>
      <c r="G18" s="3">
        <v>2.1445581508428577</v>
      </c>
      <c r="H18" s="3">
        <v>-1.4077160455796998</v>
      </c>
      <c r="I18" s="3">
        <v>2.1445581508428577</v>
      </c>
    </row>
    <row r="19" spans="1:9" ht="15.75" thickBot="1" x14ac:dyDescent="0.3">
      <c r="A19" s="4" t="s">
        <v>32</v>
      </c>
      <c r="B19" s="4">
        <v>0.47368421052631554</v>
      </c>
      <c r="C19" s="4">
        <v>0.37627386999170548</v>
      </c>
      <c r="D19" s="4">
        <v>1.2588814911244233</v>
      </c>
      <c r="E19" s="4">
        <v>0.29712042255273252</v>
      </c>
      <c r="F19" s="4">
        <v>-0.72378717680359039</v>
      </c>
      <c r="G19" s="4">
        <v>1.6711555978562214</v>
      </c>
      <c r="H19" s="4">
        <v>-0.72378717680359039</v>
      </c>
      <c r="I19" s="4">
        <v>1.6711555978562214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2BC0-D0B2-4460-9DE7-EEF8EB308508}">
  <dimension ref="B1:O60"/>
  <sheetViews>
    <sheetView zoomScaleNormal="100" workbookViewId="0">
      <selection activeCell="K3" sqref="K3"/>
    </sheetView>
  </sheetViews>
  <sheetFormatPr defaultRowHeight="15" x14ac:dyDescent="0.25"/>
  <cols>
    <col min="9" max="9" width="10.28515625" customWidth="1"/>
    <col min="10" max="11" width="10" customWidth="1"/>
    <col min="13" max="13" width="14.5703125" customWidth="1"/>
  </cols>
  <sheetData>
    <row r="1" spans="2:15" ht="15.75" thickBot="1" x14ac:dyDescent="0.3"/>
    <row r="2" spans="2:15" ht="18.75" thickBot="1" x14ac:dyDescent="0.4">
      <c r="B2" s="39" t="s">
        <v>0</v>
      </c>
      <c r="C2" s="32" t="s">
        <v>31</v>
      </c>
      <c r="D2" s="32" t="s">
        <v>32</v>
      </c>
      <c r="E2" s="17" t="s">
        <v>45</v>
      </c>
      <c r="F2" s="17" t="s">
        <v>41</v>
      </c>
      <c r="G2" s="17" t="s">
        <v>42</v>
      </c>
      <c r="H2" s="54" t="s">
        <v>29</v>
      </c>
      <c r="I2" s="19" t="s">
        <v>43</v>
      </c>
      <c r="J2" s="19" t="s">
        <v>43</v>
      </c>
      <c r="K2" s="20" t="s">
        <v>44</v>
      </c>
      <c r="L2" s="1"/>
      <c r="M2" s="9" t="s">
        <v>26</v>
      </c>
      <c r="N2" s="10">
        <v>0.05</v>
      </c>
    </row>
    <row r="3" spans="2:15" x14ac:dyDescent="0.25">
      <c r="B3" s="45">
        <v>3</v>
      </c>
      <c r="C3" s="33">
        <v>1</v>
      </c>
      <c r="D3" s="33">
        <v>0.1</v>
      </c>
      <c r="E3" s="35">
        <v>1</v>
      </c>
      <c r="F3" s="35">
        <v>1</v>
      </c>
      <c r="G3" s="35">
        <v>1</v>
      </c>
      <c r="H3" s="52">
        <f>(B3-(E3+C3*F3+D3*G3))^2</f>
        <v>0.80999999999999983</v>
      </c>
      <c r="I3" s="38">
        <f>-2*(B3-F3*C3)</f>
        <v>-4</v>
      </c>
      <c r="J3" s="34">
        <f t="shared" ref="J3:J11" si="0">-2*C3*(B3-F3*C3)</f>
        <v>-4</v>
      </c>
      <c r="K3" s="22">
        <f t="shared" ref="K3:K11" si="1">-2*D3*(B3-G3*D3)</f>
        <v>-0.57999999999999996</v>
      </c>
      <c r="L3" s="2"/>
    </row>
    <row r="4" spans="2:15" x14ac:dyDescent="0.25">
      <c r="B4" s="45">
        <v>4</v>
      </c>
      <c r="C4" s="33">
        <v>2</v>
      </c>
      <c r="D4" s="33">
        <v>2</v>
      </c>
      <c r="E4" s="35">
        <f>E3</f>
        <v>1</v>
      </c>
      <c r="F4" s="35">
        <f>F3</f>
        <v>1</v>
      </c>
      <c r="G4" s="35">
        <v>1</v>
      </c>
      <c r="H4" s="52">
        <f t="shared" ref="H4:H11" si="2">(B4-(E4+C4*F4+D4*G4))^2</f>
        <v>1</v>
      </c>
      <c r="I4" s="38">
        <f t="shared" ref="I4:I11" si="3">-2*(B4-F4*C4)</f>
        <v>-4</v>
      </c>
      <c r="J4" s="34">
        <f t="shared" si="0"/>
        <v>-8</v>
      </c>
      <c r="K4" s="22">
        <f t="shared" si="1"/>
        <v>-8</v>
      </c>
      <c r="L4" s="2"/>
    </row>
    <row r="5" spans="2:15" x14ac:dyDescent="0.25">
      <c r="B5" s="45">
        <v>2</v>
      </c>
      <c r="C5" s="33">
        <v>0.7</v>
      </c>
      <c r="D5" s="33">
        <v>1</v>
      </c>
      <c r="E5" s="35">
        <f t="shared" ref="E5:F11" si="4">E4</f>
        <v>1</v>
      </c>
      <c r="F5" s="35">
        <f t="shared" si="4"/>
        <v>1</v>
      </c>
      <c r="G5" s="35">
        <v>1</v>
      </c>
      <c r="H5" s="52">
        <f t="shared" si="2"/>
        <v>0.49000000000000027</v>
      </c>
      <c r="I5" s="38">
        <f t="shared" si="3"/>
        <v>-2.6</v>
      </c>
      <c r="J5" s="34">
        <f t="shared" si="0"/>
        <v>-1.8199999999999998</v>
      </c>
      <c r="K5" s="22">
        <f t="shared" si="1"/>
        <v>-2</v>
      </c>
      <c r="L5" s="2"/>
    </row>
    <row r="6" spans="2:15" x14ac:dyDescent="0.25">
      <c r="B6" s="45">
        <v>3</v>
      </c>
      <c r="C6" s="33">
        <v>1.5</v>
      </c>
      <c r="D6" s="33">
        <v>1.3</v>
      </c>
      <c r="E6" s="35">
        <f t="shared" si="4"/>
        <v>1</v>
      </c>
      <c r="F6" s="35">
        <f t="shared" si="4"/>
        <v>1</v>
      </c>
      <c r="G6" s="35">
        <v>1</v>
      </c>
      <c r="H6" s="52">
        <f t="shared" si="2"/>
        <v>0.63999999999999968</v>
      </c>
      <c r="I6" s="38">
        <f t="shared" si="3"/>
        <v>-3</v>
      </c>
      <c r="J6" s="34">
        <f t="shared" si="0"/>
        <v>-4.5</v>
      </c>
      <c r="K6" s="22">
        <f t="shared" si="1"/>
        <v>-4.42</v>
      </c>
      <c r="L6" s="2"/>
    </row>
    <row r="7" spans="2:15" x14ac:dyDescent="0.25">
      <c r="B7" s="45">
        <v>3</v>
      </c>
      <c r="C7" s="33">
        <v>1.8</v>
      </c>
      <c r="D7" s="33">
        <v>1.2</v>
      </c>
      <c r="E7" s="35">
        <f t="shared" si="4"/>
        <v>1</v>
      </c>
      <c r="F7" s="35">
        <f t="shared" si="4"/>
        <v>1</v>
      </c>
      <c r="G7" s="35">
        <v>1</v>
      </c>
      <c r="H7" s="52">
        <f t="shared" si="2"/>
        <v>1</v>
      </c>
      <c r="I7" s="38">
        <f t="shared" si="3"/>
        <v>-2.4</v>
      </c>
      <c r="J7" s="34">
        <f t="shared" si="0"/>
        <v>-4.32</v>
      </c>
      <c r="K7" s="22">
        <f t="shared" si="1"/>
        <v>-4.32</v>
      </c>
      <c r="L7" s="2"/>
    </row>
    <row r="8" spans="2:15" x14ac:dyDescent="0.25">
      <c r="B8" s="45">
        <v>2</v>
      </c>
      <c r="C8" s="33">
        <v>0.7</v>
      </c>
      <c r="D8" s="33">
        <v>1</v>
      </c>
      <c r="E8" s="35">
        <f t="shared" si="4"/>
        <v>1</v>
      </c>
      <c r="F8" s="35">
        <f t="shared" si="4"/>
        <v>1</v>
      </c>
      <c r="G8" s="35">
        <v>1</v>
      </c>
      <c r="H8" s="52">
        <f t="shared" si="2"/>
        <v>0.49000000000000027</v>
      </c>
      <c r="I8" s="38">
        <f t="shared" si="3"/>
        <v>-2.6</v>
      </c>
      <c r="J8" s="34">
        <f t="shared" si="0"/>
        <v>-1.8199999999999998</v>
      </c>
      <c r="K8" s="22">
        <f t="shared" si="1"/>
        <v>-2</v>
      </c>
      <c r="L8" s="2"/>
    </row>
    <row r="9" spans="2:15" x14ac:dyDescent="0.25">
      <c r="B9" s="45">
        <v>1.4</v>
      </c>
      <c r="C9" s="33">
        <v>0.7</v>
      </c>
      <c r="D9" s="33">
        <v>0.5</v>
      </c>
      <c r="E9" s="35">
        <f t="shared" si="4"/>
        <v>1</v>
      </c>
      <c r="F9" s="35">
        <f t="shared" si="4"/>
        <v>1</v>
      </c>
      <c r="G9" s="35">
        <v>1</v>
      </c>
      <c r="H9" s="52">
        <f t="shared" si="2"/>
        <v>0.64000000000000046</v>
      </c>
      <c r="I9" s="38">
        <f t="shared" si="3"/>
        <v>-1.4</v>
      </c>
      <c r="J9" s="34">
        <f t="shared" si="0"/>
        <v>-0.97999999999999987</v>
      </c>
      <c r="K9" s="22">
        <f t="shared" si="1"/>
        <v>-0.89999999999999991</v>
      </c>
      <c r="L9" s="2"/>
      <c r="N9" s="7"/>
      <c r="O9" s="7"/>
    </row>
    <row r="10" spans="2:15" x14ac:dyDescent="0.25">
      <c r="B10" s="45">
        <v>3</v>
      </c>
      <c r="C10" s="33">
        <v>1</v>
      </c>
      <c r="D10" s="33">
        <v>1.3</v>
      </c>
      <c r="E10" s="35">
        <f t="shared" si="4"/>
        <v>1</v>
      </c>
      <c r="F10" s="35">
        <f t="shared" si="4"/>
        <v>1</v>
      </c>
      <c r="G10" s="35">
        <v>1</v>
      </c>
      <c r="H10" s="52">
        <f t="shared" si="2"/>
        <v>8.99999999999999E-2</v>
      </c>
      <c r="I10" s="38">
        <f t="shared" si="3"/>
        <v>-4</v>
      </c>
      <c r="J10" s="34">
        <f t="shared" si="0"/>
        <v>-4</v>
      </c>
      <c r="K10" s="22">
        <f t="shared" si="1"/>
        <v>-4.42</v>
      </c>
      <c r="L10" s="2"/>
      <c r="M10" s="25"/>
      <c r="N10" s="2"/>
      <c r="O10" s="2"/>
    </row>
    <row r="11" spans="2:15" ht="15.75" thickBot="1" x14ac:dyDescent="0.3">
      <c r="B11" s="46">
        <v>3</v>
      </c>
      <c r="C11" s="47">
        <v>2.2000000000000002</v>
      </c>
      <c r="D11" s="47">
        <v>0.9</v>
      </c>
      <c r="E11" s="48">
        <f t="shared" si="4"/>
        <v>1</v>
      </c>
      <c r="F11" s="48">
        <f t="shared" si="4"/>
        <v>1</v>
      </c>
      <c r="G11" s="48">
        <v>1</v>
      </c>
      <c r="H11" s="53">
        <f t="shared" si="2"/>
        <v>1.2100000000000011</v>
      </c>
      <c r="I11" s="42">
        <f t="shared" si="3"/>
        <v>-1.5999999999999996</v>
      </c>
      <c r="J11" s="43">
        <f t="shared" si="0"/>
        <v>-3.5199999999999996</v>
      </c>
      <c r="K11" s="44">
        <f t="shared" si="1"/>
        <v>-3.7800000000000002</v>
      </c>
      <c r="L11" s="2"/>
      <c r="M11" s="25"/>
      <c r="N11" s="2"/>
      <c r="O11" s="2"/>
    </row>
    <row r="12" spans="2:15" ht="15.75" thickBot="1" x14ac:dyDescent="0.3">
      <c r="B12" s="36"/>
      <c r="C12" s="36"/>
      <c r="D12" s="36"/>
      <c r="E12" s="36"/>
      <c r="F12" s="36"/>
      <c r="G12" s="41" t="s">
        <v>28</v>
      </c>
      <c r="H12" s="42">
        <f>SUM(H3:H11)</f>
        <v>6.3700000000000019</v>
      </c>
      <c r="I12" s="43">
        <f>SUM(I3:I11)</f>
        <v>-25.6</v>
      </c>
      <c r="J12" s="43">
        <f>SUM(J3:J11)</f>
        <v>-32.96</v>
      </c>
      <c r="K12" s="44">
        <f>SUM(K3:K11)</f>
        <v>-30.42</v>
      </c>
      <c r="L12" s="2"/>
      <c r="M12" s="25"/>
      <c r="N12" s="2"/>
      <c r="O12" s="2"/>
    </row>
    <row r="13" spans="2:15" ht="15.75" thickBot="1" x14ac:dyDescent="0.3">
      <c r="L13" s="2"/>
      <c r="M13" s="25"/>
      <c r="N13" s="2"/>
      <c r="O13" s="2"/>
    </row>
    <row r="14" spans="2:15" ht="18.75" thickBot="1" x14ac:dyDescent="0.4">
      <c r="B14" s="39" t="str">
        <f>B2</f>
        <v>y</v>
      </c>
      <c r="C14" s="32" t="str">
        <f>C2</f>
        <v>x1</v>
      </c>
      <c r="D14" s="32" t="str">
        <f>D2</f>
        <v>x2</v>
      </c>
      <c r="E14" s="17" t="s">
        <v>45</v>
      </c>
      <c r="F14" s="17" t="s">
        <v>41</v>
      </c>
      <c r="G14" s="17" t="s">
        <v>42</v>
      </c>
      <c r="H14" s="54" t="str">
        <f>H2</f>
        <v>MSE</v>
      </c>
      <c r="I14" s="19" t="s">
        <v>43</v>
      </c>
      <c r="J14" s="19" t="s">
        <v>43</v>
      </c>
      <c r="K14" s="20" t="s">
        <v>44</v>
      </c>
      <c r="L14" s="2"/>
      <c r="M14" s="25"/>
      <c r="N14" s="2"/>
      <c r="O14" s="2"/>
    </row>
    <row r="15" spans="2:15" x14ac:dyDescent="0.25">
      <c r="B15" s="45">
        <v>3</v>
      </c>
      <c r="C15" s="33">
        <v>1</v>
      </c>
      <c r="D15" s="33">
        <f>D3</f>
        <v>0.1</v>
      </c>
      <c r="E15" s="35">
        <f>E3-$N$2*I12</f>
        <v>2.2800000000000002</v>
      </c>
      <c r="F15" s="35">
        <f>F3-$N$2*J12</f>
        <v>2.6480000000000001</v>
      </c>
      <c r="G15" s="35">
        <f>G3-$N$2*K12</f>
        <v>2.5209999999999999</v>
      </c>
      <c r="H15" s="52">
        <f>(B15-C15*F15)^2</f>
        <v>0.1239039999999999</v>
      </c>
      <c r="I15" s="49">
        <f>-2*(B15-F15*C15)</f>
        <v>-0.70399999999999974</v>
      </c>
      <c r="J15" s="34">
        <f t="shared" ref="J15:J23" si="5">-2*C15*(B15-F15*C15)</f>
        <v>-0.70399999999999974</v>
      </c>
      <c r="K15" s="22">
        <f t="shared" ref="K15:K23" si="6">-2*D15*(B15-G15*D15)</f>
        <v>-0.54958000000000007</v>
      </c>
      <c r="L15" s="2"/>
      <c r="M15" s="25"/>
      <c r="N15" s="2"/>
      <c r="O15" s="2"/>
    </row>
    <row r="16" spans="2:15" x14ac:dyDescent="0.25">
      <c r="B16" s="45">
        <v>4</v>
      </c>
      <c r="C16" s="33">
        <v>2</v>
      </c>
      <c r="D16" s="33">
        <f t="shared" ref="D16:D23" si="7">D4</f>
        <v>2</v>
      </c>
      <c r="E16" s="35">
        <f>E15</f>
        <v>2.2800000000000002</v>
      </c>
      <c r="F16" s="35">
        <f>F15</f>
        <v>2.6480000000000001</v>
      </c>
      <c r="G16" s="35">
        <f>G15</f>
        <v>2.5209999999999999</v>
      </c>
      <c r="H16" s="52">
        <f t="shared" ref="H16:H23" si="8">(B16-C16*F16)^2</f>
        <v>1.6796160000000007</v>
      </c>
      <c r="I16" s="49">
        <f t="shared" ref="I16:I23" si="9">-2*(B16-F16*C16)</f>
        <v>2.5920000000000005</v>
      </c>
      <c r="J16" s="34">
        <f t="shared" si="5"/>
        <v>5.1840000000000011</v>
      </c>
      <c r="K16" s="22">
        <f t="shared" si="6"/>
        <v>4.1679999999999993</v>
      </c>
      <c r="L16" s="2"/>
      <c r="M16" s="25"/>
      <c r="N16" s="2"/>
      <c r="O16" s="2"/>
    </row>
    <row r="17" spans="2:15" x14ac:dyDescent="0.25">
      <c r="B17" s="45">
        <v>2</v>
      </c>
      <c r="C17" s="33">
        <v>0.7</v>
      </c>
      <c r="D17" s="33">
        <f t="shared" si="7"/>
        <v>1</v>
      </c>
      <c r="E17" s="35">
        <f t="shared" ref="E17:G23" si="10">E16</f>
        <v>2.2800000000000002</v>
      </c>
      <c r="F17" s="35">
        <f t="shared" si="10"/>
        <v>2.6480000000000001</v>
      </c>
      <c r="G17" s="35">
        <f t="shared" si="10"/>
        <v>2.5209999999999999</v>
      </c>
      <c r="H17" s="52">
        <f t="shared" si="8"/>
        <v>2.1432960000000025E-2</v>
      </c>
      <c r="I17" s="49">
        <f t="shared" si="9"/>
        <v>-0.29280000000000017</v>
      </c>
      <c r="J17" s="34">
        <f t="shared" si="5"/>
        <v>-0.20496000000000011</v>
      </c>
      <c r="K17" s="22">
        <f t="shared" si="6"/>
        <v>1.0419999999999998</v>
      </c>
      <c r="L17" s="2"/>
      <c r="M17" s="25"/>
      <c r="N17" s="2"/>
      <c r="O17" s="2"/>
    </row>
    <row r="18" spans="2:15" x14ac:dyDescent="0.25">
      <c r="B18" s="45">
        <v>3</v>
      </c>
      <c r="C18" s="33">
        <v>1.5</v>
      </c>
      <c r="D18" s="33">
        <f t="shared" si="7"/>
        <v>1.3</v>
      </c>
      <c r="E18" s="35">
        <f t="shared" si="10"/>
        <v>2.2800000000000002</v>
      </c>
      <c r="F18" s="35">
        <f t="shared" si="10"/>
        <v>2.6480000000000001</v>
      </c>
      <c r="G18" s="35">
        <f t="shared" si="10"/>
        <v>2.5209999999999999</v>
      </c>
      <c r="H18" s="52">
        <f t="shared" si="8"/>
        <v>0.94478400000000085</v>
      </c>
      <c r="I18" s="49">
        <f t="shared" si="9"/>
        <v>1.9440000000000008</v>
      </c>
      <c r="J18" s="34">
        <f t="shared" si="5"/>
        <v>2.9160000000000013</v>
      </c>
      <c r="K18" s="22">
        <f t="shared" si="6"/>
        <v>0.72097999999999973</v>
      </c>
      <c r="L18" s="2"/>
      <c r="M18" s="25"/>
      <c r="N18" s="2"/>
      <c r="O18" s="2"/>
    </row>
    <row r="19" spans="2:15" x14ac:dyDescent="0.25">
      <c r="B19" s="45">
        <v>3</v>
      </c>
      <c r="C19" s="33">
        <v>1.8</v>
      </c>
      <c r="D19" s="33">
        <f t="shared" si="7"/>
        <v>1.2</v>
      </c>
      <c r="E19" s="35">
        <f t="shared" si="10"/>
        <v>2.2800000000000002</v>
      </c>
      <c r="F19" s="35">
        <f t="shared" si="10"/>
        <v>2.6480000000000001</v>
      </c>
      <c r="G19" s="35">
        <f t="shared" si="10"/>
        <v>2.5209999999999999</v>
      </c>
      <c r="H19" s="52">
        <f t="shared" si="8"/>
        <v>3.12016896</v>
      </c>
      <c r="I19" s="49">
        <f t="shared" si="9"/>
        <v>3.5327999999999999</v>
      </c>
      <c r="J19" s="34">
        <f t="shared" si="5"/>
        <v>6.3590400000000002</v>
      </c>
      <c r="K19" s="22">
        <f t="shared" si="6"/>
        <v>6.0479999999999728E-2</v>
      </c>
      <c r="L19" s="2"/>
      <c r="M19" s="25"/>
      <c r="N19" s="2"/>
      <c r="O19" s="2"/>
    </row>
    <row r="20" spans="2:15" x14ac:dyDescent="0.25">
      <c r="B20" s="45">
        <v>2</v>
      </c>
      <c r="C20" s="33">
        <v>0.7</v>
      </c>
      <c r="D20" s="33">
        <f t="shared" si="7"/>
        <v>1</v>
      </c>
      <c r="E20" s="35">
        <f t="shared" si="10"/>
        <v>2.2800000000000002</v>
      </c>
      <c r="F20" s="35">
        <f t="shared" si="10"/>
        <v>2.6480000000000001</v>
      </c>
      <c r="G20" s="35">
        <f t="shared" si="10"/>
        <v>2.5209999999999999</v>
      </c>
      <c r="H20" s="52">
        <f t="shared" si="8"/>
        <v>2.1432960000000025E-2</v>
      </c>
      <c r="I20" s="49">
        <f t="shared" si="9"/>
        <v>-0.29280000000000017</v>
      </c>
      <c r="J20" s="34">
        <f t="shared" si="5"/>
        <v>-0.20496000000000011</v>
      </c>
      <c r="K20" s="22">
        <f t="shared" si="6"/>
        <v>1.0419999999999998</v>
      </c>
      <c r="L20" s="2"/>
      <c r="M20" s="25"/>
      <c r="N20" s="2"/>
      <c r="O20" s="2"/>
    </row>
    <row r="21" spans="2:15" x14ac:dyDescent="0.25">
      <c r="B21" s="45">
        <v>1.4</v>
      </c>
      <c r="C21" s="33">
        <v>0.7</v>
      </c>
      <c r="D21" s="33">
        <f t="shared" si="7"/>
        <v>0.5</v>
      </c>
      <c r="E21" s="35">
        <f t="shared" si="10"/>
        <v>2.2800000000000002</v>
      </c>
      <c r="F21" s="35">
        <f t="shared" si="10"/>
        <v>2.6480000000000001</v>
      </c>
      <c r="G21" s="35">
        <f t="shared" si="10"/>
        <v>2.5209999999999999</v>
      </c>
      <c r="H21" s="52">
        <f t="shared" si="8"/>
        <v>0.20575296000000001</v>
      </c>
      <c r="I21" s="49">
        <f t="shared" si="9"/>
        <v>0.90720000000000001</v>
      </c>
      <c r="J21" s="34">
        <f t="shared" si="5"/>
        <v>0.63503999999999994</v>
      </c>
      <c r="K21" s="22">
        <f t="shared" si="6"/>
        <v>-0.13949999999999996</v>
      </c>
      <c r="L21" s="2"/>
      <c r="M21" s="25"/>
      <c r="N21" s="2"/>
      <c r="O21" s="2"/>
    </row>
    <row r="22" spans="2:15" x14ac:dyDescent="0.25">
      <c r="B22" s="45">
        <v>3</v>
      </c>
      <c r="C22" s="33">
        <v>1</v>
      </c>
      <c r="D22" s="33">
        <f t="shared" si="7"/>
        <v>1.3</v>
      </c>
      <c r="E22" s="35">
        <f t="shared" si="10"/>
        <v>2.2800000000000002</v>
      </c>
      <c r="F22" s="35">
        <f t="shared" si="10"/>
        <v>2.6480000000000001</v>
      </c>
      <c r="G22" s="35">
        <f t="shared" si="10"/>
        <v>2.5209999999999999</v>
      </c>
      <c r="H22" s="52">
        <f t="shared" si="8"/>
        <v>0.1239039999999999</v>
      </c>
      <c r="I22" s="49">
        <f t="shared" si="9"/>
        <v>-0.70399999999999974</v>
      </c>
      <c r="J22" s="34">
        <f t="shared" si="5"/>
        <v>-0.70399999999999974</v>
      </c>
      <c r="K22" s="22">
        <f t="shared" si="6"/>
        <v>0.72097999999999973</v>
      </c>
      <c r="L22" s="2"/>
      <c r="M22" s="25"/>
      <c r="N22" s="2"/>
      <c r="O22" s="2"/>
    </row>
    <row r="23" spans="2:15" ht="15.75" thickBot="1" x14ac:dyDescent="0.3">
      <c r="B23" s="46">
        <v>3</v>
      </c>
      <c r="C23" s="47">
        <v>2.2000000000000002</v>
      </c>
      <c r="D23" s="47">
        <f t="shared" si="7"/>
        <v>0.9</v>
      </c>
      <c r="E23" s="48">
        <f t="shared" si="10"/>
        <v>2.2800000000000002</v>
      </c>
      <c r="F23" s="48">
        <f t="shared" si="10"/>
        <v>2.6480000000000001</v>
      </c>
      <c r="G23" s="48">
        <f t="shared" si="10"/>
        <v>2.5209999999999999</v>
      </c>
      <c r="H23" s="53">
        <f t="shared" si="8"/>
        <v>7.9840153600000034</v>
      </c>
      <c r="I23" s="50">
        <f t="shared" si="9"/>
        <v>5.6512000000000011</v>
      </c>
      <c r="J23" s="43">
        <f t="shared" si="5"/>
        <v>12.432640000000003</v>
      </c>
      <c r="K23" s="44">
        <f t="shared" si="6"/>
        <v>-1.3159800000000001</v>
      </c>
      <c r="L23" s="2"/>
      <c r="M23" s="25">
        <f t="shared" ref="M23:M25" si="11">M22+12</f>
        <v>12</v>
      </c>
      <c r="N23" s="2"/>
      <c r="O23" s="2"/>
    </row>
    <row r="24" spans="2:15" ht="15.75" thickBot="1" x14ac:dyDescent="0.3">
      <c r="B24" s="36"/>
      <c r="C24" s="36"/>
      <c r="D24" s="36"/>
      <c r="E24" s="36"/>
      <c r="F24" s="36"/>
      <c r="G24" s="37" t="str">
        <f>G12</f>
        <v>SUM</v>
      </c>
      <c r="H24" s="51">
        <f>SUM(H15:H23)</f>
        <v>14.225011200000004</v>
      </c>
      <c r="I24" s="40">
        <f>SUM(I15:I23)</f>
        <v>12.633600000000001</v>
      </c>
      <c r="J24" s="40">
        <f>SUM(J15:J23)</f>
        <v>25.708800000000007</v>
      </c>
      <c r="K24" s="24">
        <f>SUM(K15:K23)</f>
        <v>5.7493799999999986</v>
      </c>
      <c r="L24" s="2"/>
      <c r="M24" s="25">
        <f t="shared" si="11"/>
        <v>24</v>
      </c>
      <c r="N24" s="2"/>
      <c r="O24" s="2"/>
    </row>
    <row r="25" spans="2:15" ht="15.75" thickBot="1" x14ac:dyDescent="0.3">
      <c r="M25" s="25">
        <f t="shared" si="11"/>
        <v>36</v>
      </c>
      <c r="N25" s="2"/>
      <c r="O25" s="2"/>
    </row>
    <row r="26" spans="2:15" ht="18.75" thickBot="1" x14ac:dyDescent="0.4">
      <c r="B26" s="39" t="str">
        <f>B14</f>
        <v>y</v>
      </c>
      <c r="C26" s="32" t="str">
        <f>C14</f>
        <v>x1</v>
      </c>
      <c r="D26" s="32" t="str">
        <f>D14</f>
        <v>x2</v>
      </c>
      <c r="E26" s="17" t="s">
        <v>45</v>
      </c>
      <c r="F26" s="17" t="s">
        <v>41</v>
      </c>
      <c r="G26" s="17" t="s">
        <v>42</v>
      </c>
      <c r="H26" s="54" t="str">
        <f>H14</f>
        <v>MSE</v>
      </c>
      <c r="I26" s="19" t="s">
        <v>43</v>
      </c>
      <c r="J26" s="19" t="s">
        <v>43</v>
      </c>
      <c r="K26" s="20" t="s">
        <v>44</v>
      </c>
    </row>
    <row r="27" spans="2:15" x14ac:dyDescent="0.25">
      <c r="B27" s="45">
        <v>3</v>
      </c>
      <c r="C27" s="33">
        <v>1</v>
      </c>
      <c r="D27" s="33">
        <f>D15</f>
        <v>0.1</v>
      </c>
      <c r="E27" s="35">
        <f>E15-$N$2*I24</f>
        <v>1.64832</v>
      </c>
      <c r="F27" s="35">
        <f>F15-$N$2*J24</f>
        <v>1.3625599999999998</v>
      </c>
      <c r="G27" s="35">
        <f>G15-$N$2*K24</f>
        <v>2.2335310000000002</v>
      </c>
      <c r="H27" s="52">
        <f>(B27-C27*F27)^2</f>
        <v>2.6812097536000006</v>
      </c>
      <c r="I27" s="49">
        <f>-2*(B27-F27*C27)</f>
        <v>-3.2748800000000005</v>
      </c>
      <c r="J27" s="34">
        <f t="shared" ref="J27:J35" si="12">-2*C27*(B27-F27*C27)</f>
        <v>-3.2748800000000005</v>
      </c>
      <c r="K27" s="22">
        <f t="shared" ref="K27:K35" si="13">-2*D27*(B27-G27*D27)</f>
        <v>-0.55532937999999998</v>
      </c>
    </row>
    <row r="28" spans="2:15" x14ac:dyDescent="0.25">
      <c r="B28" s="45">
        <v>4</v>
      </c>
      <c r="C28" s="33">
        <v>2</v>
      </c>
      <c r="D28" s="33">
        <f t="shared" ref="D28:D35" si="14">D16</f>
        <v>2</v>
      </c>
      <c r="E28" s="35">
        <f>E27</f>
        <v>1.64832</v>
      </c>
      <c r="F28" s="35">
        <f>F27</f>
        <v>1.3625599999999998</v>
      </c>
      <c r="G28" s="35">
        <f>G27</f>
        <v>2.2335310000000002</v>
      </c>
      <c r="H28" s="52">
        <f t="shared" ref="H28:H35" si="15">(B28-C28*F28)^2</f>
        <v>1.6253190144000011</v>
      </c>
      <c r="I28" s="49">
        <f t="shared" ref="I28:I35" si="16">-2*(B28-F28*C28)</f>
        <v>-2.5497600000000009</v>
      </c>
      <c r="J28" s="34">
        <f t="shared" si="12"/>
        <v>-5.0995200000000018</v>
      </c>
      <c r="K28" s="22">
        <f t="shared" si="13"/>
        <v>1.8682480000000012</v>
      </c>
    </row>
    <row r="29" spans="2:15" x14ac:dyDescent="0.25">
      <c r="B29" s="45">
        <v>2</v>
      </c>
      <c r="C29" s="33">
        <v>0.7</v>
      </c>
      <c r="D29" s="33">
        <f t="shared" si="14"/>
        <v>1</v>
      </c>
      <c r="E29" s="35">
        <f t="shared" ref="E29:G35" si="17">E28</f>
        <v>1.64832</v>
      </c>
      <c r="F29" s="35">
        <f t="shared" si="17"/>
        <v>1.3625599999999998</v>
      </c>
      <c r="G29" s="35">
        <f t="shared" si="17"/>
        <v>2.2335310000000002</v>
      </c>
      <c r="H29" s="52">
        <f t="shared" si="15"/>
        <v>1.0945511792640006</v>
      </c>
      <c r="I29" s="49">
        <f t="shared" si="16"/>
        <v>-2.0924160000000005</v>
      </c>
      <c r="J29" s="34">
        <f t="shared" si="12"/>
        <v>-1.4646912000000003</v>
      </c>
      <c r="K29" s="22">
        <f t="shared" si="13"/>
        <v>0.46706200000000031</v>
      </c>
    </row>
    <row r="30" spans="2:15" x14ac:dyDescent="0.25">
      <c r="B30" s="45">
        <v>3</v>
      </c>
      <c r="C30" s="33">
        <v>1.5</v>
      </c>
      <c r="D30" s="33">
        <f t="shared" si="14"/>
        <v>1.3</v>
      </c>
      <c r="E30" s="35">
        <f t="shared" si="17"/>
        <v>1.64832</v>
      </c>
      <c r="F30" s="35">
        <f t="shared" si="17"/>
        <v>1.3625599999999998</v>
      </c>
      <c r="G30" s="35">
        <f t="shared" si="17"/>
        <v>2.2335310000000002</v>
      </c>
      <c r="H30" s="52">
        <f t="shared" si="15"/>
        <v>0.91424194560000105</v>
      </c>
      <c r="I30" s="49">
        <f t="shared" si="16"/>
        <v>-1.9123200000000011</v>
      </c>
      <c r="J30" s="34">
        <f t="shared" si="12"/>
        <v>-2.8684800000000017</v>
      </c>
      <c r="K30" s="22">
        <f t="shared" si="13"/>
        <v>-0.25066521999999924</v>
      </c>
    </row>
    <row r="31" spans="2:15" x14ac:dyDescent="0.25">
      <c r="B31" s="45">
        <v>3</v>
      </c>
      <c r="C31" s="33">
        <v>1.8</v>
      </c>
      <c r="D31" s="33">
        <f t="shared" si="14"/>
        <v>1.2</v>
      </c>
      <c r="E31" s="35">
        <f t="shared" si="17"/>
        <v>1.64832</v>
      </c>
      <c r="F31" s="35">
        <f t="shared" si="17"/>
        <v>1.3625599999999998</v>
      </c>
      <c r="G31" s="35">
        <f t="shared" si="17"/>
        <v>2.2335310000000002</v>
      </c>
      <c r="H31" s="52">
        <f t="shared" si="15"/>
        <v>0.29963800166400034</v>
      </c>
      <c r="I31" s="49">
        <f t="shared" si="16"/>
        <v>-1.0947840000000006</v>
      </c>
      <c r="J31" s="34">
        <f t="shared" si="12"/>
        <v>-1.9706112000000011</v>
      </c>
      <c r="K31" s="22">
        <f t="shared" si="13"/>
        <v>-0.76743071999999979</v>
      </c>
    </row>
    <row r="32" spans="2:15" x14ac:dyDescent="0.25">
      <c r="B32" s="45">
        <v>2</v>
      </c>
      <c r="C32" s="33">
        <v>0.7</v>
      </c>
      <c r="D32" s="33">
        <f t="shared" si="14"/>
        <v>1</v>
      </c>
      <c r="E32" s="35">
        <f t="shared" si="17"/>
        <v>1.64832</v>
      </c>
      <c r="F32" s="35">
        <f t="shared" si="17"/>
        <v>1.3625599999999998</v>
      </c>
      <c r="G32" s="35">
        <f t="shared" si="17"/>
        <v>2.2335310000000002</v>
      </c>
      <c r="H32" s="52">
        <f t="shared" si="15"/>
        <v>1.0945511792640006</v>
      </c>
      <c r="I32" s="49">
        <f t="shared" si="16"/>
        <v>-2.0924160000000005</v>
      </c>
      <c r="J32" s="34">
        <f t="shared" si="12"/>
        <v>-1.4646912000000003</v>
      </c>
      <c r="K32" s="22">
        <f t="shared" si="13"/>
        <v>0.46706200000000031</v>
      </c>
    </row>
    <row r="33" spans="2:11" x14ac:dyDescent="0.25">
      <c r="B33" s="45">
        <v>1.4</v>
      </c>
      <c r="C33" s="33">
        <v>0.7</v>
      </c>
      <c r="D33" s="33">
        <f t="shared" si="14"/>
        <v>0.5</v>
      </c>
      <c r="E33" s="35">
        <f t="shared" si="17"/>
        <v>1.64832</v>
      </c>
      <c r="F33" s="35">
        <f t="shared" si="17"/>
        <v>1.3625599999999998</v>
      </c>
      <c r="G33" s="35">
        <f t="shared" si="17"/>
        <v>2.2335310000000002</v>
      </c>
      <c r="H33" s="52">
        <f t="shared" si="15"/>
        <v>0.19910157926400016</v>
      </c>
      <c r="I33" s="49">
        <f t="shared" si="16"/>
        <v>-0.89241600000000032</v>
      </c>
      <c r="J33" s="34">
        <f t="shared" si="12"/>
        <v>-0.62469120000000022</v>
      </c>
      <c r="K33" s="22">
        <f t="shared" si="13"/>
        <v>-0.28323449999999983</v>
      </c>
    </row>
    <row r="34" spans="2:11" x14ac:dyDescent="0.25">
      <c r="B34" s="45">
        <v>3</v>
      </c>
      <c r="C34" s="33">
        <v>1</v>
      </c>
      <c r="D34" s="33">
        <f t="shared" si="14"/>
        <v>1.3</v>
      </c>
      <c r="E34" s="35">
        <f t="shared" si="17"/>
        <v>1.64832</v>
      </c>
      <c r="F34" s="35">
        <f t="shared" si="17"/>
        <v>1.3625599999999998</v>
      </c>
      <c r="G34" s="35">
        <f t="shared" si="17"/>
        <v>2.2335310000000002</v>
      </c>
      <c r="H34" s="52">
        <f t="shared" si="15"/>
        <v>2.6812097536000006</v>
      </c>
      <c r="I34" s="49">
        <f t="shared" si="16"/>
        <v>-3.2748800000000005</v>
      </c>
      <c r="J34" s="34">
        <f t="shared" si="12"/>
        <v>-3.2748800000000005</v>
      </c>
      <c r="K34" s="22">
        <f t="shared" si="13"/>
        <v>-0.25066521999999924</v>
      </c>
    </row>
    <row r="35" spans="2:11" ht="15.75" thickBot="1" x14ac:dyDescent="0.3">
      <c r="B35" s="46">
        <v>3</v>
      </c>
      <c r="C35" s="47">
        <v>2.2000000000000002</v>
      </c>
      <c r="D35" s="47">
        <f t="shared" si="14"/>
        <v>0.9</v>
      </c>
      <c r="E35" s="48">
        <f t="shared" si="17"/>
        <v>1.64832</v>
      </c>
      <c r="F35" s="48">
        <f t="shared" si="17"/>
        <v>1.3625599999999998</v>
      </c>
      <c r="G35" s="48">
        <f t="shared" si="17"/>
        <v>2.2335310000000002</v>
      </c>
      <c r="H35" s="53">
        <f t="shared" si="15"/>
        <v>5.6074240000007002E-6</v>
      </c>
      <c r="I35" s="50">
        <f t="shared" si="16"/>
        <v>-4.7360000000002955E-3</v>
      </c>
      <c r="J35" s="43">
        <f t="shared" si="12"/>
        <v>-1.0419200000000651E-2</v>
      </c>
      <c r="K35" s="44">
        <f t="shared" si="13"/>
        <v>-1.7816797799999993</v>
      </c>
    </row>
    <row r="36" spans="2:11" ht="15.75" thickBot="1" x14ac:dyDescent="0.3">
      <c r="B36" s="36"/>
      <c r="C36" s="36"/>
      <c r="D36" s="36"/>
      <c r="E36" s="36"/>
      <c r="F36" s="36"/>
      <c r="G36" s="37" t="str">
        <f>G24</f>
        <v>SUM</v>
      </c>
      <c r="H36" s="51">
        <f>SUM(H27:H35)</f>
        <v>10.589828014080004</v>
      </c>
      <c r="I36" s="40">
        <f>SUM(I27:I35)</f>
        <v>-17.188608000000006</v>
      </c>
      <c r="J36" s="40">
        <f>SUM(J27:J35)</f>
        <v>-20.052864000000007</v>
      </c>
      <c r="K36" s="24">
        <f>SUM(K27:K35)</f>
        <v>-1.0866328199999953</v>
      </c>
    </row>
    <row r="37" spans="2:11" ht="15.75" thickBot="1" x14ac:dyDescent="0.3"/>
    <row r="38" spans="2:11" ht="18.75" thickBot="1" x14ac:dyDescent="0.4">
      <c r="B38" s="39" t="str">
        <f>B26</f>
        <v>y</v>
      </c>
      <c r="C38" s="32" t="str">
        <f>C26</f>
        <v>x1</v>
      </c>
      <c r="D38" s="32" t="str">
        <f>D26</f>
        <v>x2</v>
      </c>
      <c r="E38" s="17" t="s">
        <v>45</v>
      </c>
      <c r="F38" s="17" t="s">
        <v>41</v>
      </c>
      <c r="G38" s="17" t="s">
        <v>42</v>
      </c>
      <c r="H38" s="54" t="str">
        <f>H26</f>
        <v>MSE</v>
      </c>
      <c r="I38" s="19" t="s">
        <v>43</v>
      </c>
      <c r="J38" s="19" t="s">
        <v>43</v>
      </c>
      <c r="K38" s="20" t="s">
        <v>44</v>
      </c>
    </row>
    <row r="39" spans="2:11" x14ac:dyDescent="0.25">
      <c r="B39" s="45">
        <v>3</v>
      </c>
      <c r="C39" s="33">
        <v>1</v>
      </c>
      <c r="D39" s="33">
        <f>D27</f>
        <v>0.1</v>
      </c>
      <c r="E39" s="35">
        <f>E27-$N$2*I36</f>
        <v>2.5077504000000004</v>
      </c>
      <c r="F39" s="35">
        <f>F27-$N$2*J36</f>
        <v>2.3652031999999998</v>
      </c>
      <c r="G39" s="35">
        <f>G27-$N$2*K36</f>
        <v>2.2878626409999998</v>
      </c>
      <c r="H39" s="52">
        <f>(B39-C39*F39)^2</f>
        <v>0.40296697729024022</v>
      </c>
      <c r="I39" s="49">
        <f>-2*(B39-F39*C39)</f>
        <v>-1.2695936000000003</v>
      </c>
      <c r="J39" s="34">
        <f t="shared" ref="J39:J47" si="18">-2*C39*(B39-F39*C39)</f>
        <v>-1.2695936000000003</v>
      </c>
      <c r="K39" s="22">
        <f t="shared" ref="K39:K47" si="19">-2*D39*(B39-G39*D39)</f>
        <v>-0.55424274717999999</v>
      </c>
    </row>
    <row r="40" spans="2:11" x14ac:dyDescent="0.25">
      <c r="B40" s="45">
        <v>4</v>
      </c>
      <c r="C40" s="33">
        <v>2</v>
      </c>
      <c r="D40" s="33">
        <f t="shared" ref="D40:D47" si="20">D28</f>
        <v>2</v>
      </c>
      <c r="E40" s="35">
        <f>E39</f>
        <v>2.5077504000000004</v>
      </c>
      <c r="F40" s="35">
        <f>F39</f>
        <v>2.3652031999999998</v>
      </c>
      <c r="G40" s="35">
        <f>G39</f>
        <v>2.2878626409999998</v>
      </c>
      <c r="H40" s="52">
        <f t="shared" ref="H40:H47" si="21">(B40-C40*F40)^2</f>
        <v>0.5334935091609595</v>
      </c>
      <c r="I40" s="49">
        <f t="shared" ref="I40:I47" si="22">-2*(B40-F40*C40)</f>
        <v>1.4608127999999994</v>
      </c>
      <c r="J40" s="34">
        <f t="shared" si="18"/>
        <v>2.9216255999999987</v>
      </c>
      <c r="K40" s="22">
        <f t="shared" si="19"/>
        <v>2.3029011279999985</v>
      </c>
    </row>
    <row r="41" spans="2:11" x14ac:dyDescent="0.25">
      <c r="B41" s="45">
        <v>2</v>
      </c>
      <c r="C41" s="33">
        <v>0.7</v>
      </c>
      <c r="D41" s="33">
        <f t="shared" si="20"/>
        <v>1</v>
      </c>
      <c r="E41" s="35">
        <f t="shared" ref="E41:G47" si="23">E40</f>
        <v>2.5077504000000004</v>
      </c>
      <c r="F41" s="35">
        <f t="shared" si="23"/>
        <v>2.3652031999999998</v>
      </c>
      <c r="G41" s="35">
        <f t="shared" si="23"/>
        <v>2.2878626409999998</v>
      </c>
      <c r="H41" s="52">
        <f t="shared" si="21"/>
        <v>0.1185822668722178</v>
      </c>
      <c r="I41" s="49">
        <f t="shared" si="22"/>
        <v>-0.68871552000000058</v>
      </c>
      <c r="J41" s="34">
        <f t="shared" si="18"/>
        <v>-0.48210086400000035</v>
      </c>
      <c r="K41" s="22">
        <f t="shared" si="19"/>
        <v>0.57572528199999962</v>
      </c>
    </row>
    <row r="42" spans="2:11" x14ac:dyDescent="0.25">
      <c r="B42" s="45">
        <v>3</v>
      </c>
      <c r="C42" s="33">
        <v>1.5</v>
      </c>
      <c r="D42" s="33">
        <f t="shared" si="20"/>
        <v>1.3</v>
      </c>
      <c r="E42" s="35">
        <f t="shared" si="23"/>
        <v>2.5077504000000004</v>
      </c>
      <c r="F42" s="35">
        <f t="shared" si="23"/>
        <v>2.3652031999999998</v>
      </c>
      <c r="G42" s="35">
        <f t="shared" si="23"/>
        <v>2.2878626409999998</v>
      </c>
      <c r="H42" s="52">
        <f t="shared" si="21"/>
        <v>0.30009009890303973</v>
      </c>
      <c r="I42" s="49">
        <f t="shared" si="22"/>
        <v>1.0956095999999995</v>
      </c>
      <c r="J42" s="34">
        <f t="shared" si="18"/>
        <v>1.6434143999999993</v>
      </c>
      <c r="K42" s="22">
        <f t="shared" si="19"/>
        <v>-6.7024273420000308E-2</v>
      </c>
    </row>
    <row r="43" spans="2:11" x14ac:dyDescent="0.25">
      <c r="B43" s="45">
        <v>3</v>
      </c>
      <c r="C43" s="33">
        <v>1.8</v>
      </c>
      <c r="D43" s="33">
        <f t="shared" si="20"/>
        <v>1.2</v>
      </c>
      <c r="E43" s="35">
        <f t="shared" si="23"/>
        <v>2.5077504000000004</v>
      </c>
      <c r="F43" s="35">
        <f t="shared" si="23"/>
        <v>2.3652031999999998</v>
      </c>
      <c r="G43" s="35">
        <f t="shared" si="23"/>
        <v>2.2878626409999998</v>
      </c>
      <c r="H43" s="52">
        <f t="shared" si="21"/>
        <v>1.5809686544203774</v>
      </c>
      <c r="I43" s="49">
        <f t="shared" si="22"/>
        <v>2.5147315199999998</v>
      </c>
      <c r="J43" s="34">
        <f t="shared" si="18"/>
        <v>4.5265167359999996</v>
      </c>
      <c r="K43" s="22">
        <f t="shared" si="19"/>
        <v>-0.61095559392000032</v>
      </c>
    </row>
    <row r="44" spans="2:11" x14ac:dyDescent="0.25">
      <c r="B44" s="45">
        <v>2</v>
      </c>
      <c r="C44" s="33">
        <v>0.7</v>
      </c>
      <c r="D44" s="33">
        <f t="shared" si="20"/>
        <v>1</v>
      </c>
      <c r="E44" s="35">
        <f t="shared" si="23"/>
        <v>2.5077504000000004</v>
      </c>
      <c r="F44" s="35">
        <f t="shared" si="23"/>
        <v>2.3652031999999998</v>
      </c>
      <c r="G44" s="35">
        <f t="shared" si="23"/>
        <v>2.2878626409999998</v>
      </c>
      <c r="H44" s="52">
        <f t="shared" si="21"/>
        <v>0.1185822668722178</v>
      </c>
      <c r="I44" s="49">
        <f t="shared" si="22"/>
        <v>-0.68871552000000058</v>
      </c>
      <c r="J44" s="34">
        <f t="shared" si="18"/>
        <v>-0.48210086400000035</v>
      </c>
      <c r="K44" s="22">
        <f t="shared" si="19"/>
        <v>0.57572528199999962</v>
      </c>
    </row>
    <row r="45" spans="2:11" x14ac:dyDescent="0.25">
      <c r="B45" s="45">
        <v>1.4</v>
      </c>
      <c r="C45" s="33">
        <v>0.7</v>
      </c>
      <c r="D45" s="33">
        <f t="shared" si="20"/>
        <v>0.5</v>
      </c>
      <c r="E45" s="35">
        <f t="shared" si="23"/>
        <v>2.5077504000000004</v>
      </c>
      <c r="F45" s="35">
        <f t="shared" si="23"/>
        <v>2.3652031999999998</v>
      </c>
      <c r="G45" s="35">
        <f t="shared" si="23"/>
        <v>2.2878626409999998</v>
      </c>
      <c r="H45" s="52">
        <f t="shared" si="21"/>
        <v>6.5352954872217497E-2</v>
      </c>
      <c r="I45" s="49">
        <f t="shared" si="22"/>
        <v>0.5112844799999996</v>
      </c>
      <c r="J45" s="34">
        <f t="shared" si="18"/>
        <v>0.35789913599999967</v>
      </c>
      <c r="K45" s="22">
        <f t="shared" si="19"/>
        <v>-0.25606867950000001</v>
      </c>
    </row>
    <row r="46" spans="2:11" x14ac:dyDescent="0.25">
      <c r="B46" s="45">
        <v>3</v>
      </c>
      <c r="C46" s="33">
        <v>1</v>
      </c>
      <c r="D46" s="33">
        <f t="shared" si="20"/>
        <v>1.3</v>
      </c>
      <c r="E46" s="35">
        <f t="shared" si="23"/>
        <v>2.5077504000000004</v>
      </c>
      <c r="F46" s="35">
        <f t="shared" si="23"/>
        <v>2.3652031999999998</v>
      </c>
      <c r="G46" s="35">
        <f t="shared" si="23"/>
        <v>2.2878626409999998</v>
      </c>
      <c r="H46" s="52">
        <f t="shared" si="21"/>
        <v>0.40296697729024022</v>
      </c>
      <c r="I46" s="49">
        <f t="shared" si="22"/>
        <v>-1.2695936000000003</v>
      </c>
      <c r="J46" s="34">
        <f t="shared" si="18"/>
        <v>-1.2695936000000003</v>
      </c>
      <c r="K46" s="22">
        <f t="shared" si="19"/>
        <v>-6.7024273420000308E-2</v>
      </c>
    </row>
    <row r="47" spans="2:11" ht="15.75" thickBot="1" x14ac:dyDescent="0.3">
      <c r="B47" s="46">
        <v>3</v>
      </c>
      <c r="C47" s="47">
        <v>2.2000000000000002</v>
      </c>
      <c r="D47" s="47">
        <f t="shared" si="20"/>
        <v>0.9</v>
      </c>
      <c r="E47" s="48">
        <f t="shared" si="23"/>
        <v>2.5077504000000004</v>
      </c>
      <c r="F47" s="48">
        <f t="shared" si="23"/>
        <v>2.3652031999999998</v>
      </c>
      <c r="G47" s="48">
        <f t="shared" si="23"/>
        <v>2.2878626409999998</v>
      </c>
      <c r="H47" s="53">
        <f t="shared" si="21"/>
        <v>4.8551788580847628</v>
      </c>
      <c r="I47" s="50">
        <f t="shared" si="22"/>
        <v>4.4068940800000007</v>
      </c>
      <c r="J47" s="43">
        <f t="shared" si="18"/>
        <v>9.695166976000003</v>
      </c>
      <c r="K47" s="44">
        <f t="shared" si="19"/>
        <v>-1.6936625215800005</v>
      </c>
    </row>
    <row r="48" spans="2:11" ht="15.75" thickBot="1" x14ac:dyDescent="0.3">
      <c r="B48" s="36"/>
      <c r="C48" s="36"/>
      <c r="D48" s="36"/>
      <c r="E48" s="36"/>
      <c r="F48" s="36"/>
      <c r="G48" s="37" t="str">
        <f>G36</f>
        <v>SUM</v>
      </c>
      <c r="H48" s="51">
        <f>SUM(H39:H47)</f>
        <v>8.3781825637662735</v>
      </c>
      <c r="I48" s="40">
        <f>SUM(I39:I47)</f>
        <v>6.0727142399999972</v>
      </c>
      <c r="J48" s="40">
        <f>SUM(J39:J47)</f>
        <v>15.641233919999998</v>
      </c>
      <c r="K48" s="24">
        <f>SUM(K39:K47)</f>
        <v>0.20537360297999596</v>
      </c>
    </row>
    <row r="49" spans="2:11" ht="15.75" thickBot="1" x14ac:dyDescent="0.3"/>
    <row r="50" spans="2:11" ht="18.75" thickBot="1" x14ac:dyDescent="0.4">
      <c r="B50" s="39" t="str">
        <f>B38</f>
        <v>y</v>
      </c>
      <c r="C50" s="32" t="str">
        <f>C38</f>
        <v>x1</v>
      </c>
      <c r="D50" s="32" t="str">
        <f>D38</f>
        <v>x2</v>
      </c>
      <c r="E50" s="17" t="s">
        <v>45</v>
      </c>
      <c r="F50" s="17" t="s">
        <v>41</v>
      </c>
      <c r="G50" s="17" t="s">
        <v>42</v>
      </c>
      <c r="H50" s="54" t="str">
        <f>H38</f>
        <v>MSE</v>
      </c>
      <c r="I50" s="19" t="s">
        <v>43</v>
      </c>
      <c r="J50" s="19" t="s">
        <v>43</v>
      </c>
      <c r="K50" s="20" t="s">
        <v>44</v>
      </c>
    </row>
    <row r="51" spans="2:11" x14ac:dyDescent="0.25">
      <c r="B51" s="45">
        <v>3</v>
      </c>
      <c r="C51" s="33">
        <v>1</v>
      </c>
      <c r="D51" s="33">
        <f>D39</f>
        <v>0.1</v>
      </c>
      <c r="E51" s="35">
        <f>E39-$N$2*I48</f>
        <v>2.2041146880000007</v>
      </c>
      <c r="F51" s="35">
        <f>F39-$N$2*J48</f>
        <v>1.5831415039999999</v>
      </c>
      <c r="G51" s="35">
        <f>G39-$N$2*K48</f>
        <v>2.2775939608510001</v>
      </c>
      <c r="H51" s="52">
        <f>(B51-C51*F51)^2</f>
        <v>2.0074879976873823</v>
      </c>
      <c r="I51" s="49">
        <f>-2*(B51-F51*C51)</f>
        <v>-2.8337169920000003</v>
      </c>
      <c r="J51" s="34">
        <f t="shared" ref="J51:J59" si="24">-2*C51*(B51-F51*C51)</f>
        <v>-2.8337169920000003</v>
      </c>
      <c r="K51" s="22">
        <f t="shared" ref="K51:K59" si="25">-2*D51*(B51-G51*D51)</f>
        <v>-0.55444812078298</v>
      </c>
    </row>
    <row r="52" spans="2:11" x14ac:dyDescent="0.25">
      <c r="B52" s="45">
        <v>4</v>
      </c>
      <c r="C52" s="33">
        <v>2</v>
      </c>
      <c r="D52" s="33">
        <f t="shared" ref="D52:D59" si="26">D40</f>
        <v>2</v>
      </c>
      <c r="E52" s="35">
        <f>E51</f>
        <v>2.2041146880000007</v>
      </c>
      <c r="F52" s="35">
        <f>F51</f>
        <v>1.5831415039999999</v>
      </c>
      <c r="G52" s="35">
        <f>G51</f>
        <v>2.2775939608510001</v>
      </c>
      <c r="H52" s="52">
        <f t="shared" ref="H52:H59" si="27">(B52-C52*F52)^2</f>
        <v>0.69508402274952852</v>
      </c>
      <c r="I52" s="49">
        <f t="shared" ref="I52:I59" si="28">-2*(B52-F52*C52)</f>
        <v>-1.6674339840000005</v>
      </c>
      <c r="J52" s="34">
        <f t="shared" si="24"/>
        <v>-3.3348679680000011</v>
      </c>
      <c r="K52" s="22">
        <f t="shared" si="25"/>
        <v>2.2207516868080006</v>
      </c>
    </row>
    <row r="53" spans="2:11" x14ac:dyDescent="0.25">
      <c r="B53" s="45">
        <v>2</v>
      </c>
      <c r="C53" s="33">
        <v>0.7</v>
      </c>
      <c r="D53" s="33">
        <f t="shared" si="26"/>
        <v>1</v>
      </c>
      <c r="E53" s="35">
        <f t="shared" ref="E53:G59" si="29">E52</f>
        <v>2.2041146880000007</v>
      </c>
      <c r="F53" s="35">
        <f t="shared" si="29"/>
        <v>1.5831415039999999</v>
      </c>
      <c r="G53" s="35">
        <f t="shared" si="29"/>
        <v>2.2775939608510001</v>
      </c>
      <c r="H53" s="52">
        <f t="shared" si="27"/>
        <v>0.79530892942681741</v>
      </c>
      <c r="I53" s="49">
        <f t="shared" si="28"/>
        <v>-1.7836018944000003</v>
      </c>
      <c r="J53" s="34">
        <f t="shared" si="24"/>
        <v>-1.2485213260800001</v>
      </c>
      <c r="K53" s="22">
        <f t="shared" si="25"/>
        <v>0.55518792170200015</v>
      </c>
    </row>
    <row r="54" spans="2:11" x14ac:dyDescent="0.25">
      <c r="B54" s="45">
        <v>3</v>
      </c>
      <c r="C54" s="33">
        <v>1.5</v>
      </c>
      <c r="D54" s="33">
        <f t="shared" si="26"/>
        <v>1.3</v>
      </c>
      <c r="E54" s="35">
        <f t="shared" si="29"/>
        <v>2.2041146880000007</v>
      </c>
      <c r="F54" s="35">
        <f t="shared" si="29"/>
        <v>1.5831415039999999</v>
      </c>
      <c r="G54" s="35">
        <f t="shared" si="29"/>
        <v>2.2775939608510001</v>
      </c>
      <c r="H54" s="52">
        <f t="shared" si="27"/>
        <v>0.39098476279661004</v>
      </c>
      <c r="I54" s="49">
        <f t="shared" si="28"/>
        <v>-1.2505754880000008</v>
      </c>
      <c r="J54" s="34">
        <f t="shared" si="24"/>
        <v>-1.8758632320000013</v>
      </c>
      <c r="K54" s="22">
        <f t="shared" si="25"/>
        <v>-0.10173241232361906</v>
      </c>
    </row>
    <row r="55" spans="2:11" x14ac:dyDescent="0.25">
      <c r="B55" s="45">
        <v>3</v>
      </c>
      <c r="C55" s="33">
        <v>1.8</v>
      </c>
      <c r="D55" s="33">
        <f t="shared" si="26"/>
        <v>1.2</v>
      </c>
      <c r="E55" s="35">
        <f t="shared" si="29"/>
        <v>2.2041146880000007</v>
      </c>
      <c r="F55" s="35">
        <f t="shared" si="29"/>
        <v>1.5831415039999999</v>
      </c>
      <c r="G55" s="35">
        <f t="shared" si="29"/>
        <v>2.2775939608510001</v>
      </c>
      <c r="H55" s="52">
        <f t="shared" si="27"/>
        <v>2.2603707067117725E-2</v>
      </c>
      <c r="I55" s="49">
        <f t="shared" si="28"/>
        <v>-0.30069058559999995</v>
      </c>
      <c r="J55" s="34">
        <f t="shared" si="24"/>
        <v>-0.54124305407999995</v>
      </c>
      <c r="K55" s="22">
        <f t="shared" si="25"/>
        <v>-0.64052939274912035</v>
      </c>
    </row>
    <row r="56" spans="2:11" x14ac:dyDescent="0.25">
      <c r="B56" s="45">
        <v>2</v>
      </c>
      <c r="C56" s="33">
        <v>0.7</v>
      </c>
      <c r="D56" s="33">
        <f t="shared" si="26"/>
        <v>1</v>
      </c>
      <c r="E56" s="35">
        <f t="shared" si="29"/>
        <v>2.2041146880000007</v>
      </c>
      <c r="F56" s="35">
        <f t="shared" si="29"/>
        <v>1.5831415039999999</v>
      </c>
      <c r="G56" s="35">
        <f t="shared" si="29"/>
        <v>2.2775939608510001</v>
      </c>
      <c r="H56" s="52">
        <f t="shared" si="27"/>
        <v>0.79530892942681741</v>
      </c>
      <c r="I56" s="49">
        <f t="shared" si="28"/>
        <v>-1.7836018944000003</v>
      </c>
      <c r="J56" s="34">
        <f t="shared" si="24"/>
        <v>-1.2485213260800001</v>
      </c>
      <c r="K56" s="22">
        <f t="shared" si="25"/>
        <v>0.55518792170200015</v>
      </c>
    </row>
    <row r="57" spans="2:11" x14ac:dyDescent="0.25">
      <c r="B57" s="45">
        <v>1.4</v>
      </c>
      <c r="C57" s="33">
        <v>0.7</v>
      </c>
      <c r="D57" s="33">
        <f t="shared" si="26"/>
        <v>0.5</v>
      </c>
      <c r="E57" s="35">
        <f t="shared" si="29"/>
        <v>2.2041146880000007</v>
      </c>
      <c r="F57" s="35">
        <f t="shared" si="29"/>
        <v>1.5831415039999999</v>
      </c>
      <c r="G57" s="35">
        <f t="shared" si="29"/>
        <v>2.2775939608510001</v>
      </c>
      <c r="H57" s="52">
        <f t="shared" si="27"/>
        <v>8.5147792786817222E-2</v>
      </c>
      <c r="I57" s="49">
        <f t="shared" si="28"/>
        <v>-0.5836018944000001</v>
      </c>
      <c r="J57" s="34">
        <f t="shared" si="24"/>
        <v>-0.40852132608000002</v>
      </c>
      <c r="K57" s="22">
        <f t="shared" si="25"/>
        <v>-0.26120301957449987</v>
      </c>
    </row>
    <row r="58" spans="2:11" x14ac:dyDescent="0.25">
      <c r="B58" s="45">
        <v>3</v>
      </c>
      <c r="C58" s="33">
        <v>1</v>
      </c>
      <c r="D58" s="33">
        <f t="shared" si="26"/>
        <v>1.3</v>
      </c>
      <c r="E58" s="35">
        <f t="shared" si="29"/>
        <v>2.2041146880000007</v>
      </c>
      <c r="F58" s="35">
        <f t="shared" si="29"/>
        <v>1.5831415039999999</v>
      </c>
      <c r="G58" s="35">
        <f t="shared" si="29"/>
        <v>2.2775939608510001</v>
      </c>
      <c r="H58" s="52">
        <f t="shared" si="27"/>
        <v>2.0074879976873823</v>
      </c>
      <c r="I58" s="49">
        <f t="shared" si="28"/>
        <v>-2.8337169920000003</v>
      </c>
      <c r="J58" s="34">
        <f t="shared" si="24"/>
        <v>-2.8337169920000003</v>
      </c>
      <c r="K58" s="22">
        <f t="shared" si="25"/>
        <v>-0.10173241232361906</v>
      </c>
    </row>
    <row r="59" spans="2:11" ht="15.75" thickBot="1" x14ac:dyDescent="0.3">
      <c r="B59" s="46">
        <v>3</v>
      </c>
      <c r="C59" s="47">
        <v>2.2000000000000002</v>
      </c>
      <c r="D59" s="47">
        <f t="shared" si="26"/>
        <v>0.9</v>
      </c>
      <c r="E59" s="48">
        <f t="shared" si="29"/>
        <v>2.2041146880000007</v>
      </c>
      <c r="F59" s="48">
        <f t="shared" si="29"/>
        <v>1.5831415039999999</v>
      </c>
      <c r="G59" s="48">
        <f t="shared" si="29"/>
        <v>2.2775939608510001</v>
      </c>
      <c r="H59" s="53">
        <f t="shared" si="27"/>
        <v>0.23320333216692885</v>
      </c>
      <c r="I59" s="50">
        <f t="shared" si="28"/>
        <v>0.96582261759999977</v>
      </c>
      <c r="J59" s="43">
        <f t="shared" si="24"/>
        <v>2.1248097587199997</v>
      </c>
      <c r="K59" s="44">
        <f t="shared" si="25"/>
        <v>-1.7102977834213802</v>
      </c>
    </row>
    <row r="60" spans="2:11" ht="15.75" thickBot="1" x14ac:dyDescent="0.3">
      <c r="B60" s="36"/>
      <c r="C60" s="36"/>
      <c r="D60" s="36"/>
      <c r="E60" s="36"/>
      <c r="F60" s="36"/>
      <c r="G60" s="37" t="str">
        <f>G48</f>
        <v>SUM</v>
      </c>
      <c r="H60" s="51">
        <f>SUM(H51:H59)</f>
        <v>7.032617471795402</v>
      </c>
      <c r="I60" s="40">
        <f>SUM(I51:I59)</f>
        <v>-12.071117107200003</v>
      </c>
      <c r="J60" s="40">
        <f>SUM(J51:J59)</f>
        <v>-12.200162457600007</v>
      </c>
      <c r="K60" s="24">
        <f>SUM(K51:K59)</f>
        <v>-3.8815610963217173E-2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89B-7C12-466A-88B5-66300B114E63}">
  <dimension ref="B1:Q48"/>
  <sheetViews>
    <sheetView topLeftCell="A11" zoomScaleNormal="100" workbookViewId="0">
      <selection activeCell="D3" sqref="D3"/>
    </sheetView>
  </sheetViews>
  <sheetFormatPr defaultRowHeight="15" x14ac:dyDescent="0.25"/>
  <cols>
    <col min="4" max="4" width="9.140625" customWidth="1"/>
    <col min="7" max="7" width="10.28515625" customWidth="1"/>
    <col min="8" max="8" width="10.7109375" customWidth="1"/>
    <col min="9" max="9" width="10.140625" customWidth="1"/>
    <col min="15" max="15" width="14.5703125" customWidth="1"/>
  </cols>
  <sheetData>
    <row r="1" spans="2:17" ht="15.75" thickBot="1" x14ac:dyDescent="0.3"/>
    <row r="2" spans="2:17" ht="18.75" thickBot="1" x14ac:dyDescent="0.4">
      <c r="B2" s="15" t="s">
        <v>0</v>
      </c>
      <c r="C2" s="16" t="s">
        <v>1</v>
      </c>
      <c r="D2" s="32" t="s">
        <v>46</v>
      </c>
      <c r="E2" s="17" t="s">
        <v>47</v>
      </c>
      <c r="F2" s="17" t="s">
        <v>30</v>
      </c>
      <c r="G2" s="19" t="s">
        <v>29</v>
      </c>
      <c r="H2" s="20" t="s">
        <v>48</v>
      </c>
      <c r="I2" s="20" t="s">
        <v>49</v>
      </c>
      <c r="K2" s="1"/>
      <c r="L2" s="1"/>
      <c r="M2" s="1"/>
      <c r="N2" s="1"/>
      <c r="O2" s="9" t="s">
        <v>26</v>
      </c>
      <c r="P2" s="10">
        <v>0.01</v>
      </c>
    </row>
    <row r="3" spans="2:17" ht="15.75" thickBot="1" x14ac:dyDescent="0.3">
      <c r="B3" s="56">
        <v>1</v>
      </c>
      <c r="C3" s="57">
        <v>1.4</v>
      </c>
      <c r="D3" s="58">
        <f>1/(1+EXP(-(E3+C3*F3)))</f>
        <v>0.5</v>
      </c>
      <c r="E3" s="59">
        <v>0</v>
      </c>
      <c r="F3" s="59">
        <v>0</v>
      </c>
      <c r="G3" s="60">
        <f t="shared" ref="G3:G11" si="0">(B3-D3)^2</f>
        <v>0.25</v>
      </c>
      <c r="H3" s="2">
        <f t="shared" ref="H3:H11" si="1">-2*((B3-D3)*D3*(1-D3))</f>
        <v>-0.25</v>
      </c>
      <c r="I3" s="61">
        <f t="shared" ref="I3:I11" si="2">-2*((B3-D3)*D3*(1-D3)*C3)</f>
        <v>-0.35</v>
      </c>
      <c r="K3" s="2"/>
      <c r="L3" s="2"/>
      <c r="M3" s="2"/>
      <c r="N3" s="2"/>
    </row>
    <row r="4" spans="2:17" ht="15.75" thickBot="1" x14ac:dyDescent="0.3">
      <c r="B4" s="11">
        <v>0</v>
      </c>
      <c r="C4" s="12">
        <v>0.8</v>
      </c>
      <c r="D4" s="58">
        <f t="shared" ref="D4:D11" si="3">1/(1+EXP(-(E4+C4*F4)))</f>
        <v>0.5</v>
      </c>
      <c r="E4" s="62">
        <f>E3</f>
        <v>0</v>
      </c>
      <c r="F4" s="62">
        <f>F3</f>
        <v>0</v>
      </c>
      <c r="G4" s="34">
        <f t="shared" si="0"/>
        <v>0.25</v>
      </c>
      <c r="H4" s="2">
        <f t="shared" si="1"/>
        <v>0.25</v>
      </c>
      <c r="I4" s="22">
        <f t="shared" si="2"/>
        <v>0.2</v>
      </c>
      <c r="K4" s="2"/>
      <c r="L4" s="2"/>
      <c r="M4" s="2"/>
      <c r="N4" s="2"/>
    </row>
    <row r="5" spans="2:17" ht="15.75" thickBot="1" x14ac:dyDescent="0.3">
      <c r="B5" s="11">
        <v>1</v>
      </c>
      <c r="C5" s="12">
        <v>1.2</v>
      </c>
      <c r="D5" s="58">
        <f t="shared" si="3"/>
        <v>0.5</v>
      </c>
      <c r="E5" s="62">
        <f t="shared" ref="E5:E11" si="4">E4</f>
        <v>0</v>
      </c>
      <c r="F5" s="62">
        <f t="shared" ref="F5:F11" si="5">F4</f>
        <v>0</v>
      </c>
      <c r="G5" s="34">
        <f t="shared" si="0"/>
        <v>0.25</v>
      </c>
      <c r="H5" s="2">
        <f t="shared" si="1"/>
        <v>-0.25</v>
      </c>
      <c r="I5" s="22">
        <f t="shared" si="2"/>
        <v>-0.3</v>
      </c>
      <c r="K5" s="2"/>
      <c r="L5" s="2"/>
      <c r="M5" s="2"/>
      <c r="N5" s="2"/>
    </row>
    <row r="6" spans="2:17" ht="15.75" thickBot="1" x14ac:dyDescent="0.3">
      <c r="B6" s="11">
        <v>1</v>
      </c>
      <c r="C6" s="12">
        <v>1.3</v>
      </c>
      <c r="D6" s="58">
        <f t="shared" si="3"/>
        <v>0.5</v>
      </c>
      <c r="E6" s="62">
        <f t="shared" si="4"/>
        <v>0</v>
      </c>
      <c r="F6" s="62">
        <f t="shared" si="5"/>
        <v>0</v>
      </c>
      <c r="G6" s="34">
        <f t="shared" si="0"/>
        <v>0.25</v>
      </c>
      <c r="H6" s="2">
        <f t="shared" si="1"/>
        <v>-0.25</v>
      </c>
      <c r="I6" s="22">
        <f t="shared" si="2"/>
        <v>-0.32500000000000001</v>
      </c>
      <c r="K6" s="2"/>
      <c r="L6" s="2"/>
      <c r="M6" s="2"/>
      <c r="N6" s="2"/>
    </row>
    <row r="7" spans="2:17" ht="15.75" thickBot="1" x14ac:dyDescent="0.3">
      <c r="B7" s="11">
        <v>0</v>
      </c>
      <c r="C7" s="12">
        <v>0.3</v>
      </c>
      <c r="D7" s="58">
        <f t="shared" si="3"/>
        <v>0.5</v>
      </c>
      <c r="E7" s="62">
        <f t="shared" si="4"/>
        <v>0</v>
      </c>
      <c r="F7" s="62">
        <f t="shared" si="5"/>
        <v>0</v>
      </c>
      <c r="G7" s="34">
        <f t="shared" si="0"/>
        <v>0.25</v>
      </c>
      <c r="H7" s="2">
        <f t="shared" si="1"/>
        <v>0.25</v>
      </c>
      <c r="I7" s="22">
        <f t="shared" si="2"/>
        <v>7.4999999999999997E-2</v>
      </c>
      <c r="K7" s="2"/>
      <c r="L7" s="2"/>
      <c r="M7" s="2"/>
      <c r="N7" s="2"/>
    </row>
    <row r="8" spans="2:17" ht="15.75" thickBot="1" x14ac:dyDescent="0.3">
      <c r="B8" s="11">
        <v>0</v>
      </c>
      <c r="C8" s="12">
        <v>0.4</v>
      </c>
      <c r="D8" s="58">
        <f t="shared" si="3"/>
        <v>0.5</v>
      </c>
      <c r="E8" s="62">
        <f t="shared" si="4"/>
        <v>0</v>
      </c>
      <c r="F8" s="62">
        <f t="shared" si="5"/>
        <v>0</v>
      </c>
      <c r="G8" s="34">
        <f t="shared" si="0"/>
        <v>0.25</v>
      </c>
      <c r="H8" s="2">
        <f t="shared" si="1"/>
        <v>0.25</v>
      </c>
      <c r="I8" s="22">
        <f t="shared" si="2"/>
        <v>0.1</v>
      </c>
      <c r="K8" s="2"/>
      <c r="L8" s="2"/>
      <c r="M8" s="2"/>
      <c r="N8" s="2"/>
    </row>
    <row r="9" spans="2:17" ht="15.75" thickBot="1" x14ac:dyDescent="0.3">
      <c r="B9" s="11">
        <v>1</v>
      </c>
      <c r="C9" s="12">
        <v>1.45</v>
      </c>
      <c r="D9" s="58">
        <f t="shared" si="3"/>
        <v>0.5</v>
      </c>
      <c r="E9" s="62">
        <f t="shared" si="4"/>
        <v>0</v>
      </c>
      <c r="F9" s="62">
        <f t="shared" si="5"/>
        <v>0</v>
      </c>
      <c r="G9" s="34">
        <f t="shared" si="0"/>
        <v>0.25</v>
      </c>
      <c r="H9" s="2">
        <f t="shared" si="1"/>
        <v>-0.25</v>
      </c>
      <c r="I9" s="22">
        <f t="shared" si="2"/>
        <v>-0.36249999999999999</v>
      </c>
      <c r="K9" s="2"/>
      <c r="L9" s="2"/>
      <c r="M9" s="2"/>
      <c r="N9" s="2"/>
      <c r="P9" s="7" t="str">
        <f>F14</f>
        <v>θ</v>
      </c>
      <c r="Q9" s="7" t="s">
        <v>29</v>
      </c>
    </row>
    <row r="10" spans="2:17" ht="15.75" thickBot="1" x14ac:dyDescent="0.3">
      <c r="B10" s="11">
        <v>1</v>
      </c>
      <c r="C10" s="12">
        <v>1.1000000000000001</v>
      </c>
      <c r="D10" s="58">
        <f t="shared" si="3"/>
        <v>0.5</v>
      </c>
      <c r="E10" s="62">
        <f t="shared" si="4"/>
        <v>0</v>
      </c>
      <c r="F10" s="62">
        <f t="shared" si="5"/>
        <v>0</v>
      </c>
      <c r="G10" s="34">
        <f t="shared" si="0"/>
        <v>0.25</v>
      </c>
      <c r="H10" s="2">
        <f t="shared" si="1"/>
        <v>-0.25</v>
      </c>
      <c r="I10" s="22">
        <f t="shared" si="2"/>
        <v>-0.27500000000000002</v>
      </c>
      <c r="K10" s="2"/>
      <c r="L10" s="2"/>
      <c r="M10" s="2"/>
      <c r="N10" s="2"/>
      <c r="O10" s="25">
        <v>0</v>
      </c>
      <c r="P10" s="2">
        <f>F3</f>
        <v>0</v>
      </c>
      <c r="Q10" s="2">
        <f>G12</f>
        <v>2.25</v>
      </c>
    </row>
    <row r="11" spans="2:17" ht="15.75" thickBot="1" x14ac:dyDescent="0.3">
      <c r="B11" s="13">
        <v>1</v>
      </c>
      <c r="C11" s="14">
        <v>1.35</v>
      </c>
      <c r="D11" s="58">
        <f t="shared" si="3"/>
        <v>0.5</v>
      </c>
      <c r="E11" s="62">
        <f t="shared" si="4"/>
        <v>0</v>
      </c>
      <c r="F11" s="63">
        <f t="shared" si="5"/>
        <v>0</v>
      </c>
      <c r="G11" s="43">
        <f t="shared" si="0"/>
        <v>0.25</v>
      </c>
      <c r="H11" s="2">
        <f t="shared" si="1"/>
        <v>-0.25</v>
      </c>
      <c r="I11" s="44">
        <f t="shared" si="2"/>
        <v>-0.33750000000000002</v>
      </c>
      <c r="K11" s="2"/>
      <c r="L11" s="2"/>
      <c r="M11" s="2"/>
      <c r="N11" s="2"/>
      <c r="O11" s="25">
        <v>12</v>
      </c>
      <c r="P11" s="2">
        <f ca="1">OFFSET(F3,O11,0,1,1)</f>
        <v>1.5749999999999997E-2</v>
      </c>
      <c r="Q11" s="2">
        <f ca="1">OFFSET($G$12,O11,0,1,1)</f>
        <v>2.2199125062057559</v>
      </c>
    </row>
    <row r="12" spans="2:17" ht="15.75" thickBot="1" x14ac:dyDescent="0.3">
      <c r="F12" s="41" t="s">
        <v>28</v>
      </c>
      <c r="G12" s="55">
        <f>SUM(G3:G11)</f>
        <v>2.25</v>
      </c>
      <c r="H12" s="44">
        <f>SUM(H3:H11)</f>
        <v>-0.75</v>
      </c>
      <c r="I12" s="44">
        <f>SUM(I3:I11)</f>
        <v>-1.5749999999999997</v>
      </c>
      <c r="K12" s="2"/>
      <c r="L12" s="2"/>
      <c r="M12" s="2"/>
      <c r="N12" s="2"/>
      <c r="O12" s="25">
        <f>O11+12</f>
        <v>24</v>
      </c>
      <c r="P12" s="2">
        <f ca="1">OFFSET(F4,O12,0,1,1)</f>
        <v>3.1190462391316509E-2</v>
      </c>
      <c r="Q12" s="2">
        <f ca="1">OFFSET($G$12,O12,0,1,1)</f>
        <v>2.1911781532988934</v>
      </c>
    </row>
    <row r="13" spans="2:17" ht="15.75" thickBot="1" x14ac:dyDescent="0.3">
      <c r="H13" s="2"/>
      <c r="I13" s="2"/>
      <c r="K13" s="2"/>
      <c r="L13" s="2"/>
      <c r="M13" s="2"/>
      <c r="N13" s="2"/>
      <c r="O13" s="25">
        <f t="shared" ref="O13:O24" si="6">O12+12</f>
        <v>36</v>
      </c>
      <c r="P13" s="2">
        <f t="shared" ref="P13:P19" ca="1" si="7">IF(OFFSET(F5,O13,0,1,1)="","",OFFSET(F5,O13,0,1,1))</f>
        <v>4.6322409175959089E-2</v>
      </c>
      <c r="Q13" s="2">
        <f t="shared" ref="Q13:Q19" ca="1" si="8">IF(OFFSET($G$12,O13,0,1,1)="","",OFFSET($G$12,O13,0,1,1))</f>
        <v>2.1637562468004767</v>
      </c>
    </row>
    <row r="14" spans="2:17" ht="18.75" thickBot="1" x14ac:dyDescent="0.4">
      <c r="B14" s="15" t="str">
        <f>B2</f>
        <v>y</v>
      </c>
      <c r="C14" s="16" t="str">
        <f>C2</f>
        <v>x</v>
      </c>
      <c r="D14" s="32"/>
      <c r="E14" s="1" t="str">
        <f>E2</f>
        <v>θ0</v>
      </c>
      <c r="F14" s="17" t="str">
        <f>F2</f>
        <v>θ</v>
      </c>
      <c r="G14" s="19" t="str">
        <f>G2</f>
        <v>MSE</v>
      </c>
      <c r="H14" s="20" t="s">
        <v>27</v>
      </c>
      <c r="I14" s="20" t="s">
        <v>27</v>
      </c>
      <c r="K14" s="2"/>
      <c r="L14" s="2"/>
      <c r="M14" s="2"/>
      <c r="N14" s="2"/>
      <c r="O14" s="25">
        <f t="shared" si="6"/>
        <v>48</v>
      </c>
      <c r="P14" s="2" t="str">
        <f t="shared" ca="1" si="7"/>
        <v/>
      </c>
      <c r="Q14" s="2" t="str">
        <f t="shared" ca="1" si="8"/>
        <v/>
      </c>
    </row>
    <row r="15" spans="2:17" ht="15.75" thickBot="1" x14ac:dyDescent="0.3">
      <c r="B15" s="56">
        <f>B3</f>
        <v>1</v>
      </c>
      <c r="C15" s="57">
        <f>C3</f>
        <v>1.4</v>
      </c>
      <c r="D15" s="65">
        <f>1/(1+EXP(-(E15+C15*F15)))</f>
        <v>0.50738696248164705</v>
      </c>
      <c r="E15" s="1">
        <f>E3-$P$2*H12</f>
        <v>7.4999999999999997E-3</v>
      </c>
      <c r="F15" s="66">
        <f>F3-$P$2*I12</f>
        <v>1.5749999999999997E-2</v>
      </c>
      <c r="G15" s="60">
        <f t="shared" ref="G15:G23" si="9">(B15-D15)^2</f>
        <v>0.24266760473305821</v>
      </c>
      <c r="H15" s="2">
        <f t="shared" ref="H15:H23" si="10">-2*((B15-D15)*D15*(1-D15))</f>
        <v>-0.24625275771640673</v>
      </c>
      <c r="I15" s="61">
        <f t="shared" ref="I15:I23" si="11">-2*((B15-D15)*D15*(1-D15)*C15)</f>
        <v>-0.34475386080296938</v>
      </c>
      <c r="K15" s="2"/>
      <c r="L15" s="2"/>
      <c r="M15" s="2"/>
      <c r="N15" s="2"/>
      <c r="O15" s="25">
        <f t="shared" si="6"/>
        <v>60</v>
      </c>
      <c r="P15" s="2" t="str">
        <f t="shared" ca="1" si="7"/>
        <v/>
      </c>
      <c r="Q15" s="2" t="str">
        <f t="shared" ca="1" si="8"/>
        <v/>
      </c>
    </row>
    <row r="16" spans="2:17" ht="15.75" thickBot="1" x14ac:dyDescent="0.3">
      <c r="B16" s="11">
        <f t="shared" ref="B16:C16" si="12">B4</f>
        <v>0</v>
      </c>
      <c r="C16" s="12">
        <f t="shared" si="12"/>
        <v>0.8</v>
      </c>
      <c r="D16" s="65">
        <f t="shared" ref="D16:D23" si="13">1/(1+EXP(-(E16+C16*F16)))</f>
        <v>0.50502483082764726</v>
      </c>
      <c r="E16" s="1">
        <f>E15</f>
        <v>7.4999999999999997E-3</v>
      </c>
      <c r="F16" s="62">
        <f>F15</f>
        <v>1.5749999999999997E-2</v>
      </c>
      <c r="G16" s="34">
        <f t="shared" si="9"/>
        <v>0.25505007975249372</v>
      </c>
      <c r="H16" s="2">
        <f t="shared" si="10"/>
        <v>0.2524869127458253</v>
      </c>
      <c r="I16" s="22">
        <f t="shared" si="11"/>
        <v>0.20198953019666024</v>
      </c>
      <c r="K16" s="2"/>
      <c r="L16" s="2"/>
      <c r="M16" s="2"/>
      <c r="N16" s="2"/>
      <c r="O16" s="25">
        <f t="shared" si="6"/>
        <v>72</v>
      </c>
      <c r="P16" s="2" t="str">
        <f t="shared" ca="1" si="7"/>
        <v/>
      </c>
      <c r="Q16" s="2" t="str">
        <f t="shared" ca="1" si="8"/>
        <v/>
      </c>
    </row>
    <row r="17" spans="2:17" ht="15.75" thickBot="1" x14ac:dyDescent="0.3">
      <c r="B17" s="11">
        <f t="shared" ref="B17:C17" si="14">B5</f>
        <v>1</v>
      </c>
      <c r="C17" s="12">
        <f t="shared" si="14"/>
        <v>1.2</v>
      </c>
      <c r="D17" s="65">
        <f t="shared" si="13"/>
        <v>0.50659961669871456</v>
      </c>
      <c r="E17" s="1">
        <f t="shared" ref="E17:E23" si="15">E16</f>
        <v>7.4999999999999997E-3</v>
      </c>
      <c r="F17" s="62">
        <f t="shared" ref="F17:F23" si="16">F16</f>
        <v>1.5749999999999997E-2</v>
      </c>
      <c r="G17" s="34">
        <f t="shared" si="9"/>
        <v>0.2434439382418554</v>
      </c>
      <c r="H17" s="2">
        <f t="shared" si="10"/>
        <v>-0.24665721160189896</v>
      </c>
      <c r="I17" s="22">
        <f t="shared" si="11"/>
        <v>-0.29598865392227874</v>
      </c>
      <c r="K17" s="2"/>
      <c r="L17" s="2"/>
      <c r="M17" s="2"/>
      <c r="N17" s="2"/>
      <c r="O17" s="25">
        <f t="shared" si="6"/>
        <v>84</v>
      </c>
      <c r="P17" s="2" t="str">
        <f t="shared" ca="1" si="7"/>
        <v/>
      </c>
      <c r="Q17" s="2" t="str">
        <f t="shared" ca="1" si="8"/>
        <v/>
      </c>
    </row>
    <row r="18" spans="2:17" ht="15.75" thickBot="1" x14ac:dyDescent="0.3">
      <c r="B18" s="11">
        <f t="shared" ref="B18:C18" si="17">B6</f>
        <v>1</v>
      </c>
      <c r="C18" s="12">
        <f t="shared" si="17"/>
        <v>1.3</v>
      </c>
      <c r="D18" s="65">
        <f t="shared" si="13"/>
        <v>0.50699329392626558</v>
      </c>
      <c r="E18" s="1">
        <f t="shared" si="15"/>
        <v>7.4999999999999997E-3</v>
      </c>
      <c r="F18" s="62">
        <f t="shared" si="16"/>
        <v>1.5749999999999997E-2</v>
      </c>
      <c r="G18" s="34">
        <f t="shared" si="9"/>
        <v>0.24305561223367356</v>
      </c>
      <c r="H18" s="2">
        <f t="shared" si="10"/>
        <v>-0.24645513090723059</v>
      </c>
      <c r="I18" s="22">
        <f t="shared" si="11"/>
        <v>-0.32039167017939979</v>
      </c>
      <c r="K18" s="2"/>
      <c r="L18" s="2"/>
      <c r="M18" s="2"/>
      <c r="N18" s="2"/>
      <c r="O18" s="25">
        <f t="shared" si="6"/>
        <v>96</v>
      </c>
      <c r="P18" s="2" t="str">
        <f t="shared" ca="1" si="7"/>
        <v/>
      </c>
      <c r="Q18" s="2" t="str">
        <f t="shared" ca="1" si="8"/>
        <v/>
      </c>
    </row>
    <row r="19" spans="2:17" ht="15.75" thickBot="1" x14ac:dyDescent="0.3">
      <c r="B19" s="11">
        <f t="shared" ref="B19:C19" si="18">B7</f>
        <v>0</v>
      </c>
      <c r="C19" s="12">
        <f t="shared" si="18"/>
        <v>0.3</v>
      </c>
      <c r="D19" s="65">
        <f t="shared" si="13"/>
        <v>0.50305621193736283</v>
      </c>
      <c r="E19" s="1">
        <f t="shared" si="15"/>
        <v>7.4999999999999997E-3</v>
      </c>
      <c r="F19" s="62">
        <f t="shared" si="16"/>
        <v>1.5749999999999997E-2</v>
      </c>
      <c r="G19" s="34">
        <f t="shared" si="9"/>
        <v>0.25306555236876893</v>
      </c>
      <c r="H19" s="2">
        <f t="shared" si="10"/>
        <v>0.25151870844459945</v>
      </c>
      <c r="I19" s="22">
        <f t="shared" si="11"/>
        <v>7.5455612533379832E-2</v>
      </c>
      <c r="K19" s="2"/>
      <c r="L19" s="2"/>
      <c r="M19" s="2"/>
      <c r="N19" s="2"/>
      <c r="O19" s="25">
        <f t="shared" si="6"/>
        <v>108</v>
      </c>
      <c r="P19" s="2" t="str">
        <f t="shared" ca="1" si="7"/>
        <v/>
      </c>
      <c r="Q19" s="2" t="str">
        <f t="shared" ca="1" si="8"/>
        <v/>
      </c>
    </row>
    <row r="20" spans="2:17" ht="15.75" thickBot="1" x14ac:dyDescent="0.3">
      <c r="B20" s="11">
        <f t="shared" ref="B20:C20" si="19">B8</f>
        <v>0</v>
      </c>
      <c r="C20" s="12">
        <f t="shared" si="19"/>
        <v>0.4</v>
      </c>
      <c r="D20" s="65">
        <f t="shared" si="13"/>
        <v>0.50344994524954267</v>
      </c>
      <c r="E20" s="1">
        <f t="shared" si="15"/>
        <v>7.4999999999999997E-3</v>
      </c>
      <c r="F20" s="62">
        <f t="shared" si="16"/>
        <v>1.5749999999999997E-2</v>
      </c>
      <c r="G20" s="34">
        <f t="shared" si="9"/>
        <v>0.25346184737176752</v>
      </c>
      <c r="H20" s="2">
        <f t="shared" si="10"/>
        <v>0.25171298837920647</v>
      </c>
      <c r="I20" s="22">
        <f t="shared" si="11"/>
        <v>0.10068519535168259</v>
      </c>
      <c r="K20" s="2"/>
      <c r="L20" s="2"/>
      <c r="M20" s="2"/>
      <c r="N20" s="2"/>
      <c r="O20" s="25">
        <f t="shared" si="6"/>
        <v>120</v>
      </c>
      <c r="P20" s="2"/>
      <c r="Q20" s="2"/>
    </row>
    <row r="21" spans="2:17" ht="15.75" thickBot="1" x14ac:dyDescent="0.3">
      <c r="B21" s="11">
        <f t="shared" ref="B21:C21" si="20">B9</f>
        <v>1</v>
      </c>
      <c r="C21" s="12">
        <f t="shared" si="20"/>
        <v>1.45</v>
      </c>
      <c r="D21" s="65">
        <f t="shared" si="13"/>
        <v>0.50758379335478232</v>
      </c>
      <c r="E21" s="1">
        <f t="shared" si="15"/>
        <v>7.4999999999999997E-3</v>
      </c>
      <c r="F21" s="62">
        <f t="shared" si="16"/>
        <v>1.5749999999999997E-2</v>
      </c>
      <c r="G21" s="34">
        <f t="shared" si="9"/>
        <v>0.24247372056686572</v>
      </c>
      <c r="H21" s="2">
        <f t="shared" si="10"/>
        <v>-0.24615146174835439</v>
      </c>
      <c r="I21" s="22">
        <f t="shared" si="11"/>
        <v>-0.35691961953511386</v>
      </c>
      <c r="K21" s="2"/>
      <c r="L21" s="2"/>
      <c r="M21" s="2"/>
      <c r="N21" s="2"/>
      <c r="O21" s="25">
        <f t="shared" si="6"/>
        <v>132</v>
      </c>
      <c r="P21" s="2"/>
      <c r="Q21" s="2"/>
    </row>
    <row r="22" spans="2:17" ht="15.75" thickBot="1" x14ac:dyDescent="0.3">
      <c r="B22" s="11">
        <f t="shared" ref="B22:C22" si="21">B10</f>
        <v>1</v>
      </c>
      <c r="C22" s="12">
        <f t="shared" si="21"/>
        <v>1.1000000000000001</v>
      </c>
      <c r="D22" s="65">
        <f t="shared" si="13"/>
        <v>0.50620593128700586</v>
      </c>
      <c r="E22" s="1">
        <f t="shared" si="15"/>
        <v>7.4999999999999997E-3</v>
      </c>
      <c r="F22" s="62">
        <f t="shared" si="16"/>
        <v>1.5749999999999997E-2</v>
      </c>
      <c r="G22" s="34">
        <f t="shared" si="9"/>
        <v>0.24383258229613317</v>
      </c>
      <c r="H22" s="2">
        <f t="shared" si="10"/>
        <v>-0.24685899879865919</v>
      </c>
      <c r="I22" s="22">
        <f t="shared" si="11"/>
        <v>-0.2715448986785251</v>
      </c>
      <c r="K22" s="2"/>
      <c r="L22" s="2"/>
      <c r="M22" s="2"/>
      <c r="N22" s="2"/>
      <c r="O22" s="25">
        <f t="shared" si="6"/>
        <v>144</v>
      </c>
      <c r="P22" s="2"/>
      <c r="Q22" s="2"/>
    </row>
    <row r="23" spans="2:17" ht="15.75" thickBot="1" x14ac:dyDescent="0.3">
      <c r="B23" s="13">
        <f t="shared" ref="B23:C23" si="22">B11</f>
        <v>1</v>
      </c>
      <c r="C23" s="14">
        <f t="shared" si="22"/>
        <v>1.35</v>
      </c>
      <c r="D23" s="65">
        <f t="shared" si="13"/>
        <v>0.50719012931847662</v>
      </c>
      <c r="E23" s="1">
        <f t="shared" si="15"/>
        <v>7.4999999999999997E-3</v>
      </c>
      <c r="F23" s="63">
        <f t="shared" si="16"/>
        <v>1.5749999999999997E-2</v>
      </c>
      <c r="G23" s="43">
        <f t="shared" si="9"/>
        <v>0.24286156864113978</v>
      </c>
      <c r="H23" s="2">
        <f t="shared" si="10"/>
        <v>-0.24635398081117557</v>
      </c>
      <c r="I23" s="44">
        <f t="shared" si="11"/>
        <v>-0.33257787409508704</v>
      </c>
      <c r="K23" s="2"/>
      <c r="L23" s="2"/>
      <c r="M23" s="2"/>
      <c r="N23" s="2"/>
      <c r="O23" s="25">
        <f t="shared" si="6"/>
        <v>156</v>
      </c>
      <c r="P23" s="2"/>
      <c r="Q23" s="2"/>
    </row>
    <row r="24" spans="2:17" ht="15.75" thickBot="1" x14ac:dyDescent="0.3">
      <c r="F24" s="41" t="str">
        <f>F12</f>
        <v>SUM</v>
      </c>
      <c r="G24" s="55">
        <f>SUM(G15:G23)</f>
        <v>2.2199125062057559</v>
      </c>
      <c r="H24" s="44">
        <f>SUM(H15:H23)</f>
        <v>-0.72301093201409428</v>
      </c>
      <c r="I24" s="64">
        <f>SUM(I15:I23)</f>
        <v>-1.5440462391316512</v>
      </c>
      <c r="K24" s="2"/>
      <c r="L24" s="2"/>
      <c r="M24" s="2"/>
      <c r="N24" s="2"/>
      <c r="O24" s="25">
        <f t="shared" si="6"/>
        <v>168</v>
      </c>
      <c r="P24" s="2"/>
      <c r="Q24" s="2"/>
    </row>
    <row r="25" spans="2:17" ht="15.75" thickBot="1" x14ac:dyDescent="0.3"/>
    <row r="26" spans="2:17" ht="18.75" thickBot="1" x14ac:dyDescent="0.4">
      <c r="B26" s="15" t="str">
        <f>B14</f>
        <v>y</v>
      </c>
      <c r="C26" s="16" t="str">
        <f>C14</f>
        <v>x</v>
      </c>
      <c r="D26" s="32"/>
      <c r="E26" s="1" t="str">
        <f>E14</f>
        <v>θ0</v>
      </c>
      <c r="F26" s="17" t="str">
        <f>F14</f>
        <v>θ</v>
      </c>
      <c r="G26" s="19" t="str">
        <f>G14</f>
        <v>MSE</v>
      </c>
      <c r="H26" s="20" t="s">
        <v>27</v>
      </c>
      <c r="I26" s="20" t="s">
        <v>27</v>
      </c>
    </row>
    <row r="27" spans="2:17" ht="15.75" thickBot="1" x14ac:dyDescent="0.3">
      <c r="B27" s="56">
        <f>B15</f>
        <v>1</v>
      </c>
      <c r="C27" s="57">
        <f>C15</f>
        <v>1.4</v>
      </c>
      <c r="D27" s="65">
        <f>1/(1+EXP(-(E27+C27*F27)))</f>
        <v>0.51459504175797544</v>
      </c>
      <c r="E27" s="67">
        <f>E15-$P$2*H24</f>
        <v>1.4730109320140943E-2</v>
      </c>
      <c r="F27" s="68">
        <f>F15-$P$2*I24</f>
        <v>3.1190462391316509E-2</v>
      </c>
      <c r="G27" s="60">
        <f t="shared" ref="G27:G35" si="23">(B27-D27)^2</f>
        <v>0.2356179734859416</v>
      </c>
      <c r="H27" s="2">
        <f t="shared" ref="H27:H35" si="24">-2*((B27-D27)*D27*(1-D27))</f>
        <v>-0.24249568180985537</v>
      </c>
      <c r="I27" s="61">
        <f t="shared" ref="I27:I35" si="25">-2*((B27-D27)*D27*(1-D27)*C27)</f>
        <v>-0.33949395453379749</v>
      </c>
    </row>
    <row r="28" spans="2:17" ht="15.75" thickBot="1" x14ac:dyDescent="0.3">
      <c r="B28" s="11">
        <f t="shared" ref="B28:C28" si="26">B16</f>
        <v>0</v>
      </c>
      <c r="C28" s="12">
        <f t="shared" si="26"/>
        <v>0.8</v>
      </c>
      <c r="D28" s="65">
        <f t="shared" ref="D28:D35" si="27">1/(1+EXP(-(E28+C28*F28)))</f>
        <v>0.50991931818062697</v>
      </c>
      <c r="E28" s="67">
        <f>E27</f>
        <v>1.4730109320140943E-2</v>
      </c>
      <c r="F28" s="69">
        <f>F27</f>
        <v>3.1190462391316509E-2</v>
      </c>
      <c r="G28" s="34">
        <f t="shared" si="23"/>
        <v>0.26001771105379551</v>
      </c>
      <c r="H28" s="2">
        <f t="shared" si="24"/>
        <v>0.25485931423671365</v>
      </c>
      <c r="I28" s="22">
        <f t="shared" si="25"/>
        <v>0.20388745138937092</v>
      </c>
    </row>
    <row r="29" spans="2:17" ht="15.75" thickBot="1" x14ac:dyDescent="0.3">
      <c r="B29" s="11">
        <f t="shared" ref="B29:C29" si="28">B17</f>
        <v>1</v>
      </c>
      <c r="C29" s="12">
        <f t="shared" si="28"/>
        <v>1.2</v>
      </c>
      <c r="D29" s="65">
        <f t="shared" si="27"/>
        <v>0.51303671062197764</v>
      </c>
      <c r="E29" s="67">
        <f t="shared" ref="E29:F35" si="29">E28</f>
        <v>1.4730109320140943E-2</v>
      </c>
      <c r="F29" s="69">
        <f t="shared" si="29"/>
        <v>3.1190462391316509E-2</v>
      </c>
      <c r="G29" s="34">
        <f t="shared" si="23"/>
        <v>0.23713324520186355</v>
      </c>
      <c r="H29" s="2">
        <f t="shared" si="24"/>
        <v>-0.24331612019495785</v>
      </c>
      <c r="I29" s="22">
        <f t="shared" si="25"/>
        <v>-0.29197934423394939</v>
      </c>
    </row>
    <row r="30" spans="2:17" ht="15.75" thickBot="1" x14ac:dyDescent="0.3">
      <c r="B30" s="11">
        <f t="shared" ref="B30:C30" si="30">B18</f>
        <v>1</v>
      </c>
      <c r="C30" s="12">
        <f t="shared" si="30"/>
        <v>1.3</v>
      </c>
      <c r="D30" s="65">
        <f t="shared" si="27"/>
        <v>0.51381590976611147</v>
      </c>
      <c r="E30" s="67">
        <f t="shared" si="29"/>
        <v>1.4730109320140943E-2</v>
      </c>
      <c r="F30" s="69">
        <f t="shared" si="29"/>
        <v>3.1190462391316509E-2</v>
      </c>
      <c r="G30" s="34">
        <f t="shared" si="23"/>
        <v>0.23637496959655388</v>
      </c>
      <c r="H30" s="2">
        <f t="shared" si="24"/>
        <v>-0.24290644009838053</v>
      </c>
      <c r="I30" s="22">
        <f t="shared" si="25"/>
        <v>-0.31577837212789467</v>
      </c>
    </row>
    <row r="31" spans="2:17" ht="15.75" thickBot="1" x14ac:dyDescent="0.3">
      <c r="B31" s="11">
        <f t="shared" ref="B31:C31" si="31">B19</f>
        <v>0</v>
      </c>
      <c r="C31" s="12">
        <f t="shared" si="31"/>
        <v>0.3</v>
      </c>
      <c r="D31" s="65">
        <f t="shared" si="27"/>
        <v>0.50602152087391405</v>
      </c>
      <c r="E31" s="67">
        <f t="shared" si="29"/>
        <v>1.4730109320140943E-2</v>
      </c>
      <c r="F31" s="69">
        <f t="shared" si="29"/>
        <v>3.1190462391316509E-2</v>
      </c>
      <c r="G31" s="34">
        <f t="shared" si="23"/>
        <v>0.25605777958754905</v>
      </c>
      <c r="H31" s="2">
        <f t="shared" si="24"/>
        <v>0.25297406505812003</v>
      </c>
      <c r="I31" s="22">
        <f t="shared" si="25"/>
        <v>7.5892219517436008E-2</v>
      </c>
    </row>
    <row r="32" spans="2:17" ht="15.75" thickBot="1" x14ac:dyDescent="0.3">
      <c r="B32" s="11">
        <f t="shared" ref="B32:C32" si="32">B20</f>
        <v>0</v>
      </c>
      <c r="C32" s="12">
        <f t="shared" si="32"/>
        <v>0.4</v>
      </c>
      <c r="D32" s="65">
        <f t="shared" si="27"/>
        <v>0.50680115406643633</v>
      </c>
      <c r="E32" s="67">
        <f t="shared" si="29"/>
        <v>1.4730109320140943E-2</v>
      </c>
      <c r="F32" s="69">
        <f t="shared" si="29"/>
        <v>3.1190462391316509E-2</v>
      </c>
      <c r="G32" s="34">
        <f t="shared" si="23"/>
        <v>0.25684740976307174</v>
      </c>
      <c r="H32" s="2">
        <f t="shared" si="24"/>
        <v>0.25335369215234421</v>
      </c>
      <c r="I32" s="22">
        <f t="shared" si="25"/>
        <v>0.1013414768609377</v>
      </c>
    </row>
    <row r="33" spans="2:9" ht="15.75" thickBot="1" x14ac:dyDescent="0.3">
      <c r="B33" s="11">
        <f t="shared" ref="B33:C33" si="33">B21</f>
        <v>1</v>
      </c>
      <c r="C33" s="12">
        <f t="shared" si="33"/>
        <v>1.45</v>
      </c>
      <c r="D33" s="65">
        <f t="shared" si="27"/>
        <v>0.51498458139028847</v>
      </c>
      <c r="E33" s="67">
        <f t="shared" si="29"/>
        <v>1.4730109320140943E-2</v>
      </c>
      <c r="F33" s="69">
        <f t="shared" si="29"/>
        <v>3.1190462391316509E-2</v>
      </c>
      <c r="G33" s="34">
        <f t="shared" si="23"/>
        <v>0.2352399562891537</v>
      </c>
      <c r="H33" s="2">
        <f t="shared" si="24"/>
        <v>-0.24228990083167917</v>
      </c>
      <c r="I33" s="22">
        <f t="shared" si="25"/>
        <v>-0.35132035620593477</v>
      </c>
    </row>
    <row r="34" spans="2:9" ht="15.75" thickBot="1" x14ac:dyDescent="0.3">
      <c r="B34" s="11">
        <f t="shared" ref="B34:C34" si="34">B22</f>
        <v>1</v>
      </c>
      <c r="C34" s="12">
        <f t="shared" si="34"/>
        <v>1.1000000000000001</v>
      </c>
      <c r="D34" s="65">
        <f t="shared" si="27"/>
        <v>0.51225744810756635</v>
      </c>
      <c r="E34" s="67">
        <f t="shared" si="29"/>
        <v>1.4730109320140943E-2</v>
      </c>
      <c r="F34" s="69">
        <f t="shared" si="29"/>
        <v>3.1190462391316509E-2</v>
      </c>
      <c r="G34" s="34">
        <f t="shared" si="23"/>
        <v>0.23789279692654333</v>
      </c>
      <c r="H34" s="2">
        <f t="shared" si="24"/>
        <v>-0.24372471415352517</v>
      </c>
      <c r="I34" s="22">
        <f t="shared" si="25"/>
        <v>-0.26809718556887774</v>
      </c>
    </row>
    <row r="35" spans="2:9" ht="15.75" thickBot="1" x14ac:dyDescent="0.3">
      <c r="B35" s="13">
        <f t="shared" ref="B35:C35" si="35">B23</f>
        <v>1</v>
      </c>
      <c r="C35" s="14">
        <f t="shared" si="35"/>
        <v>1.35</v>
      </c>
      <c r="D35" s="65">
        <f t="shared" si="27"/>
        <v>0.51420548439240166</v>
      </c>
      <c r="E35" s="67">
        <f t="shared" si="29"/>
        <v>1.4730109320140943E-2</v>
      </c>
      <c r="F35" s="70">
        <f t="shared" si="29"/>
        <v>3.1190462391316509E-2</v>
      </c>
      <c r="G35" s="43">
        <f t="shared" si="23"/>
        <v>0.23599631139442112</v>
      </c>
      <c r="H35" s="2">
        <f t="shared" si="24"/>
        <v>-0.24270119523077671</v>
      </c>
      <c r="I35" s="44">
        <f t="shared" si="25"/>
        <v>-0.32764661356154856</v>
      </c>
    </row>
    <row r="36" spans="2:9" ht="15.75" thickBot="1" x14ac:dyDescent="0.3">
      <c r="F36" s="41" t="str">
        <f>F24</f>
        <v>SUM</v>
      </c>
      <c r="G36" s="55">
        <f>SUM(G27:G35)</f>
        <v>2.1911781532988934</v>
      </c>
      <c r="H36" s="44">
        <f>SUM(H27:H35)</f>
        <v>-0.69624698087199688</v>
      </c>
      <c r="I36" s="64">
        <f>SUM(I27:I35)</f>
        <v>-1.5131946784642583</v>
      </c>
    </row>
    <row r="37" spans="2:9" ht="15.75" thickBot="1" x14ac:dyDescent="0.3"/>
    <row r="38" spans="2:9" ht="18.75" thickBot="1" x14ac:dyDescent="0.4">
      <c r="B38" s="15" t="str">
        <f>B26</f>
        <v>y</v>
      </c>
      <c r="C38" s="16" t="str">
        <f>C26</f>
        <v>x</v>
      </c>
      <c r="D38" s="32"/>
      <c r="E38" s="1" t="str">
        <f>E26</f>
        <v>θ0</v>
      </c>
      <c r="F38" s="17" t="str">
        <f>F26</f>
        <v>θ</v>
      </c>
      <c r="G38" s="19" t="str">
        <f>G26</f>
        <v>MSE</v>
      </c>
      <c r="H38" s="20" t="s">
        <v>27</v>
      </c>
      <c r="I38" s="20" t="s">
        <v>27</v>
      </c>
    </row>
    <row r="39" spans="2:9" ht="15.75" thickBot="1" x14ac:dyDescent="0.3">
      <c r="B39" s="56">
        <f>B27</f>
        <v>1</v>
      </c>
      <c r="C39" s="57">
        <f>C27</f>
        <v>1.4</v>
      </c>
      <c r="D39" s="65">
        <f>1/(1+EXP(-(E39+C39*F39)))</f>
        <v>0.52162249389839799</v>
      </c>
      <c r="E39" s="67">
        <f>E27-$P$2*H36</f>
        <v>2.1692579128860912E-2</v>
      </c>
      <c r="F39" s="68">
        <f>F27-$P$2*I36</f>
        <v>4.6322409175959089E-2</v>
      </c>
      <c r="G39" s="60">
        <f t="shared" ref="G39:G47" si="36">(B39-D39)^2</f>
        <v>0.22884503834398828</v>
      </c>
      <c r="H39" s="2">
        <f t="shared" ref="H39:H47" si="37">-2*((B39-D39)*D39*(1-D39))</f>
        <v>-0.23874143923453134</v>
      </c>
      <c r="I39" s="61">
        <f t="shared" ref="I39:I47" si="38">-2*((B39-D39)*D39*(1-D39)*C39)</f>
        <v>-0.33423801492834387</v>
      </c>
    </row>
    <row r="40" spans="2:9" ht="15.75" thickBot="1" x14ac:dyDescent="0.3">
      <c r="B40" s="11">
        <f t="shared" ref="B40:C40" si="39">B28</f>
        <v>0</v>
      </c>
      <c r="C40" s="12">
        <f t="shared" si="39"/>
        <v>0.8</v>
      </c>
      <c r="D40" s="65">
        <f t="shared" ref="D40:D47" si="40">1/(1+EXP(-(E40+C40*F40)))</f>
        <v>0.51468340339715424</v>
      </c>
      <c r="E40" s="67">
        <f>E39</f>
        <v>2.1692579128860912E-2</v>
      </c>
      <c r="F40" s="69">
        <f>F39</f>
        <v>4.6322409175959089E-2</v>
      </c>
      <c r="G40" s="34">
        <f t="shared" si="36"/>
        <v>0.26489900573247782</v>
      </c>
      <c r="H40" s="2">
        <f t="shared" si="37"/>
        <v>0.25711976781112772</v>
      </c>
      <c r="I40" s="22">
        <f t="shared" si="38"/>
        <v>0.20569581424890218</v>
      </c>
    </row>
    <row r="41" spans="2:9" ht="15.75" thickBot="1" x14ac:dyDescent="0.3">
      <c r="B41" s="11">
        <f t="shared" ref="B41:C41" si="41">B29</f>
        <v>1</v>
      </c>
      <c r="C41" s="12">
        <f t="shared" si="41"/>
        <v>1.2</v>
      </c>
      <c r="D41" s="65">
        <f t="shared" si="40"/>
        <v>0.51931025823210131</v>
      </c>
      <c r="E41" s="67">
        <f t="shared" ref="E41:E47" si="42">E40</f>
        <v>2.1692579128860912E-2</v>
      </c>
      <c r="F41" s="69">
        <f t="shared" ref="F41:F47" si="43">F40</f>
        <v>4.6322409175959089E-2</v>
      </c>
      <c r="G41" s="34">
        <f t="shared" si="36"/>
        <v>0.23106262784088913</v>
      </c>
      <c r="H41" s="2">
        <f t="shared" si="37"/>
        <v>-0.2399863858636801</v>
      </c>
      <c r="I41" s="22">
        <f t="shared" si="38"/>
        <v>-0.28798366303641609</v>
      </c>
    </row>
    <row r="42" spans="2:9" ht="15.75" thickBot="1" x14ac:dyDescent="0.3">
      <c r="B42" s="11">
        <f t="shared" ref="B42:C42" si="44">B30</f>
        <v>1</v>
      </c>
      <c r="C42" s="12">
        <f t="shared" si="44"/>
        <v>1.3</v>
      </c>
      <c r="D42" s="65">
        <f t="shared" si="40"/>
        <v>0.52046648567160525</v>
      </c>
      <c r="E42" s="67">
        <f t="shared" si="42"/>
        <v>2.1692579128860912E-2</v>
      </c>
      <c r="F42" s="69">
        <f t="shared" si="43"/>
        <v>4.6322409175959089E-2</v>
      </c>
      <c r="G42" s="34">
        <f t="shared" si="36"/>
        <v>0.22995239136414078</v>
      </c>
      <c r="H42" s="2">
        <f t="shared" si="37"/>
        <v>-0.23936502601015186</v>
      </c>
      <c r="I42" s="22">
        <f t="shared" si="38"/>
        <v>-0.31117453381319743</v>
      </c>
    </row>
    <row r="43" spans="2:9" ht="15.75" thickBot="1" x14ac:dyDescent="0.3">
      <c r="B43" s="11">
        <f t="shared" ref="B43:C43" si="45">B31</f>
        <v>0</v>
      </c>
      <c r="C43" s="12">
        <f t="shared" si="45"/>
        <v>0.3</v>
      </c>
      <c r="D43" s="65">
        <f t="shared" si="40"/>
        <v>0.50889638647782132</v>
      </c>
      <c r="E43" s="67">
        <f t="shared" si="42"/>
        <v>2.1692579128860912E-2</v>
      </c>
      <c r="F43" s="69">
        <f t="shared" si="43"/>
        <v>4.6322409175959089E-2</v>
      </c>
      <c r="G43" s="34">
        <f t="shared" si="36"/>
        <v>0.2589755321701841</v>
      </c>
      <c r="H43" s="2">
        <f t="shared" si="37"/>
        <v>0.25436763932521328</v>
      </c>
      <c r="I43" s="22">
        <f t="shared" si="38"/>
        <v>7.6310291797563976E-2</v>
      </c>
    </row>
    <row r="44" spans="2:9" ht="15.75" thickBot="1" x14ac:dyDescent="0.3">
      <c r="B44" s="11">
        <f t="shared" ref="B44:C44" si="46">B32</f>
        <v>0</v>
      </c>
      <c r="C44" s="12">
        <f t="shared" si="46"/>
        <v>0.4</v>
      </c>
      <c r="D44" s="65">
        <f t="shared" si="40"/>
        <v>0.51005403030853935</v>
      </c>
      <c r="E44" s="67">
        <f t="shared" si="42"/>
        <v>2.1692579128860912E-2</v>
      </c>
      <c r="F44" s="69">
        <f t="shared" si="43"/>
        <v>4.6322409175959089E-2</v>
      </c>
      <c r="G44" s="34">
        <f t="shared" si="36"/>
        <v>0.26015511383398437</v>
      </c>
      <c r="H44" s="2">
        <f t="shared" si="37"/>
        <v>0.2549238990351676</v>
      </c>
      <c r="I44" s="22">
        <f t="shared" si="38"/>
        <v>0.10196955961406705</v>
      </c>
    </row>
    <row r="45" spans="2:9" ht="15.75" thickBot="1" x14ac:dyDescent="0.3">
      <c r="B45" s="11">
        <f t="shared" ref="B45:C45" si="47">B33</f>
        <v>1</v>
      </c>
      <c r="C45" s="12">
        <f t="shared" si="47"/>
        <v>1.45</v>
      </c>
      <c r="D45" s="65">
        <f t="shared" si="40"/>
        <v>0.52220041195144673</v>
      </c>
      <c r="E45" s="67">
        <f t="shared" si="42"/>
        <v>2.1692579128860912E-2</v>
      </c>
      <c r="F45" s="69">
        <f t="shared" si="43"/>
        <v>4.6322409175959089E-2</v>
      </c>
      <c r="G45" s="34">
        <f t="shared" si="36"/>
        <v>0.22829244633936721</v>
      </c>
      <c r="H45" s="2">
        <f t="shared" si="37"/>
        <v>-0.23842881904764221</v>
      </c>
      <c r="I45" s="22">
        <f t="shared" si="38"/>
        <v>-0.34572178761908118</v>
      </c>
    </row>
    <row r="46" spans="2:9" ht="15.75" thickBot="1" x14ac:dyDescent="0.3">
      <c r="B46" s="11">
        <f t="shared" ref="B46:C46" si="48">B34</f>
        <v>1</v>
      </c>
      <c r="C46" s="12">
        <f t="shared" si="48"/>
        <v>1.1000000000000001</v>
      </c>
      <c r="D46" s="65">
        <f t="shared" si="40"/>
        <v>0.51815382392590981</v>
      </c>
      <c r="E46" s="67">
        <f t="shared" si="42"/>
        <v>2.1692579128860912E-2</v>
      </c>
      <c r="F46" s="69">
        <f t="shared" si="43"/>
        <v>4.6322409175959089E-2</v>
      </c>
      <c r="G46" s="34">
        <f t="shared" si="36"/>
        <v>0.23217573739722314</v>
      </c>
      <c r="H46" s="2">
        <f t="shared" si="37"/>
        <v>-0.24060549231037803</v>
      </c>
      <c r="I46" s="22">
        <f t="shared" si="38"/>
        <v>-0.26466604154141588</v>
      </c>
    </row>
    <row r="47" spans="2:9" ht="15.75" thickBot="1" x14ac:dyDescent="0.3">
      <c r="B47" s="13">
        <f t="shared" ref="B47:C47" si="49">B35</f>
        <v>1</v>
      </c>
      <c r="C47" s="14">
        <f t="shared" si="49"/>
        <v>1.35</v>
      </c>
      <c r="D47" s="65">
        <f t="shared" si="40"/>
        <v>0.52104451795785667</v>
      </c>
      <c r="E47" s="67">
        <f t="shared" si="42"/>
        <v>2.1692579128860912E-2</v>
      </c>
      <c r="F47" s="70">
        <f t="shared" si="43"/>
        <v>4.6322409175959089E-2</v>
      </c>
      <c r="G47" s="43">
        <f t="shared" si="36"/>
        <v>0.22939835377822188</v>
      </c>
      <c r="H47" s="2">
        <f t="shared" si="37"/>
        <v>-0.23905350932939898</v>
      </c>
      <c r="I47" s="44">
        <f t="shared" si="38"/>
        <v>-0.32272223759468865</v>
      </c>
    </row>
    <row r="48" spans="2:9" ht="15.75" thickBot="1" x14ac:dyDescent="0.3">
      <c r="F48" s="41" t="str">
        <f>F36</f>
        <v>SUM</v>
      </c>
      <c r="G48" s="55">
        <f>SUM(G39:G47)</f>
        <v>2.1637562468004767</v>
      </c>
      <c r="H48" s="44">
        <f>SUM(H39:H47)</f>
        <v>-0.66976936562427392</v>
      </c>
      <c r="I48" s="64">
        <f>SUM(I39:I47)</f>
        <v>-1.4825306128726101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Gradient Descent - 1 param</vt:lpstr>
      <vt:lpstr>Gradient Descent - 3 param</vt:lpstr>
      <vt:lpstr>Matrix Linear Regression Est</vt:lpstr>
      <vt:lpstr>Coeffs by Data Analysis Module</vt:lpstr>
      <vt:lpstr>Logistic Regression</vt:lpstr>
      <vt:lpstr>Logistic Regression - 1 par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Arendarski</dc:creator>
  <cp:lastModifiedBy>Piotr Arendarski</cp:lastModifiedBy>
  <dcterms:created xsi:type="dcterms:W3CDTF">2020-10-10T15:30:34Z</dcterms:created>
  <dcterms:modified xsi:type="dcterms:W3CDTF">2021-01-23T11:01:43Z</dcterms:modified>
</cp:coreProperties>
</file>