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arfazhussain_uvic_ca/Documents/UVIC/First Year Engineering/1B Spring Courses/D Physics 110, A01, B04/Lab/Lab 2/"/>
    </mc:Choice>
  </mc:AlternateContent>
  <xr:revisionPtr revIDLastSave="4" documentId="13_ncr:1_{653E40D2-F4FD-8E46-B2C2-F6A9A262D2CD}" xr6:coauthVersionLast="47" xr6:coauthVersionMax="47" xr10:uidLastSave="{B3BD1500-32F1-8046-9D66-4280CC584375}"/>
  <bookViews>
    <workbookView xWindow="0" yWindow="500" windowWidth="19200" windowHeight="19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F19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C67" i="1"/>
  <c r="C47" i="1"/>
  <c r="C24" i="1"/>
  <c r="C19" i="1"/>
  <c r="D19" i="1"/>
  <c r="E19" i="1"/>
  <c r="L3" i="1"/>
  <c r="L18" i="1"/>
  <c r="K18" i="1"/>
  <c r="K3" i="1"/>
  <c r="J3" i="1"/>
  <c r="J18" i="1"/>
  <c r="I3" i="1"/>
  <c r="I7" i="1"/>
  <c r="I16" i="1"/>
  <c r="I18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/>
  <c r="G5" i="1"/>
  <c r="L5" i="1" s="1"/>
  <c r="G6" i="1"/>
  <c r="L6" i="1" s="1"/>
  <c r="G7" i="1"/>
  <c r="L7" i="1" s="1"/>
  <c r="G8" i="1"/>
  <c r="L8" i="1" s="1"/>
  <c r="G9" i="1"/>
  <c r="L9" i="1" s="1"/>
  <c r="G10" i="1"/>
  <c r="J10" i="1" s="1"/>
  <c r="G11" i="1"/>
  <c r="L11" i="1" s="1"/>
  <c r="G12" i="1"/>
  <c r="J12" i="1" s="1"/>
  <c r="G13" i="1"/>
  <c r="L13" i="1" s="1"/>
  <c r="G14" i="1"/>
  <c r="L14" i="1" s="1"/>
  <c r="G15" i="1"/>
  <c r="L15" i="1" s="1"/>
  <c r="G16" i="1"/>
  <c r="L16" i="1" s="1"/>
  <c r="G17" i="1"/>
  <c r="L17" i="1" s="1"/>
  <c r="G4" i="1"/>
  <c r="F4" i="1"/>
  <c r="I4" i="1" s="1"/>
  <c r="F5" i="1"/>
  <c r="K5" i="1" s="1"/>
  <c r="F7" i="1"/>
  <c r="K7" i="1" s="1"/>
  <c r="F8" i="1"/>
  <c r="K8" i="1" s="1"/>
  <c r="F9" i="1"/>
  <c r="K9" i="1" s="1"/>
  <c r="F10" i="1"/>
  <c r="I10" i="1" s="1"/>
  <c r="F11" i="1"/>
  <c r="I11" i="1" s="1"/>
  <c r="F12" i="1"/>
  <c r="I12" i="1" s="1"/>
  <c r="F13" i="1"/>
  <c r="I13" i="1" s="1"/>
  <c r="F14" i="1"/>
  <c r="K14" i="1" s="1"/>
  <c r="F15" i="1"/>
  <c r="K15" i="1" s="1"/>
  <c r="F16" i="1"/>
  <c r="K16" i="1" s="1"/>
  <c r="F17" i="1"/>
  <c r="K17" i="1" s="1"/>
  <c r="F6" i="1"/>
  <c r="K6" i="1" s="1"/>
  <c r="J11" i="1" l="1"/>
  <c r="F67" i="1"/>
  <c r="K11" i="1"/>
  <c r="J9" i="1"/>
  <c r="H19" i="1"/>
  <c r="I17" i="1"/>
  <c r="L12" i="1"/>
  <c r="K13" i="1"/>
  <c r="J15" i="1"/>
  <c r="I9" i="1"/>
  <c r="J14" i="1"/>
  <c r="I5" i="1"/>
  <c r="I8" i="1"/>
  <c r="J13" i="1"/>
  <c r="K4" i="1"/>
  <c r="J7" i="1"/>
  <c r="I15" i="1"/>
  <c r="J6" i="1"/>
  <c r="G19" i="1"/>
  <c r="I14" i="1"/>
  <c r="J17" i="1"/>
  <c r="J5" i="1"/>
  <c r="J16" i="1"/>
  <c r="J8" i="1"/>
  <c r="K12" i="1"/>
  <c r="L4" i="1"/>
  <c r="I6" i="1"/>
  <c r="K10" i="1"/>
  <c r="L10" i="1"/>
  <c r="J4" i="1"/>
  <c r="K19" i="1" l="1"/>
  <c r="I19" i="1"/>
  <c r="L19" i="1"/>
  <c r="J19" i="1"/>
  <c r="I25" i="1" s="1"/>
  <c r="J25" i="1" s="1"/>
  <c r="I24" i="1" l="1"/>
  <c r="J24" i="1" s="1"/>
  <c r="L25" i="1"/>
  <c r="K25" i="1"/>
  <c r="L24" i="1" l="1"/>
  <c r="K24" i="1"/>
</calcChain>
</file>

<file path=xl/sharedStrings.xml><?xml version="1.0" encoding="utf-8"?>
<sst xmlns="http://schemas.openxmlformats.org/spreadsheetml/2006/main" count="37" uniqueCount="21">
  <si>
    <t>Time (s)</t>
  </si>
  <si>
    <t>x (m)</t>
  </si>
  <si>
    <t xml:space="preserve">z (m) </t>
  </si>
  <si>
    <t>Vx (m/s)</t>
  </si>
  <si>
    <t>Vz (m/s)</t>
  </si>
  <si>
    <t xml:space="preserve">Average </t>
  </si>
  <si>
    <t>Data</t>
  </si>
  <si>
    <t>Title</t>
  </si>
  <si>
    <t>(Vx)(t)</t>
  </si>
  <si>
    <t>(Vz)(t)</t>
  </si>
  <si>
    <t>A</t>
  </si>
  <si>
    <t>B</t>
  </si>
  <si>
    <r>
      <t>δ</t>
    </r>
    <r>
      <rPr>
        <sz val="8"/>
        <color theme="1"/>
        <rFont val="Helvetica"/>
        <family val="2"/>
      </rPr>
      <t>A</t>
    </r>
  </si>
  <si>
    <r>
      <t>δ</t>
    </r>
    <r>
      <rPr>
        <sz val="8"/>
        <color theme="1"/>
        <rFont val="Helvetica"/>
        <family val="2"/>
      </rPr>
      <t>B</t>
    </r>
  </si>
  <si>
    <t>δ△</t>
  </si>
  <si>
    <r>
      <rPr>
        <sz val="18"/>
        <color theme="1"/>
        <rFont val="Helvetica"/>
        <family val="2"/>
      </rPr>
      <t>△</t>
    </r>
    <r>
      <rPr>
        <sz val="9"/>
        <color theme="1"/>
        <rFont val="Helvetica"/>
        <family val="2"/>
      </rPr>
      <t>total</t>
    </r>
  </si>
  <si>
    <t>Vx vs T</t>
  </si>
  <si>
    <t>Vz vs T</t>
  </si>
  <si>
    <t>Uncertainty</t>
  </si>
  <si>
    <t>t(ax)</t>
  </si>
  <si>
    <t>t(az)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</si>
</sst>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000000"/>
    <numFmt numFmtId="168" formatCode="0.000000"/>
    <numFmt numFmtId="169" formatCode="0.0"/>
  </numFmts>
  <fonts count="7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i/>
      <sz val="11"/>
      <color theme="1"/>
      <name val="URWPalladioL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12"/>
      <color theme="1"/>
      <name val="Helvetica"/>
      <family val="2"/>
    </font>
    <font>
      <sz val="1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/>
    <xf numFmtId="165" fontId="1" fillId="0" borderId="3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6350</xdr:colOff>
      <xdr:row>23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AA852A-08FA-054A-B209-E42361C576CC}"/>
            </a:ext>
          </a:extLst>
        </xdr:cNvPr>
        <xdr:cNvSpPr txBox="1"/>
      </xdr:nvSpPr>
      <xdr:spPr>
        <a:xfrm>
          <a:off x="11588750" y="438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199993</xdr:colOff>
      <xdr:row>27</xdr:row>
      <xdr:rowOff>2063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4CD931-8E0F-C74B-98BB-C3B6E84475B0}"/>
            </a:ext>
          </a:extLst>
        </xdr:cNvPr>
        <xdr:cNvSpPr txBox="1"/>
      </xdr:nvSpPr>
      <xdr:spPr>
        <a:xfrm>
          <a:off x="11782393" y="47518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698500</xdr:colOff>
      <xdr:row>1</xdr:row>
      <xdr:rowOff>12699</xdr:rowOff>
    </xdr:from>
    <xdr:ext cx="901699" cy="152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65EF23-02A3-2046-A2E8-BAFF2D625817}"/>
                </a:ext>
              </a:extLst>
            </xdr:cNvPr>
            <xdr:cNvSpPr txBox="1"/>
          </xdr:nvSpPr>
          <xdr:spPr>
            <a:xfrm>
              <a:off x="3594100" y="12699"/>
              <a:ext cx="901699" cy="15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65EF23-02A3-2046-A2E8-BAFF2D625817}"/>
                </a:ext>
              </a:extLst>
            </xdr:cNvPr>
            <xdr:cNvSpPr txBox="1"/>
          </xdr:nvSpPr>
          <xdr:spPr>
            <a:xfrm>
              <a:off x="3594100" y="12699"/>
              <a:ext cx="901699" cy="15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</xdr:row>
      <xdr:rowOff>0</xdr:rowOff>
    </xdr:from>
    <xdr:ext cx="8001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71B256A-6A31-F642-936D-BDA472D7A2A9}"/>
                </a:ext>
              </a:extLst>
            </xdr:cNvPr>
            <xdr:cNvSpPr txBox="1"/>
          </xdr:nvSpPr>
          <xdr:spPr>
            <a:xfrm>
              <a:off x="4495800" y="0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𝑉𝑥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71B256A-6A31-F642-936D-BDA472D7A2A9}"/>
                </a:ext>
              </a:extLst>
            </xdr:cNvPr>
            <xdr:cNvSpPr txBox="1"/>
          </xdr:nvSpPr>
          <xdr:spPr>
            <a:xfrm>
              <a:off x="4495800" y="0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𝑉𝑥〗^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25400</xdr:colOff>
      <xdr:row>1</xdr:row>
      <xdr:rowOff>12700</xdr:rowOff>
    </xdr:from>
    <xdr:ext cx="8001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14269B-9F3D-FB44-B1C9-485B2F361A85}"/>
                </a:ext>
              </a:extLst>
            </xdr:cNvPr>
            <xdr:cNvSpPr txBox="1"/>
          </xdr:nvSpPr>
          <xdr:spPr>
            <a:xfrm>
              <a:off x="5245100" y="12700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𝑉𝑧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14269B-9F3D-FB44-B1C9-485B2F361A85}"/>
                </a:ext>
              </a:extLst>
            </xdr:cNvPr>
            <xdr:cNvSpPr txBox="1"/>
          </xdr:nvSpPr>
          <xdr:spPr>
            <a:xfrm>
              <a:off x="5245100" y="12700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𝑉𝑧〗^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29</xdr:row>
      <xdr:rowOff>0</xdr:rowOff>
    </xdr:from>
    <xdr:ext cx="901699" cy="152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6B4040-0D5D-2543-8620-945741D77BC6}"/>
                </a:ext>
              </a:extLst>
            </xdr:cNvPr>
            <xdr:cNvSpPr txBox="1"/>
          </xdr:nvSpPr>
          <xdr:spPr>
            <a:xfrm>
              <a:off x="2159000" y="5873750"/>
              <a:ext cx="901699" cy="15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6B4040-0D5D-2543-8620-945741D77BC6}"/>
                </a:ext>
              </a:extLst>
            </xdr:cNvPr>
            <xdr:cNvSpPr txBox="1"/>
          </xdr:nvSpPr>
          <xdr:spPr>
            <a:xfrm>
              <a:off x="2159000" y="5873750"/>
              <a:ext cx="901699" cy="15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29</xdr:row>
      <xdr:rowOff>0</xdr:rowOff>
    </xdr:from>
    <xdr:ext cx="8001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4F425CF-6648-BB4B-A0A8-6A7AE169692C}"/>
                </a:ext>
              </a:extLst>
            </xdr:cNvPr>
            <xdr:cNvSpPr txBox="1"/>
          </xdr:nvSpPr>
          <xdr:spPr>
            <a:xfrm>
              <a:off x="2889250" y="5873750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𝑉𝑥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4F425CF-6648-BB4B-A0A8-6A7AE169692C}"/>
                </a:ext>
              </a:extLst>
            </xdr:cNvPr>
            <xdr:cNvSpPr txBox="1"/>
          </xdr:nvSpPr>
          <xdr:spPr>
            <a:xfrm>
              <a:off x="2889250" y="5873750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𝑉𝑥〗^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49</xdr:row>
      <xdr:rowOff>0</xdr:rowOff>
    </xdr:from>
    <xdr:ext cx="901699" cy="152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0463EA1-044F-3343-B99C-2D5288D73EDD}"/>
                </a:ext>
              </a:extLst>
            </xdr:cNvPr>
            <xdr:cNvSpPr txBox="1"/>
          </xdr:nvSpPr>
          <xdr:spPr>
            <a:xfrm>
              <a:off x="2159000" y="9302750"/>
              <a:ext cx="901699" cy="15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0463EA1-044F-3343-B99C-2D5288D73EDD}"/>
                </a:ext>
              </a:extLst>
            </xdr:cNvPr>
            <xdr:cNvSpPr txBox="1"/>
          </xdr:nvSpPr>
          <xdr:spPr>
            <a:xfrm>
              <a:off x="2159000" y="9302750"/>
              <a:ext cx="901699" cy="152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25400</xdr:colOff>
      <xdr:row>49</xdr:row>
      <xdr:rowOff>12700</xdr:rowOff>
    </xdr:from>
    <xdr:ext cx="8001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1A6166-FDD1-DF46-AD17-84190E146476}"/>
                </a:ext>
              </a:extLst>
            </xdr:cNvPr>
            <xdr:cNvSpPr txBox="1"/>
          </xdr:nvSpPr>
          <xdr:spPr>
            <a:xfrm>
              <a:off x="5978525" y="92075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𝑉𝑧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1A6166-FDD1-DF46-AD17-84190E146476}"/>
                </a:ext>
              </a:extLst>
            </xdr:cNvPr>
            <xdr:cNvSpPr txBox="1"/>
          </xdr:nvSpPr>
          <xdr:spPr>
            <a:xfrm>
              <a:off x="5978525" y="92075"/>
              <a:ext cx="800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𝑉𝑧〗^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zoomScale="80" zoomScaleNormal="80" workbookViewId="0">
      <selection activeCell="Q19" sqref="Q19"/>
    </sheetView>
  </sheetViews>
  <sheetFormatPr baseColWidth="10" defaultColWidth="9.5" defaultRowHeight="15"/>
  <cols>
    <col min="1" max="1" width="1" style="5" customWidth="1"/>
    <col min="2" max="2" width="8.1640625" style="2" customWidth="1"/>
    <col min="3" max="3" width="9.5" style="1"/>
    <col min="4" max="7" width="9.5" style="2"/>
    <col min="8" max="8" width="11.5" style="2" customWidth="1"/>
    <col min="9" max="10" width="12.5" style="2" bestFit="1" customWidth="1"/>
    <col min="11" max="11" width="12.6640625" style="2" bestFit="1" customWidth="1"/>
    <col min="12" max="12" width="12" style="2" bestFit="1" customWidth="1"/>
    <col min="13" max="13" width="1.1640625" style="2" customWidth="1"/>
    <col min="14" max="16384" width="9.5" style="2"/>
  </cols>
  <sheetData>
    <row r="1" spans="1:13" s="5" customFormat="1" ht="6" customHeight="1">
      <c r="A1" s="21"/>
      <c r="B1" s="14"/>
      <c r="C1" s="15"/>
      <c r="D1" s="14"/>
      <c r="E1" s="14"/>
      <c r="F1" s="14"/>
      <c r="G1" s="14"/>
      <c r="H1" s="14"/>
      <c r="I1" s="14"/>
      <c r="J1" s="14"/>
      <c r="K1" s="14"/>
      <c r="L1" s="14"/>
      <c r="M1" s="16"/>
    </row>
    <row r="2" spans="1:13">
      <c r="A2" s="22"/>
      <c r="B2" s="8" t="s">
        <v>7</v>
      </c>
      <c r="C2" s="6" t="s">
        <v>0</v>
      </c>
      <c r="D2" s="8" t="s">
        <v>1</v>
      </c>
      <c r="E2" s="23" t="s">
        <v>2</v>
      </c>
      <c r="F2" s="8" t="s">
        <v>3</v>
      </c>
      <c r="G2" s="8" t="s">
        <v>4</v>
      </c>
      <c r="H2" s="8"/>
      <c r="I2" s="8"/>
      <c r="J2" s="8"/>
      <c r="K2" s="8" t="s">
        <v>8</v>
      </c>
      <c r="L2" s="8" t="s">
        <v>9</v>
      </c>
      <c r="M2" s="18"/>
    </row>
    <row r="3" spans="1:13">
      <c r="A3" s="22"/>
      <c r="B3" s="43" t="s">
        <v>6</v>
      </c>
      <c r="C3" s="12">
        <v>0</v>
      </c>
      <c r="D3" s="13">
        <v>1.179</v>
      </c>
      <c r="E3" s="13">
        <v>0.73299999999999998</v>
      </c>
      <c r="F3" s="14">
        <v>0</v>
      </c>
      <c r="G3" s="14">
        <v>0</v>
      </c>
      <c r="H3" s="15">
        <f>C3^2</f>
        <v>0</v>
      </c>
      <c r="I3" s="13">
        <f>F3^2</f>
        <v>0</v>
      </c>
      <c r="J3" s="13">
        <f>G3^2</f>
        <v>0</v>
      </c>
      <c r="K3" s="13">
        <f>C3*F3</f>
        <v>0</v>
      </c>
      <c r="L3" s="29">
        <f>C3*G3</f>
        <v>0</v>
      </c>
      <c r="M3" s="18"/>
    </row>
    <row r="4" spans="1:13">
      <c r="A4" s="22"/>
      <c r="B4" s="43"/>
      <c r="C4" s="17">
        <v>3.3000000000000002E-2</v>
      </c>
      <c r="D4" s="7">
        <v>1.129</v>
      </c>
      <c r="E4" s="7">
        <v>0.78580000000000005</v>
      </c>
      <c r="F4" s="8">
        <f t="shared" ref="F4:F5" si="0">(((D4*C5)-(D4*C3))/(C5-C3))</f>
        <v>1.129</v>
      </c>
      <c r="G4" s="8">
        <f>(((E4*C5)-(E4*C3))/(C5-C3))</f>
        <v>0.78580000000000005</v>
      </c>
      <c r="H4" s="6">
        <f>C4^2</f>
        <v>1.0890000000000001E-3</v>
      </c>
      <c r="I4" s="7">
        <f>F4^2</f>
        <v>1.2746409999999999</v>
      </c>
      <c r="J4" s="7">
        <f>G4^2</f>
        <v>0.61748164000000005</v>
      </c>
      <c r="K4" s="7">
        <f t="shared" ref="K4:K18" si="1">C4*F4</f>
        <v>3.7256999999999998E-2</v>
      </c>
      <c r="L4" s="30">
        <f>C4*G4</f>
        <v>2.5931400000000004E-2</v>
      </c>
      <c r="M4" s="18"/>
    </row>
    <row r="5" spans="1:13">
      <c r="A5" s="22"/>
      <c r="B5" s="43"/>
      <c r="C5" s="17">
        <v>6.7000000000000004E-2</v>
      </c>
      <c r="D5" s="7">
        <v>1.095</v>
      </c>
      <c r="E5" s="7">
        <v>0.81540000000000001</v>
      </c>
      <c r="F5" s="8">
        <f t="shared" si="0"/>
        <v>1.095</v>
      </c>
      <c r="G5" s="8">
        <f t="shared" ref="G5:G17" si="2">(((E5*C6)-(E5*C4))/(C6-C4))</f>
        <v>0.81540000000000001</v>
      </c>
      <c r="H5" s="6">
        <f t="shared" ref="H5:H17" si="3">C5^2</f>
        <v>4.4890000000000008E-3</v>
      </c>
      <c r="I5" s="7">
        <f t="shared" ref="I5:I18" si="4">F5^2</f>
        <v>1.199025</v>
      </c>
      <c r="J5" s="7">
        <f t="shared" ref="J5:J18" si="5">G5^2</f>
        <v>0.66487715999999997</v>
      </c>
      <c r="K5" s="7">
        <f t="shared" si="1"/>
        <v>7.3365E-2</v>
      </c>
      <c r="L5" s="30">
        <f t="shared" ref="L5:L18" si="6">C5*G5</f>
        <v>5.4631800000000001E-2</v>
      </c>
      <c r="M5" s="18"/>
    </row>
    <row r="6" spans="1:13">
      <c r="A6" s="22"/>
      <c r="B6" s="43"/>
      <c r="C6" s="17">
        <v>0.1</v>
      </c>
      <c r="D6" s="7">
        <v>1.044</v>
      </c>
      <c r="E6" s="7">
        <v>0.84289999999999998</v>
      </c>
      <c r="F6" s="8">
        <f>(((D6*C7)-(D6*C5))/(C7-C5))</f>
        <v>1.0439999999999998</v>
      </c>
      <c r="G6" s="8">
        <f t="shared" si="2"/>
        <v>0.84289999999999987</v>
      </c>
      <c r="H6" s="6">
        <f t="shared" si="3"/>
        <v>1.0000000000000002E-2</v>
      </c>
      <c r="I6" s="7">
        <f t="shared" si="4"/>
        <v>1.0899359999999996</v>
      </c>
      <c r="J6" s="7">
        <f t="shared" si="5"/>
        <v>0.71048040999999973</v>
      </c>
      <c r="K6" s="7">
        <f t="shared" si="1"/>
        <v>0.10439999999999999</v>
      </c>
      <c r="L6" s="30">
        <f t="shared" si="6"/>
        <v>8.428999999999999E-2</v>
      </c>
      <c r="M6" s="18"/>
    </row>
    <row r="7" spans="1:13">
      <c r="A7" s="22"/>
      <c r="B7" s="43"/>
      <c r="C7" s="17">
        <v>0.13300000000000001</v>
      </c>
      <c r="D7" s="7">
        <v>0.99329999999999996</v>
      </c>
      <c r="E7" s="7">
        <v>0.87039999999999995</v>
      </c>
      <c r="F7" s="8">
        <f t="shared" ref="F7:F17" si="7">(((D7*C8)-(D7*C6))/(C8-C6))</f>
        <v>0.99329999999999996</v>
      </c>
      <c r="G7" s="8">
        <f t="shared" si="2"/>
        <v>0.87039999999999995</v>
      </c>
      <c r="H7" s="6">
        <f t="shared" si="3"/>
        <v>1.7689000000000003E-2</v>
      </c>
      <c r="I7" s="7">
        <f t="shared" si="4"/>
        <v>0.98664488999999989</v>
      </c>
      <c r="J7" s="7">
        <f t="shared" si="5"/>
        <v>0.75759615999999996</v>
      </c>
      <c r="K7" s="7">
        <f t="shared" si="1"/>
        <v>0.1321089</v>
      </c>
      <c r="L7" s="30">
        <f t="shared" si="6"/>
        <v>0.1157632</v>
      </c>
      <c r="M7" s="18"/>
    </row>
    <row r="8" spans="1:13">
      <c r="A8" s="22"/>
      <c r="B8" s="43"/>
      <c r="C8" s="17">
        <v>0.16700000000000001</v>
      </c>
      <c r="D8" s="7">
        <v>0.94889999999999997</v>
      </c>
      <c r="E8" s="7">
        <v>0.86819999999999997</v>
      </c>
      <c r="F8" s="8">
        <f t="shared" si="7"/>
        <v>0.94889999999999997</v>
      </c>
      <c r="G8" s="8">
        <f t="shared" si="2"/>
        <v>0.86820000000000008</v>
      </c>
      <c r="H8" s="6">
        <f t="shared" si="3"/>
        <v>2.7889000000000004E-2</v>
      </c>
      <c r="I8" s="7">
        <f t="shared" si="4"/>
        <v>0.90041120999999991</v>
      </c>
      <c r="J8" s="7">
        <f t="shared" si="5"/>
        <v>0.75377124000000018</v>
      </c>
      <c r="K8" s="7">
        <f t="shared" si="1"/>
        <v>0.1584663</v>
      </c>
      <c r="L8" s="30">
        <f t="shared" si="6"/>
        <v>0.14498940000000002</v>
      </c>
      <c r="M8" s="18"/>
    </row>
    <row r="9" spans="1:13">
      <c r="A9" s="22"/>
      <c r="B9" s="43"/>
      <c r="C9" s="17">
        <v>0.2</v>
      </c>
      <c r="D9" s="7">
        <v>0.91080000000000005</v>
      </c>
      <c r="E9" s="7">
        <v>0.87460000000000004</v>
      </c>
      <c r="F9" s="8">
        <f t="shared" si="7"/>
        <v>0.91080000000000028</v>
      </c>
      <c r="G9" s="8">
        <f t="shared" si="2"/>
        <v>0.87459999999999971</v>
      </c>
      <c r="H9" s="6">
        <f t="shared" si="3"/>
        <v>4.0000000000000008E-2</v>
      </c>
      <c r="I9" s="7">
        <f t="shared" si="4"/>
        <v>0.82955664000000051</v>
      </c>
      <c r="J9" s="7">
        <f t="shared" si="5"/>
        <v>0.76492515999999955</v>
      </c>
      <c r="K9" s="7">
        <f t="shared" si="1"/>
        <v>0.18216000000000007</v>
      </c>
      <c r="L9" s="30">
        <f t="shared" si="6"/>
        <v>0.17491999999999996</v>
      </c>
      <c r="M9" s="18"/>
    </row>
    <row r="10" spans="1:13">
      <c r="A10" s="22"/>
      <c r="B10" s="43"/>
      <c r="C10" s="17">
        <v>0.23300000000000001</v>
      </c>
      <c r="D10" s="7">
        <v>0.86009999999999998</v>
      </c>
      <c r="E10" s="7">
        <v>0.8619</v>
      </c>
      <c r="F10" s="8">
        <f t="shared" si="7"/>
        <v>0.86010000000000009</v>
      </c>
      <c r="G10" s="8">
        <f t="shared" si="2"/>
        <v>0.86190000000000011</v>
      </c>
      <c r="H10" s="6">
        <f t="shared" si="3"/>
        <v>5.4289000000000004E-2</v>
      </c>
      <c r="I10" s="7">
        <f t="shared" si="4"/>
        <v>0.73977201000000015</v>
      </c>
      <c r="J10" s="7">
        <f t="shared" si="5"/>
        <v>0.74287161000000024</v>
      </c>
      <c r="K10" s="7">
        <f t="shared" si="1"/>
        <v>0.20040330000000003</v>
      </c>
      <c r="L10" s="30">
        <f t="shared" si="6"/>
        <v>0.20082270000000005</v>
      </c>
      <c r="M10" s="18"/>
    </row>
    <row r="11" spans="1:13">
      <c r="A11" s="22"/>
      <c r="B11" s="43"/>
      <c r="C11" s="17">
        <v>0.23699999999999999</v>
      </c>
      <c r="D11" s="7">
        <v>0.81359999999999999</v>
      </c>
      <c r="E11" s="7">
        <v>0.83860000000000001</v>
      </c>
      <c r="F11" s="8">
        <f t="shared" si="7"/>
        <v>0.81359999999999999</v>
      </c>
      <c r="G11" s="8">
        <f t="shared" si="2"/>
        <v>0.83859999999999979</v>
      </c>
      <c r="H11" s="6">
        <f t="shared" si="3"/>
        <v>5.6168999999999997E-2</v>
      </c>
      <c r="I11" s="7">
        <f t="shared" si="4"/>
        <v>0.66194496000000003</v>
      </c>
      <c r="J11" s="7">
        <f t="shared" si="5"/>
        <v>0.70324995999999962</v>
      </c>
      <c r="K11" s="7">
        <f t="shared" si="1"/>
        <v>0.1928232</v>
      </c>
      <c r="L11" s="30">
        <f t="shared" si="6"/>
        <v>0.19874819999999993</v>
      </c>
      <c r="M11" s="18"/>
    </row>
    <row r="12" spans="1:13">
      <c r="A12" s="22"/>
      <c r="B12" s="43"/>
      <c r="C12" s="17">
        <v>0.3</v>
      </c>
      <c r="D12" s="7">
        <v>0.7671</v>
      </c>
      <c r="E12" s="7">
        <v>0.81120000000000003</v>
      </c>
      <c r="F12" s="8">
        <f t="shared" si="7"/>
        <v>0.76710000000000012</v>
      </c>
      <c r="G12" s="8">
        <f t="shared" si="2"/>
        <v>0.81120000000000014</v>
      </c>
      <c r="H12" s="6">
        <f t="shared" si="3"/>
        <v>0.09</v>
      </c>
      <c r="I12" s="7">
        <f t="shared" si="4"/>
        <v>0.58844241000000019</v>
      </c>
      <c r="J12" s="7">
        <f t="shared" si="5"/>
        <v>0.6580454400000002</v>
      </c>
      <c r="K12" s="7">
        <f t="shared" si="1"/>
        <v>0.23013000000000003</v>
      </c>
      <c r="L12" s="30">
        <f t="shared" si="6"/>
        <v>0.24336000000000002</v>
      </c>
      <c r="M12" s="18"/>
    </row>
    <row r="13" spans="1:13">
      <c r="A13" s="22"/>
      <c r="B13" s="43"/>
      <c r="C13" s="17">
        <v>0.33300000000000002</v>
      </c>
      <c r="D13" s="7">
        <v>0.72060000000000002</v>
      </c>
      <c r="E13" s="7">
        <v>0.76470000000000005</v>
      </c>
      <c r="F13" s="8">
        <f t="shared" si="7"/>
        <v>0.72059999999999946</v>
      </c>
      <c r="G13" s="8">
        <f t="shared" si="2"/>
        <v>0.76470000000000038</v>
      </c>
      <c r="H13" s="6">
        <f t="shared" si="3"/>
        <v>0.11088900000000002</v>
      </c>
      <c r="I13" s="7">
        <f t="shared" si="4"/>
        <v>0.5192643599999992</v>
      </c>
      <c r="J13" s="7">
        <f t="shared" si="5"/>
        <v>0.58476609000000057</v>
      </c>
      <c r="K13" s="7">
        <f t="shared" si="1"/>
        <v>0.23995979999999983</v>
      </c>
      <c r="L13" s="30">
        <f t="shared" si="6"/>
        <v>0.25464510000000012</v>
      </c>
      <c r="M13" s="18"/>
    </row>
    <row r="14" spans="1:13">
      <c r="A14" s="22"/>
      <c r="B14" s="43"/>
      <c r="C14" s="17">
        <v>0.36699999999999999</v>
      </c>
      <c r="D14" s="7">
        <v>0.66979999999999995</v>
      </c>
      <c r="E14" s="7">
        <v>0.71599999999999997</v>
      </c>
      <c r="F14" s="8">
        <f t="shared" si="7"/>
        <v>0.66979999999999984</v>
      </c>
      <c r="G14" s="7">
        <f t="shared" si="2"/>
        <v>0.71599999999999975</v>
      </c>
      <c r="H14" s="6">
        <f t="shared" si="3"/>
        <v>0.134689</v>
      </c>
      <c r="I14" s="7">
        <f t="shared" si="4"/>
        <v>0.44863203999999979</v>
      </c>
      <c r="J14" s="7">
        <f t="shared" si="5"/>
        <v>0.51265599999999967</v>
      </c>
      <c r="K14" s="7">
        <f t="shared" si="1"/>
        <v>0.24581659999999994</v>
      </c>
      <c r="L14" s="30">
        <f t="shared" si="6"/>
        <v>0.26277199999999989</v>
      </c>
      <c r="M14" s="18"/>
    </row>
    <row r="15" spans="1:13">
      <c r="A15" s="22"/>
      <c r="B15" s="43"/>
      <c r="C15" s="17">
        <v>0.4</v>
      </c>
      <c r="D15" s="7">
        <v>0.62329999999999997</v>
      </c>
      <c r="E15" s="7">
        <v>0.65259999999999996</v>
      </c>
      <c r="F15" s="8">
        <f t="shared" si="7"/>
        <v>0.62329999999999997</v>
      </c>
      <c r="G15" s="8">
        <f t="shared" si="2"/>
        <v>0.65260000000000018</v>
      </c>
      <c r="H15" s="6">
        <f t="shared" si="3"/>
        <v>0.16000000000000003</v>
      </c>
      <c r="I15" s="7">
        <f t="shared" si="4"/>
        <v>0.38850288999999993</v>
      </c>
      <c r="J15" s="7">
        <f t="shared" si="5"/>
        <v>0.42588676000000025</v>
      </c>
      <c r="K15" s="7">
        <f t="shared" si="1"/>
        <v>0.24931999999999999</v>
      </c>
      <c r="L15" s="30">
        <f t="shared" si="6"/>
        <v>0.26104000000000011</v>
      </c>
      <c r="M15" s="18"/>
    </row>
    <row r="16" spans="1:13">
      <c r="A16" s="22"/>
      <c r="B16" s="43"/>
      <c r="C16" s="17">
        <v>0.433</v>
      </c>
      <c r="D16" s="7">
        <v>0.57889999999999997</v>
      </c>
      <c r="E16" s="7">
        <v>0.58079999999999998</v>
      </c>
      <c r="F16" s="8">
        <f t="shared" si="7"/>
        <v>0.57889999999999986</v>
      </c>
      <c r="G16" s="8">
        <f t="shared" si="2"/>
        <v>0.58080000000000032</v>
      </c>
      <c r="H16" s="6">
        <f t="shared" si="3"/>
        <v>0.18748899999999999</v>
      </c>
      <c r="I16" s="7">
        <f t="shared" si="4"/>
        <v>0.33512520999999984</v>
      </c>
      <c r="J16" s="7">
        <f t="shared" si="5"/>
        <v>0.33732864000000035</v>
      </c>
      <c r="K16" s="7">
        <f t="shared" si="1"/>
        <v>0.25066369999999993</v>
      </c>
      <c r="L16" s="30">
        <f t="shared" si="6"/>
        <v>0.25148640000000011</v>
      </c>
      <c r="M16" s="18"/>
    </row>
    <row r="17" spans="1:13">
      <c r="A17" s="22"/>
      <c r="B17" s="43"/>
      <c r="C17" s="17">
        <v>0.46700000000000003</v>
      </c>
      <c r="D17" s="7">
        <v>0.53459999999999996</v>
      </c>
      <c r="E17" s="7">
        <v>0.49830000000000002</v>
      </c>
      <c r="F17" s="8">
        <f t="shared" si="7"/>
        <v>0.53459999999999985</v>
      </c>
      <c r="G17" s="8">
        <f t="shared" si="2"/>
        <v>0.49830000000000002</v>
      </c>
      <c r="H17" s="6">
        <f t="shared" si="3"/>
        <v>0.21808900000000003</v>
      </c>
      <c r="I17" s="7">
        <f t="shared" si="4"/>
        <v>0.28579715999999983</v>
      </c>
      <c r="J17" s="7">
        <f t="shared" si="5"/>
        <v>0.24830289000000003</v>
      </c>
      <c r="K17" s="7">
        <f t="shared" si="1"/>
        <v>0.24965819999999994</v>
      </c>
      <c r="L17" s="30">
        <f t="shared" si="6"/>
        <v>0.23270610000000003</v>
      </c>
      <c r="M17" s="18"/>
    </row>
    <row r="18" spans="1:13">
      <c r="A18" s="22"/>
      <c r="B18" s="43"/>
      <c r="C18" s="19">
        <v>0.5</v>
      </c>
      <c r="D18" s="10">
        <v>0.50070000000000003</v>
      </c>
      <c r="E18" s="10">
        <v>0.41589999999999999</v>
      </c>
      <c r="F18" s="11">
        <v>0</v>
      </c>
      <c r="G18" s="11">
        <v>0</v>
      </c>
      <c r="H18" s="9">
        <f>C18^2</f>
        <v>0.25</v>
      </c>
      <c r="I18" s="10">
        <f t="shared" si="4"/>
        <v>0</v>
      </c>
      <c r="J18" s="10">
        <f t="shared" si="5"/>
        <v>0</v>
      </c>
      <c r="K18" s="10">
        <f t="shared" si="1"/>
        <v>0</v>
      </c>
      <c r="L18" s="31">
        <f t="shared" si="6"/>
        <v>0</v>
      </c>
      <c r="M18" s="18"/>
    </row>
    <row r="19" spans="1:13">
      <c r="A19" s="22"/>
      <c r="B19" s="8" t="s">
        <v>5</v>
      </c>
      <c r="C19" s="6">
        <f t="shared" ref="C19:G19" si="8">AVERAGE(C3:C18)</f>
        <v>0.24812499999999998</v>
      </c>
      <c r="D19" s="6">
        <f t="shared" si="8"/>
        <v>0.83554374999999981</v>
      </c>
      <c r="E19" s="6">
        <f t="shared" si="8"/>
        <v>0.74564374999999994</v>
      </c>
      <c r="F19" s="6">
        <f>AVERAGE(F3:F18)</f>
        <v>0.73056249999999989</v>
      </c>
      <c r="G19" s="6">
        <f t="shared" si="8"/>
        <v>0.67383749999999998</v>
      </c>
      <c r="H19" s="6">
        <f>AVERAGE(H3:H18)</f>
        <v>8.5173125000000016E-2</v>
      </c>
      <c r="I19" s="6">
        <f t="shared" ref="I19:J19" si="9">AVERAGE(I3:I18)</f>
        <v>0.64048098624999994</v>
      </c>
      <c r="J19" s="6">
        <f t="shared" si="9"/>
        <v>0.53013994750000004</v>
      </c>
      <c r="K19" s="6">
        <f t="shared" ref="K19" si="10">AVERAGE(K3:K18)</f>
        <v>0.15915824999999997</v>
      </c>
      <c r="L19" s="6">
        <f t="shared" ref="L19" si="11">AVERAGE(L3:L18)</f>
        <v>0.15663164374999999</v>
      </c>
      <c r="M19" s="18"/>
    </row>
    <row r="20" spans="1:13">
      <c r="A20" s="22"/>
      <c r="B20" s="8"/>
      <c r="C20" s="6"/>
      <c r="D20" s="8"/>
      <c r="E20" s="6"/>
      <c r="F20" s="8"/>
      <c r="G20" s="8"/>
      <c r="H20" s="8"/>
      <c r="I20" s="8"/>
      <c r="J20" s="8"/>
      <c r="K20" s="8"/>
      <c r="L20" s="8"/>
      <c r="M20" s="18"/>
    </row>
    <row r="21" spans="1:13" ht="11" customHeight="1">
      <c r="A21" s="22"/>
      <c r="B21" s="8"/>
      <c r="C21" s="6"/>
      <c r="D21" s="8"/>
      <c r="E21" s="23"/>
      <c r="F21" s="8"/>
      <c r="G21" s="8"/>
      <c r="H21" s="8"/>
      <c r="I21" s="8"/>
      <c r="J21" s="8"/>
      <c r="K21" s="8"/>
      <c r="L21" s="8"/>
      <c r="M21" s="18"/>
    </row>
    <row r="22" spans="1:13" hidden="1">
      <c r="A22" s="22"/>
      <c r="B22" s="8"/>
      <c r="C22" s="6"/>
      <c r="D22" s="8"/>
      <c r="E22" s="23"/>
      <c r="F22" s="8"/>
      <c r="G22" s="8"/>
      <c r="H22" s="8"/>
      <c r="I22" s="8"/>
      <c r="J22" s="8"/>
      <c r="K22" s="8"/>
      <c r="L22" s="8"/>
      <c r="M22" s="18"/>
    </row>
    <row r="23" spans="1:13" ht="23">
      <c r="A23" s="22"/>
      <c r="B23" s="41" t="s">
        <v>16</v>
      </c>
      <c r="C23" s="42"/>
      <c r="D23" s="41" t="s">
        <v>17</v>
      </c>
      <c r="E23" s="42"/>
      <c r="G23" s="41" t="s">
        <v>18</v>
      </c>
      <c r="H23" s="42"/>
      <c r="I23" s="35" t="s">
        <v>15</v>
      </c>
      <c r="J23" s="35" t="s">
        <v>14</v>
      </c>
      <c r="K23" s="35" t="s">
        <v>12</v>
      </c>
      <c r="L23" s="35" t="s">
        <v>13</v>
      </c>
      <c r="M23" s="18"/>
    </row>
    <row r="24" spans="1:13" ht="45" customHeight="1">
      <c r="A24" s="22"/>
      <c r="B24" s="33" t="s">
        <v>10</v>
      </c>
      <c r="C24" s="34">
        <f>-(2786)/(2937)</f>
        <v>-0.94858699353081377</v>
      </c>
      <c r="D24" s="33" t="s">
        <v>10</v>
      </c>
      <c r="E24" s="33">
        <v>-0.44698670000000001</v>
      </c>
      <c r="G24" s="37" t="s">
        <v>16</v>
      </c>
      <c r="H24" s="38"/>
      <c r="I24" s="36">
        <f>16*(I19+((C24)*(C24)*(H19))+(C25*C25)-(2*C24*K19)-(2*C25*F19)+(2*C24*C25*C19))</f>
        <v>1.3768034147501833</v>
      </c>
      <c r="J24" s="36">
        <f>SQRT(I24/(14))</f>
        <v>0.31359703610459161</v>
      </c>
      <c r="K24" s="36">
        <f>(J24)*(SQRT(1/(16*(H$19-(C$19*C$19)))))</f>
        <v>0.51025885711412744</v>
      </c>
      <c r="L24" s="36">
        <f>(J24)*(SQRT((H$19)/(16*(H$19-(C$19*C$19)))))</f>
        <v>0.14891616481235861</v>
      </c>
      <c r="M24" s="18"/>
    </row>
    <row r="25" spans="1:13" s="5" customFormat="1" ht="45" customHeight="1">
      <c r="A25" s="22"/>
      <c r="B25" s="33" t="s">
        <v>11</v>
      </c>
      <c r="C25" s="33">
        <v>0.96624957440000003</v>
      </c>
      <c r="D25" s="33" t="s">
        <v>11</v>
      </c>
      <c r="E25" s="33">
        <v>0.78465269999999998</v>
      </c>
      <c r="G25" s="39" t="s">
        <v>17</v>
      </c>
      <c r="H25" s="40"/>
      <c r="I25" s="36">
        <f>16*((J19)+(E24*E24*H19)+(E25*E25)-(2*E24*L19)-(2*E25*G19)+(2*E24*E25*C19))</f>
        <v>1.1416867427606912</v>
      </c>
      <c r="J25" s="36">
        <f>SQRT(I25/(14))</f>
        <v>0.28556794822657372</v>
      </c>
      <c r="K25" s="36">
        <f>(J25)*(SQRT(1/(16*(H$19-(C$19*C$19)))))</f>
        <v>0.46465227063536113</v>
      </c>
      <c r="L25" s="36">
        <f>(J25)*(SQRT((H$19)/(16*(H$19-(C$19*C$19)))))</f>
        <v>0.13560614019659384</v>
      </c>
      <c r="M25" s="18"/>
    </row>
    <row r="26" spans="1:13" ht="10" customHeight="1">
      <c r="A26" s="2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20"/>
    </row>
    <row r="27" spans="1:13" ht="6" customHeight="1">
      <c r="E27" s="3"/>
    </row>
    <row r="28" spans="1:13">
      <c r="B28" s="8"/>
      <c r="C28" s="6"/>
      <c r="D28" s="8"/>
      <c r="E28" s="23"/>
      <c r="F28" s="8"/>
      <c r="G28" s="8"/>
      <c r="H28" s="8"/>
    </row>
    <row r="29" spans="1:13">
      <c r="B29" s="8"/>
      <c r="C29" s="6"/>
      <c r="D29" s="8"/>
      <c r="E29" s="23"/>
      <c r="F29" s="8"/>
      <c r="G29" s="8"/>
      <c r="H29" s="8"/>
    </row>
    <row r="30" spans="1:13">
      <c r="B30" s="8" t="s">
        <v>7</v>
      </c>
      <c r="C30" s="6" t="s">
        <v>0</v>
      </c>
      <c r="D30" s="8" t="s">
        <v>3</v>
      </c>
      <c r="E30" s="25"/>
      <c r="F30" s="8"/>
      <c r="G30" s="8" t="s">
        <v>8</v>
      </c>
    </row>
    <row r="31" spans="1:13">
      <c r="B31" s="43" t="s">
        <v>6</v>
      </c>
      <c r="C31" s="26">
        <v>0</v>
      </c>
      <c r="D31" s="13">
        <v>0</v>
      </c>
      <c r="E31" s="13">
        <v>0</v>
      </c>
      <c r="F31" s="13">
        <v>0</v>
      </c>
      <c r="G31" s="29">
        <v>0</v>
      </c>
    </row>
    <row r="32" spans="1:13">
      <c r="B32" s="43"/>
      <c r="C32" s="27">
        <v>3.3000000000000002E-2</v>
      </c>
      <c r="D32" s="7">
        <v>1.129</v>
      </c>
      <c r="E32" s="7">
        <v>1.0890000000000001E-3</v>
      </c>
      <c r="F32" s="7">
        <v>1.2746409999999999</v>
      </c>
      <c r="G32" s="30">
        <v>3.7256999999999998E-2</v>
      </c>
    </row>
    <row r="33" spans="1:15">
      <c r="B33" s="43"/>
      <c r="C33" s="27">
        <v>6.7000000000000004E-2</v>
      </c>
      <c r="D33" s="7">
        <v>1.095</v>
      </c>
      <c r="E33" s="7">
        <v>4.4890000000000008E-3</v>
      </c>
      <c r="F33" s="7">
        <v>1.199025</v>
      </c>
      <c r="G33" s="30">
        <v>7.3365E-2</v>
      </c>
    </row>
    <row r="34" spans="1:15">
      <c r="A34" s="2"/>
      <c r="B34" s="43"/>
      <c r="C34" s="27">
        <v>0.1</v>
      </c>
      <c r="D34" s="7">
        <v>1.0439999999999998</v>
      </c>
      <c r="E34" s="7">
        <v>1.0000000000000002E-2</v>
      </c>
      <c r="F34" s="7">
        <v>1.0899359999999996</v>
      </c>
      <c r="G34" s="30">
        <v>0.10439999999999999</v>
      </c>
    </row>
    <row r="35" spans="1:15">
      <c r="A35" s="2"/>
      <c r="B35" s="43"/>
      <c r="C35" s="27">
        <v>0.13300000000000001</v>
      </c>
      <c r="D35" s="7">
        <v>0.99329999999999996</v>
      </c>
      <c r="E35" s="7">
        <v>1.7689000000000003E-2</v>
      </c>
      <c r="F35" s="7">
        <v>0.98664488999999989</v>
      </c>
      <c r="G35" s="30">
        <v>0.1321089</v>
      </c>
      <c r="J35" s="2" t="s">
        <v>19</v>
      </c>
      <c r="K35" s="32">
        <f>((C24-(-0.471375))/(K24))</f>
        <v>-0.93523510053266512</v>
      </c>
      <c r="L35" s="32">
        <v>-0.93523510053266512</v>
      </c>
    </row>
    <row r="36" spans="1:15">
      <c r="A36" s="2"/>
      <c r="B36" s="43"/>
      <c r="C36" s="27">
        <v>0.16700000000000001</v>
      </c>
      <c r="D36" s="7">
        <v>0.94889999999999997</v>
      </c>
      <c r="E36" s="7">
        <v>2.7889000000000004E-2</v>
      </c>
      <c r="F36" s="7">
        <v>0.90041120999999991</v>
      </c>
      <c r="G36" s="30">
        <v>0.1584663</v>
      </c>
      <c r="J36" s="2" t="s">
        <v>20</v>
      </c>
      <c r="K36" s="32">
        <f>((E24-(-0.2216304))/(K25))</f>
        <v>-0.48499988968492486</v>
      </c>
      <c r="L36" s="32">
        <v>-0.48499988968492486</v>
      </c>
    </row>
    <row r="37" spans="1:15">
      <c r="A37" s="2"/>
      <c r="B37" s="43"/>
      <c r="C37" s="27">
        <v>0.2</v>
      </c>
      <c r="D37" s="7">
        <v>0.91080000000000028</v>
      </c>
      <c r="E37" s="7">
        <v>4.0000000000000008E-2</v>
      </c>
      <c r="F37" s="7">
        <v>0.82955664000000051</v>
      </c>
      <c r="G37" s="30">
        <v>0.18216000000000007</v>
      </c>
      <c r="O37" s="44">
        <v>0.25</v>
      </c>
    </row>
    <row r="38" spans="1:15">
      <c r="A38" s="2"/>
      <c r="B38" s="43"/>
      <c r="C38" s="27">
        <v>0.23300000000000001</v>
      </c>
      <c r="D38" s="7">
        <v>0.86010000000000009</v>
      </c>
      <c r="E38" s="7">
        <v>5.4289000000000004E-2</v>
      </c>
      <c r="F38" s="7">
        <v>0.73977201000000015</v>
      </c>
      <c r="G38" s="30">
        <v>0.20040330000000003</v>
      </c>
    </row>
    <row r="39" spans="1:15">
      <c r="A39" s="2"/>
      <c r="B39" s="43"/>
      <c r="C39" s="27">
        <v>0.23699999999999999</v>
      </c>
      <c r="D39" s="7">
        <v>0.81359999999999999</v>
      </c>
      <c r="E39" s="7">
        <v>5.6168999999999997E-2</v>
      </c>
      <c r="F39" s="7">
        <v>0.66194496000000003</v>
      </c>
      <c r="G39" s="30">
        <v>0.1928232</v>
      </c>
    </row>
    <row r="40" spans="1:15">
      <c r="A40" s="2"/>
      <c r="B40" s="43"/>
      <c r="C40" s="27">
        <v>0.3</v>
      </c>
      <c r="D40" s="7">
        <v>0.76710000000000012</v>
      </c>
      <c r="E40" s="7">
        <v>0.09</v>
      </c>
      <c r="F40" s="7">
        <v>0.58844241000000019</v>
      </c>
      <c r="G40" s="30">
        <v>0.23013000000000003</v>
      </c>
    </row>
    <row r="41" spans="1:15">
      <c r="A41" s="2"/>
      <c r="B41" s="43"/>
      <c r="C41" s="27">
        <v>0.33300000000000002</v>
      </c>
      <c r="D41" s="7">
        <v>0.72059999999999946</v>
      </c>
      <c r="E41" s="7">
        <v>0.11088900000000002</v>
      </c>
      <c r="F41" s="7">
        <v>0.5192643599999992</v>
      </c>
      <c r="G41" s="30">
        <v>0.23995979999999983</v>
      </c>
    </row>
    <row r="42" spans="1:15">
      <c r="A42" s="2"/>
      <c r="B42" s="43"/>
      <c r="C42" s="27">
        <v>0.36699999999999999</v>
      </c>
      <c r="D42" s="7">
        <v>0.66979999999999984</v>
      </c>
      <c r="E42" s="7">
        <v>0.134689</v>
      </c>
      <c r="F42" s="7">
        <v>0.44863203999999979</v>
      </c>
      <c r="G42" s="30">
        <v>0.24581659999999994</v>
      </c>
    </row>
    <row r="43" spans="1:15">
      <c r="A43" s="2"/>
      <c r="B43" s="43"/>
      <c r="C43" s="27">
        <v>0.4</v>
      </c>
      <c r="D43" s="7">
        <v>0.62329999999999997</v>
      </c>
      <c r="E43" s="7">
        <v>0.16000000000000003</v>
      </c>
      <c r="F43" s="7">
        <v>0.38850288999999993</v>
      </c>
      <c r="G43" s="30">
        <v>0.24931999999999999</v>
      </c>
    </row>
    <row r="44" spans="1:15">
      <c r="A44" s="2"/>
      <c r="B44" s="43"/>
      <c r="C44" s="27">
        <v>0.433</v>
      </c>
      <c r="D44" s="7">
        <v>0.57889999999999986</v>
      </c>
      <c r="E44" s="7">
        <v>0.18748899999999999</v>
      </c>
      <c r="F44" s="7">
        <v>0.33512520999999984</v>
      </c>
      <c r="G44" s="30">
        <v>0.25066369999999993</v>
      </c>
    </row>
    <row r="45" spans="1:15">
      <c r="A45" s="2"/>
      <c r="B45" s="43"/>
      <c r="C45" s="27">
        <v>0.46700000000000003</v>
      </c>
      <c r="D45" s="7">
        <v>0.53459999999999985</v>
      </c>
      <c r="E45" s="7">
        <v>0.21808900000000003</v>
      </c>
      <c r="F45" s="7">
        <v>0.28579715999999983</v>
      </c>
      <c r="G45" s="30">
        <v>0.24965819999999994</v>
      </c>
      <c r="J45" s="2">
        <v>0.73056249999999989</v>
      </c>
      <c r="K45" s="2">
        <v>0.67383749999999998</v>
      </c>
    </row>
    <row r="46" spans="1:15">
      <c r="A46" s="2"/>
      <c r="B46" s="43"/>
      <c r="C46" s="28">
        <v>0.5</v>
      </c>
      <c r="D46" s="10">
        <v>0</v>
      </c>
      <c r="E46" s="10">
        <v>0.25</v>
      </c>
      <c r="F46" s="10">
        <v>0</v>
      </c>
      <c r="G46" s="31">
        <v>0</v>
      </c>
    </row>
    <row r="47" spans="1:15">
      <c r="A47" s="2"/>
      <c r="B47" s="8" t="s">
        <v>5</v>
      </c>
      <c r="C47" s="6">
        <f t="shared" ref="C47" si="12">AVERAGE(C31:C46)</f>
        <v>0.24812499999999998</v>
      </c>
      <c r="D47" s="6">
        <v>0.73056249999999989</v>
      </c>
      <c r="E47" s="7">
        <v>8.5173125000000016E-2</v>
      </c>
      <c r="F47" s="7">
        <v>0.64048098624999994</v>
      </c>
      <c r="G47" s="6">
        <v>0.15915824999999997</v>
      </c>
    </row>
    <row r="48" spans="1:15">
      <c r="A48" s="2"/>
      <c r="C48" s="2"/>
      <c r="H48" s="8"/>
    </row>
    <row r="49" spans="1:7">
      <c r="A49" s="2"/>
      <c r="C49" s="2"/>
    </row>
    <row r="50" spans="1:7">
      <c r="A50" s="2"/>
      <c r="B50" s="8" t="s">
        <v>7</v>
      </c>
      <c r="C50" s="6" t="s">
        <v>0</v>
      </c>
      <c r="D50" s="2" t="s">
        <v>4</v>
      </c>
      <c r="E50" s="25"/>
      <c r="F50" s="8"/>
      <c r="G50" s="8" t="s">
        <v>9</v>
      </c>
    </row>
    <row r="51" spans="1:7">
      <c r="A51" s="2"/>
      <c r="B51" s="43" t="s">
        <v>6</v>
      </c>
      <c r="C51" s="26">
        <v>0</v>
      </c>
      <c r="D51" s="13">
        <v>0</v>
      </c>
      <c r="E51" s="13">
        <v>0</v>
      </c>
      <c r="F51" s="13">
        <f>C51^2</f>
        <v>0</v>
      </c>
      <c r="G51" s="29">
        <v>0</v>
      </c>
    </row>
    <row r="52" spans="1:7">
      <c r="A52" s="2"/>
      <c r="B52" s="43"/>
      <c r="C52" s="27">
        <v>3.3000000000000002E-2</v>
      </c>
      <c r="D52" s="7">
        <v>0.78580000000000005</v>
      </c>
      <c r="E52" s="7">
        <v>1.0890000000000001E-3</v>
      </c>
      <c r="F52" s="7">
        <f>C52^2</f>
        <v>1.0890000000000001E-3</v>
      </c>
      <c r="G52" s="30">
        <v>2.5931400000000004E-2</v>
      </c>
    </row>
    <row r="53" spans="1:7">
      <c r="A53" s="2"/>
      <c r="B53" s="43"/>
      <c r="C53" s="27">
        <v>6.7000000000000004E-2</v>
      </c>
      <c r="D53" s="7">
        <v>0.81540000000000001</v>
      </c>
      <c r="E53" s="7">
        <v>4.4890000000000008E-3</v>
      </c>
      <c r="F53" s="7">
        <f t="shared" ref="F53:F66" si="13">C53^2</f>
        <v>4.4890000000000008E-3</v>
      </c>
      <c r="G53" s="30">
        <v>5.4631800000000001E-2</v>
      </c>
    </row>
    <row r="54" spans="1:7">
      <c r="A54" s="2"/>
      <c r="B54" s="43"/>
      <c r="C54" s="27">
        <v>0.1</v>
      </c>
      <c r="D54" s="7">
        <v>0.84289999999999987</v>
      </c>
      <c r="E54" s="7">
        <v>1.0000000000000002E-2</v>
      </c>
      <c r="F54" s="7">
        <f t="shared" si="13"/>
        <v>1.0000000000000002E-2</v>
      </c>
      <c r="G54" s="30">
        <v>8.428999999999999E-2</v>
      </c>
    </row>
    <row r="55" spans="1:7">
      <c r="A55" s="2"/>
      <c r="B55" s="43"/>
      <c r="C55" s="27">
        <v>0.13300000000000001</v>
      </c>
      <c r="D55" s="7">
        <v>0.87039999999999995</v>
      </c>
      <c r="E55" s="7">
        <v>1.7689000000000003E-2</v>
      </c>
      <c r="F55" s="7">
        <f t="shared" si="13"/>
        <v>1.7689000000000003E-2</v>
      </c>
      <c r="G55" s="30">
        <v>0.1157632</v>
      </c>
    </row>
    <row r="56" spans="1:7">
      <c r="A56" s="2"/>
      <c r="B56" s="43"/>
      <c r="C56" s="27">
        <v>0.16700000000000001</v>
      </c>
      <c r="D56" s="7">
        <v>0.86820000000000008</v>
      </c>
      <c r="E56" s="7">
        <v>2.7889000000000004E-2</v>
      </c>
      <c r="F56" s="7">
        <f t="shared" si="13"/>
        <v>2.7889000000000004E-2</v>
      </c>
      <c r="G56" s="30">
        <v>0.14498940000000002</v>
      </c>
    </row>
    <row r="57" spans="1:7">
      <c r="A57" s="2"/>
      <c r="B57" s="43"/>
      <c r="C57" s="27">
        <v>0.2</v>
      </c>
      <c r="D57" s="7">
        <v>0.87459999999999971</v>
      </c>
      <c r="E57" s="7">
        <v>4.0000000000000008E-2</v>
      </c>
      <c r="F57" s="7">
        <f t="shared" si="13"/>
        <v>4.0000000000000008E-2</v>
      </c>
      <c r="G57" s="30">
        <v>0.17491999999999996</v>
      </c>
    </row>
    <row r="58" spans="1:7">
      <c r="A58" s="2"/>
      <c r="B58" s="43"/>
      <c r="C58" s="27">
        <v>0.23300000000000001</v>
      </c>
      <c r="D58" s="7">
        <v>0.86190000000000011</v>
      </c>
      <c r="E58" s="7">
        <v>5.4289000000000004E-2</v>
      </c>
      <c r="F58" s="7">
        <f t="shared" si="13"/>
        <v>5.4289000000000004E-2</v>
      </c>
      <c r="G58" s="30">
        <v>0.20082270000000005</v>
      </c>
    </row>
    <row r="59" spans="1:7">
      <c r="A59" s="2"/>
      <c r="B59" s="43"/>
      <c r="C59" s="27">
        <v>0.23699999999999999</v>
      </c>
      <c r="D59" s="7">
        <v>0.83859999999999979</v>
      </c>
      <c r="E59" s="7">
        <v>5.6168999999999997E-2</v>
      </c>
      <c r="F59" s="7">
        <f t="shared" si="13"/>
        <v>5.6168999999999997E-2</v>
      </c>
      <c r="G59" s="30">
        <v>0.19874819999999993</v>
      </c>
    </row>
    <row r="60" spans="1:7">
      <c r="A60" s="2"/>
      <c r="B60" s="43"/>
      <c r="C60" s="27">
        <v>0.3</v>
      </c>
      <c r="D60" s="7">
        <v>0.81120000000000014</v>
      </c>
      <c r="E60" s="7">
        <v>0.09</v>
      </c>
      <c r="F60" s="7">
        <f t="shared" si="13"/>
        <v>0.09</v>
      </c>
      <c r="G60" s="30">
        <v>0.24336000000000002</v>
      </c>
    </row>
    <row r="61" spans="1:7">
      <c r="A61" s="2"/>
      <c r="B61" s="43"/>
      <c r="C61" s="27">
        <v>0.33300000000000002</v>
      </c>
      <c r="D61" s="7">
        <v>0.76470000000000038</v>
      </c>
      <c r="E61" s="7">
        <v>0.11088900000000002</v>
      </c>
      <c r="F61" s="7">
        <f t="shared" si="13"/>
        <v>0.11088900000000002</v>
      </c>
      <c r="G61" s="30">
        <v>0.25464510000000012</v>
      </c>
    </row>
    <row r="62" spans="1:7">
      <c r="A62" s="2"/>
      <c r="B62" s="43"/>
      <c r="C62" s="27">
        <v>0.36699999999999999</v>
      </c>
      <c r="D62" s="7">
        <v>0.71599999999999975</v>
      </c>
      <c r="E62" s="7">
        <v>0.134689</v>
      </c>
      <c r="F62" s="7">
        <f t="shared" si="13"/>
        <v>0.134689</v>
      </c>
      <c r="G62" s="30">
        <v>0.26277199999999989</v>
      </c>
    </row>
    <row r="63" spans="1:7">
      <c r="A63" s="2"/>
      <c r="B63" s="43"/>
      <c r="C63" s="27">
        <v>0.4</v>
      </c>
      <c r="D63" s="7">
        <v>0.65260000000000018</v>
      </c>
      <c r="E63" s="7">
        <v>0.16000000000000003</v>
      </c>
      <c r="F63" s="7">
        <f t="shared" si="13"/>
        <v>0.16000000000000003</v>
      </c>
      <c r="G63" s="30">
        <v>0.26104000000000011</v>
      </c>
    </row>
    <row r="64" spans="1:7">
      <c r="A64" s="2"/>
      <c r="B64" s="43"/>
      <c r="C64" s="27">
        <v>0.433</v>
      </c>
      <c r="D64" s="7">
        <v>0.58080000000000032</v>
      </c>
      <c r="E64" s="7">
        <v>0.18748899999999999</v>
      </c>
      <c r="F64" s="7">
        <f t="shared" si="13"/>
        <v>0.18748899999999999</v>
      </c>
      <c r="G64" s="30">
        <v>0.25148640000000011</v>
      </c>
    </row>
    <row r="65" spans="1:7">
      <c r="A65" s="2"/>
      <c r="B65" s="43"/>
      <c r="C65" s="27">
        <v>0.46700000000000003</v>
      </c>
      <c r="D65" s="7">
        <v>0.49830000000000002</v>
      </c>
      <c r="E65" s="7">
        <v>0.21808900000000003</v>
      </c>
      <c r="F65" s="7">
        <f t="shared" si="13"/>
        <v>0.21808900000000003</v>
      </c>
      <c r="G65" s="30">
        <v>0.23270610000000003</v>
      </c>
    </row>
    <row r="66" spans="1:7">
      <c r="A66" s="2"/>
      <c r="B66" s="43"/>
      <c r="C66" s="28">
        <v>0.5</v>
      </c>
      <c r="D66" s="10">
        <v>0</v>
      </c>
      <c r="E66" s="10">
        <v>0.25</v>
      </c>
      <c r="F66" s="10">
        <f t="shared" si="13"/>
        <v>0.25</v>
      </c>
      <c r="G66" s="31">
        <v>0</v>
      </c>
    </row>
    <row r="67" spans="1:7">
      <c r="A67" s="2"/>
      <c r="B67" s="8" t="s">
        <v>5</v>
      </c>
      <c r="C67" s="7">
        <f t="shared" ref="C67" si="14">AVERAGE(C51:C66)</f>
        <v>0.24812499999999998</v>
      </c>
      <c r="D67" s="4">
        <v>0.67383749999999998</v>
      </c>
      <c r="E67" s="7">
        <v>8.5173125000000016E-2</v>
      </c>
      <c r="F67" s="7">
        <f t="shared" ref="F67" si="15">AVERAGE(F51:F66)</f>
        <v>8.5173125000000016E-2</v>
      </c>
      <c r="G67" s="4">
        <v>0.15663164374999999</v>
      </c>
    </row>
    <row r="68" spans="1:7">
      <c r="A68" s="2"/>
      <c r="C68" s="2"/>
      <c r="E68" s="3"/>
    </row>
    <row r="69" spans="1:7">
      <c r="A69" s="2"/>
      <c r="C69" s="2"/>
      <c r="E69" s="3"/>
    </row>
    <row r="70" spans="1:7">
      <c r="A70" s="2"/>
      <c r="C70" s="2"/>
      <c r="E70" s="3"/>
    </row>
    <row r="71" spans="1:7">
      <c r="A71" s="2"/>
      <c r="C71" s="2"/>
      <c r="E71" s="3"/>
    </row>
    <row r="72" spans="1:7">
      <c r="A72" s="2"/>
      <c r="C72" s="2"/>
      <c r="E72" s="3"/>
    </row>
    <row r="73" spans="1:7">
      <c r="A73" s="2"/>
      <c r="C73" s="2"/>
      <c r="E73" s="3"/>
    </row>
    <row r="74" spans="1:7">
      <c r="A74" s="2"/>
      <c r="C74" s="2"/>
      <c r="E74" s="3"/>
    </row>
    <row r="75" spans="1:7">
      <c r="A75" s="2"/>
      <c r="C75" s="2"/>
      <c r="E75" s="3"/>
    </row>
    <row r="76" spans="1:7">
      <c r="A76" s="2"/>
      <c r="C76" s="2"/>
      <c r="E76" s="3"/>
    </row>
    <row r="77" spans="1:7">
      <c r="A77" s="2"/>
      <c r="C77" s="2"/>
      <c r="E77" s="3"/>
    </row>
    <row r="78" spans="1:7">
      <c r="A78" s="2"/>
      <c r="C78" s="2"/>
      <c r="E78" s="3"/>
    </row>
    <row r="79" spans="1:7">
      <c r="A79" s="2"/>
      <c r="C79" s="2"/>
      <c r="E79" s="3"/>
    </row>
    <row r="80" spans="1:7">
      <c r="A80" s="2"/>
      <c r="C80" s="2"/>
      <c r="E80" s="3"/>
    </row>
    <row r="81" spans="1:5">
      <c r="A81" s="2"/>
      <c r="C81" s="2"/>
      <c r="E81" s="3"/>
    </row>
    <row r="82" spans="1:5">
      <c r="A82" s="2"/>
      <c r="C82" s="2"/>
      <c r="E82" s="3"/>
    </row>
  </sheetData>
  <mergeCells count="8">
    <mergeCell ref="B3:B18"/>
    <mergeCell ref="B31:B46"/>
    <mergeCell ref="B51:B66"/>
    <mergeCell ref="G24:H24"/>
    <mergeCell ref="G25:H25"/>
    <mergeCell ref="G23:H23"/>
    <mergeCell ref="B23:C23"/>
    <mergeCell ref="D23:E2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Hussain</dc:creator>
  <cp:lastModifiedBy>Arfaz Hussain</cp:lastModifiedBy>
  <dcterms:created xsi:type="dcterms:W3CDTF">2015-06-05T18:17:20Z</dcterms:created>
  <dcterms:modified xsi:type="dcterms:W3CDTF">2022-03-09T04:27:20Z</dcterms:modified>
</cp:coreProperties>
</file>