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arfazhussain_uvic_ca/Documents/0 UVIC/4 Second Year Engineering/4 ECON 180 A01/2 Projects/Project 3/"/>
    </mc:Choice>
  </mc:AlternateContent>
  <xr:revisionPtr revIDLastSave="687" documentId="13_ncr:1_{BC8AE15D-8E03-E247-862B-C6D458EFA482}" xr6:coauthVersionLast="47" xr6:coauthVersionMax="47" xr10:uidLastSave="{66C67E7F-FDF9-1C45-A539-0CB0A0572D8E}"/>
  <bookViews>
    <workbookView xWindow="17600" yWindow="0" windowWidth="20800" windowHeight="21600" activeTab="3" xr2:uid="{D7E03B91-1ED1-EA43-86A9-7DEB12DD0AC9}"/>
  </bookViews>
  <sheets>
    <sheet name="1b" sheetId="4" r:id="rId1"/>
    <sheet name="2.a" sheetId="1" r:id="rId2"/>
    <sheet name="2.b" sheetId="2" r:id="rId3"/>
    <sheet name="2.c and 2.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3" l="1"/>
  <c r="U31" i="3" s="1"/>
  <c r="U29" i="3"/>
  <c r="U30" i="3"/>
  <c r="R43" i="3"/>
  <c r="R44" i="3"/>
  <c r="R45" i="3"/>
  <c r="R46" i="3"/>
  <c r="R47" i="3"/>
  <c r="R48" i="3"/>
  <c r="R49" i="3"/>
  <c r="T49" i="3" s="1"/>
  <c r="V49" i="3" s="1"/>
  <c r="R50" i="3"/>
  <c r="T50" i="3" s="1"/>
  <c r="R51" i="3"/>
  <c r="R52" i="3"/>
  <c r="R53" i="3"/>
  <c r="R54" i="3"/>
  <c r="R55" i="3"/>
  <c r="R56" i="3"/>
  <c r="T56" i="3" s="1"/>
  <c r="R57" i="3"/>
  <c r="R58" i="3"/>
  <c r="T58" i="3" s="1"/>
  <c r="R59" i="3"/>
  <c r="R60" i="3"/>
  <c r="R61" i="3"/>
  <c r="R62" i="3"/>
  <c r="R63" i="3"/>
  <c r="R64" i="3"/>
  <c r="T64" i="3" s="1"/>
  <c r="R65" i="3"/>
  <c r="T65" i="3" s="1"/>
  <c r="R66" i="3"/>
  <c r="T66" i="3" s="1"/>
  <c r="R67" i="3"/>
  <c r="R68" i="3"/>
  <c r="R69" i="3"/>
  <c r="R70" i="3"/>
  <c r="R71" i="3"/>
  <c r="R30" i="3"/>
  <c r="R32" i="3"/>
  <c r="R33" i="3"/>
  <c r="R34" i="3"/>
  <c r="T34" i="3" s="1"/>
  <c r="R35" i="3"/>
  <c r="T35" i="3" s="1"/>
  <c r="R36" i="3"/>
  <c r="T36" i="3" s="1"/>
  <c r="R37" i="3"/>
  <c r="R38" i="3"/>
  <c r="R39" i="3"/>
  <c r="R40" i="3"/>
  <c r="R41" i="3"/>
  <c r="R42" i="3"/>
  <c r="T42" i="3" s="1"/>
  <c r="R29" i="3"/>
  <c r="Q35" i="3"/>
  <c r="Q37" i="3"/>
  <c r="U39" i="3"/>
  <c r="Q44" i="3"/>
  <c r="V44" i="3" s="1"/>
  <c r="U46" i="3"/>
  <c r="Q47" i="3"/>
  <c r="U51" i="3"/>
  <c r="Q52" i="3"/>
  <c r="Q53" i="3"/>
  <c r="U54" i="3"/>
  <c r="Q59" i="3"/>
  <c r="V59" i="3" s="1"/>
  <c r="U60" i="3"/>
  <c r="Q61" i="3"/>
  <c r="U62" i="3"/>
  <c r="U63" i="3"/>
  <c r="Q67" i="3"/>
  <c r="U68" i="3"/>
  <c r="U69" i="3"/>
  <c r="U70" i="3"/>
  <c r="U71" i="3"/>
  <c r="T71" i="3"/>
  <c r="T70" i="3"/>
  <c r="T69" i="3"/>
  <c r="T68" i="3"/>
  <c r="Q68" i="3"/>
  <c r="V68" i="3" s="1"/>
  <c r="U67" i="3"/>
  <c r="T67" i="3"/>
  <c r="U66" i="3"/>
  <c r="Q65" i="3"/>
  <c r="U65" i="3"/>
  <c r="U64" i="3"/>
  <c r="Q64" i="3"/>
  <c r="T63" i="3"/>
  <c r="Q63" i="3"/>
  <c r="V63" i="3" s="1"/>
  <c r="T62" i="3"/>
  <c r="T61" i="3"/>
  <c r="T60" i="3"/>
  <c r="Q60" i="3"/>
  <c r="V60" i="3" s="1"/>
  <c r="T59" i="3"/>
  <c r="U58" i="3"/>
  <c r="T57" i="3"/>
  <c r="Q57" i="3"/>
  <c r="U57" i="3"/>
  <c r="U56" i="3"/>
  <c r="Q56" i="3"/>
  <c r="U55" i="3"/>
  <c r="T55" i="3"/>
  <c r="Q55" i="3"/>
  <c r="T54" i="3"/>
  <c r="T53" i="3"/>
  <c r="U52" i="3"/>
  <c r="T52" i="3"/>
  <c r="T51" i="3"/>
  <c r="Q51" i="3"/>
  <c r="U50" i="3"/>
  <c r="Q49" i="3"/>
  <c r="U49" i="3"/>
  <c r="U48" i="3"/>
  <c r="T48" i="3"/>
  <c r="Q48" i="3"/>
  <c r="V48" i="3" s="1"/>
  <c r="U47" i="3"/>
  <c r="T47" i="3"/>
  <c r="T46" i="3"/>
  <c r="T45" i="3"/>
  <c r="Q45" i="3"/>
  <c r="U45" i="3"/>
  <c r="T44" i="3"/>
  <c r="U43" i="3"/>
  <c r="T43" i="3"/>
  <c r="Q43" i="3"/>
  <c r="V43" i="3" s="1"/>
  <c r="U42" i="3"/>
  <c r="T41" i="3"/>
  <c r="Q41" i="3"/>
  <c r="V41" i="3" s="1"/>
  <c r="U41" i="3"/>
  <c r="U40" i="3"/>
  <c r="T40" i="3"/>
  <c r="Q40" i="3"/>
  <c r="T39" i="3"/>
  <c r="Q39" i="3"/>
  <c r="T38" i="3"/>
  <c r="U38" i="3"/>
  <c r="T37" i="3"/>
  <c r="U36" i="3"/>
  <c r="Q36" i="3"/>
  <c r="U34" i="3"/>
  <c r="V33" i="3"/>
  <c r="S33" i="3"/>
  <c r="U33" i="3" s="1"/>
  <c r="Q33" i="3"/>
  <c r="S32" i="3"/>
  <c r="U32" i="3" s="1"/>
  <c r="Q32" i="3"/>
  <c r="V32" i="3" s="1"/>
  <c r="Q31" i="3"/>
  <c r="Q29" i="3"/>
  <c r="V29" i="3" s="1"/>
  <c r="L72" i="3"/>
  <c r="G30" i="3"/>
  <c r="G29" i="3"/>
  <c r="E29" i="3"/>
  <c r="E192" i="4"/>
  <c r="F192" i="4"/>
  <c r="G192" i="4"/>
  <c r="H192" i="4" s="1"/>
  <c r="E193" i="4"/>
  <c r="F193" i="4"/>
  <c r="G193" i="4" s="1"/>
  <c r="H193" i="4" s="1"/>
  <c r="E194" i="4"/>
  <c r="F194" i="4"/>
  <c r="G194" i="4"/>
  <c r="H194" i="4" s="1"/>
  <c r="E195" i="4"/>
  <c r="F195" i="4"/>
  <c r="G195" i="4"/>
  <c r="H195" i="4" s="1"/>
  <c r="E196" i="4"/>
  <c r="F196" i="4"/>
  <c r="G196" i="4"/>
  <c r="H196" i="4" s="1"/>
  <c r="E197" i="4"/>
  <c r="F197" i="4"/>
  <c r="G197" i="4"/>
  <c r="H197" i="4"/>
  <c r="E198" i="4"/>
  <c r="F198" i="4"/>
  <c r="G198" i="4"/>
  <c r="H198" i="4" s="1"/>
  <c r="E199" i="4"/>
  <c r="F199" i="4"/>
  <c r="G199" i="4"/>
  <c r="H199" i="4"/>
  <c r="E200" i="4"/>
  <c r="F200" i="4"/>
  <c r="G200" i="4"/>
  <c r="H200" i="4" s="1"/>
  <c r="E201" i="4"/>
  <c r="G201" i="4" s="1"/>
  <c r="H201" i="4" s="1"/>
  <c r="F201" i="4"/>
  <c r="E202" i="4"/>
  <c r="F202" i="4"/>
  <c r="G202" i="4"/>
  <c r="H202" i="4" s="1"/>
  <c r="E203" i="4"/>
  <c r="G203" i="4" s="1"/>
  <c r="H203" i="4" s="1"/>
  <c r="F203" i="4"/>
  <c r="E204" i="4"/>
  <c r="F204" i="4"/>
  <c r="G204" i="4"/>
  <c r="H204" i="4" s="1"/>
  <c r="E205" i="4"/>
  <c r="G205" i="4" s="1"/>
  <c r="H205" i="4" s="1"/>
  <c r="F205" i="4"/>
  <c r="E206" i="4"/>
  <c r="F206" i="4"/>
  <c r="G206" i="4"/>
  <c r="H206" i="4" s="1"/>
  <c r="E207" i="4"/>
  <c r="F207" i="4"/>
  <c r="G207" i="4"/>
  <c r="H207" i="4" s="1"/>
  <c r="E208" i="4"/>
  <c r="F208" i="4"/>
  <c r="G208" i="4"/>
  <c r="H208" i="4" s="1"/>
  <c r="E209" i="4"/>
  <c r="F209" i="4"/>
  <c r="G209" i="4" s="1"/>
  <c r="H209" i="4" s="1"/>
  <c r="E210" i="4"/>
  <c r="F210" i="4"/>
  <c r="G210" i="4"/>
  <c r="H210" i="4" s="1"/>
  <c r="E211" i="4"/>
  <c r="F211" i="4"/>
  <c r="G211" i="4"/>
  <c r="H211" i="4" s="1"/>
  <c r="E212" i="4"/>
  <c r="F212" i="4"/>
  <c r="G212" i="4"/>
  <c r="H212" i="4" s="1"/>
  <c r="E213" i="4"/>
  <c r="F213" i="4"/>
  <c r="G213" i="4" s="1"/>
  <c r="H213" i="4" s="1"/>
  <c r="E214" i="4"/>
  <c r="F214" i="4"/>
  <c r="G214" i="4"/>
  <c r="H214" i="4" s="1"/>
  <c r="E215" i="4"/>
  <c r="F215" i="4"/>
  <c r="G215" i="4"/>
  <c r="H215" i="4" s="1"/>
  <c r="E216" i="4"/>
  <c r="F216" i="4"/>
  <c r="G216" i="4"/>
  <c r="H216" i="4" s="1"/>
  <c r="E217" i="4"/>
  <c r="G217" i="4" s="1"/>
  <c r="H217" i="4" s="1"/>
  <c r="F217" i="4"/>
  <c r="E218" i="4"/>
  <c r="F218" i="4"/>
  <c r="G218" i="4"/>
  <c r="H218" i="4" s="1"/>
  <c r="E219" i="4"/>
  <c r="G219" i="4" s="1"/>
  <c r="H219" i="4" s="1"/>
  <c r="F219" i="4"/>
  <c r="E220" i="4"/>
  <c r="F220" i="4"/>
  <c r="G220" i="4"/>
  <c r="H220" i="4" s="1"/>
  <c r="E221" i="4"/>
  <c r="F221" i="4"/>
  <c r="G221" i="4" s="1"/>
  <c r="H221" i="4" s="1"/>
  <c r="E222" i="4"/>
  <c r="F222" i="4"/>
  <c r="G222" i="4"/>
  <c r="H222" i="4" s="1"/>
  <c r="E223" i="4"/>
  <c r="F223" i="4"/>
  <c r="G223" i="4"/>
  <c r="H223" i="4" s="1"/>
  <c r="E224" i="4"/>
  <c r="F224" i="4"/>
  <c r="G224" i="4"/>
  <c r="H224" i="4" s="1"/>
  <c r="E225" i="4"/>
  <c r="F225" i="4"/>
  <c r="G225" i="4" s="1"/>
  <c r="H225" i="4" s="1"/>
  <c r="E226" i="4"/>
  <c r="G226" i="4" s="1"/>
  <c r="H226" i="4" s="1"/>
  <c r="F226" i="4"/>
  <c r="E227" i="4"/>
  <c r="F227" i="4"/>
  <c r="G227" i="4"/>
  <c r="H227" i="4" s="1"/>
  <c r="E228" i="4"/>
  <c r="G228" i="4" s="1"/>
  <c r="H228" i="4" s="1"/>
  <c r="F228" i="4"/>
  <c r="E229" i="4"/>
  <c r="F229" i="4"/>
  <c r="G229" i="4" s="1"/>
  <c r="H229" i="4" s="1"/>
  <c r="E230" i="4"/>
  <c r="F230" i="4"/>
  <c r="G230" i="4"/>
  <c r="H230" i="4" s="1"/>
  <c r="E231" i="4"/>
  <c r="F231" i="4"/>
  <c r="G231" i="4"/>
  <c r="H231" i="4" s="1"/>
  <c r="E232" i="4"/>
  <c r="F232" i="4"/>
  <c r="G232" i="4"/>
  <c r="H232" i="4" s="1"/>
  <c r="E233" i="4"/>
  <c r="G233" i="4" s="1"/>
  <c r="H233" i="4" s="1"/>
  <c r="F233" i="4"/>
  <c r="E234" i="4"/>
  <c r="F234" i="4"/>
  <c r="G234" i="4"/>
  <c r="H234" i="4" s="1"/>
  <c r="E235" i="4"/>
  <c r="G235" i="4" s="1"/>
  <c r="H235" i="4" s="1"/>
  <c r="F235" i="4"/>
  <c r="E236" i="4"/>
  <c r="F236" i="4"/>
  <c r="G236" i="4"/>
  <c r="H236" i="4" s="1"/>
  <c r="E237" i="4"/>
  <c r="F237" i="4"/>
  <c r="G237" i="4" s="1"/>
  <c r="H237" i="4" s="1"/>
  <c r="E238" i="4"/>
  <c r="F238" i="4"/>
  <c r="G238" i="4" s="1"/>
  <c r="H238" i="4" s="1"/>
  <c r="E239" i="4"/>
  <c r="F239" i="4"/>
  <c r="G239" i="4"/>
  <c r="H239" i="4" s="1"/>
  <c r="E240" i="4"/>
  <c r="F240" i="4"/>
  <c r="G240" i="4"/>
  <c r="H240" i="4" s="1"/>
  <c r="E241" i="4"/>
  <c r="F241" i="4"/>
  <c r="G241" i="4" s="1"/>
  <c r="H241" i="4" s="1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2" i="4"/>
  <c r="E3" i="4"/>
  <c r="E4" i="4"/>
  <c r="E5" i="4"/>
  <c r="E6" i="4"/>
  <c r="E7" i="4"/>
  <c r="E8" i="4"/>
  <c r="E9" i="4"/>
  <c r="E10" i="4"/>
  <c r="G10" i="4" s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G25" i="4" s="1"/>
  <c r="E26" i="4"/>
  <c r="E27" i="4"/>
  <c r="G27" i="4" s="1"/>
  <c r="E28" i="4"/>
  <c r="E29" i="4"/>
  <c r="E30" i="4"/>
  <c r="E31" i="4"/>
  <c r="E32" i="4"/>
  <c r="E33" i="4"/>
  <c r="E34" i="4"/>
  <c r="G34" i="4" s="1"/>
  <c r="E35" i="4"/>
  <c r="E36" i="4"/>
  <c r="E37" i="4"/>
  <c r="E38" i="4"/>
  <c r="E39" i="4"/>
  <c r="E40" i="4"/>
  <c r="E41" i="4"/>
  <c r="E42" i="4"/>
  <c r="G42" i="4" s="1"/>
  <c r="E43" i="4"/>
  <c r="E44" i="4"/>
  <c r="E45" i="4"/>
  <c r="E46" i="4"/>
  <c r="E47" i="4"/>
  <c r="E48" i="4"/>
  <c r="E49" i="4"/>
  <c r="E50" i="4"/>
  <c r="G50" i="4" s="1"/>
  <c r="E51" i="4"/>
  <c r="G51" i="4" s="1"/>
  <c r="E52" i="4"/>
  <c r="E53" i="4"/>
  <c r="E54" i="4"/>
  <c r="E55" i="4"/>
  <c r="E56" i="4"/>
  <c r="E57" i="4"/>
  <c r="G57" i="4" s="1"/>
  <c r="E58" i="4"/>
  <c r="G58" i="4" s="1"/>
  <c r="E59" i="4"/>
  <c r="G59" i="4" s="1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G73" i="4" s="1"/>
  <c r="E74" i="4"/>
  <c r="G74" i="4" s="1"/>
  <c r="E75" i="4"/>
  <c r="G75" i="4" s="1"/>
  <c r="E76" i="4"/>
  <c r="E77" i="4"/>
  <c r="E78" i="4"/>
  <c r="E79" i="4"/>
  <c r="E80" i="4"/>
  <c r="E81" i="4"/>
  <c r="G81" i="4" s="1"/>
  <c r="E82" i="4"/>
  <c r="G82" i="4" s="1"/>
  <c r="E83" i="4"/>
  <c r="G83" i="4" s="1"/>
  <c r="E84" i="4"/>
  <c r="E85" i="4"/>
  <c r="E86" i="4"/>
  <c r="E87" i="4"/>
  <c r="E88" i="4"/>
  <c r="E89" i="4"/>
  <c r="G89" i="4" s="1"/>
  <c r="E90" i="4"/>
  <c r="E91" i="4"/>
  <c r="E92" i="4"/>
  <c r="E93" i="4"/>
  <c r="E94" i="4"/>
  <c r="E95" i="4"/>
  <c r="E96" i="4"/>
  <c r="E97" i="4"/>
  <c r="G97" i="4" s="1"/>
  <c r="E98" i="4"/>
  <c r="G98" i="4" s="1"/>
  <c r="E99" i="4"/>
  <c r="G99" i="4" s="1"/>
  <c r="E100" i="4"/>
  <c r="E101" i="4"/>
  <c r="E102" i="4"/>
  <c r="E103" i="4"/>
  <c r="E104" i="4"/>
  <c r="E105" i="4"/>
  <c r="G105" i="4" s="1"/>
  <c r="E106" i="4"/>
  <c r="G106" i="4" s="1"/>
  <c r="E107" i="4"/>
  <c r="G107" i="4" s="1"/>
  <c r="E108" i="4"/>
  <c r="E109" i="4"/>
  <c r="E110" i="4"/>
  <c r="E111" i="4"/>
  <c r="E112" i="4"/>
  <c r="E113" i="4"/>
  <c r="G113" i="4" s="1"/>
  <c r="E114" i="4"/>
  <c r="G114" i="4" s="1"/>
  <c r="E115" i="4"/>
  <c r="G115" i="4" s="1"/>
  <c r="E116" i="4"/>
  <c r="E117" i="4"/>
  <c r="E118" i="4"/>
  <c r="E119" i="4"/>
  <c r="E120" i="4"/>
  <c r="E121" i="4"/>
  <c r="E122" i="4"/>
  <c r="G122" i="4" s="1"/>
  <c r="E123" i="4"/>
  <c r="E124" i="4"/>
  <c r="E125" i="4"/>
  <c r="E126" i="4"/>
  <c r="E127" i="4"/>
  <c r="E128" i="4"/>
  <c r="E129" i="4"/>
  <c r="E130" i="4"/>
  <c r="E131" i="4"/>
  <c r="G131" i="4" s="1"/>
  <c r="E132" i="4"/>
  <c r="E133" i="4"/>
  <c r="E134" i="4"/>
  <c r="E135" i="4"/>
  <c r="E136" i="4"/>
  <c r="E137" i="4"/>
  <c r="G137" i="4" s="1"/>
  <c r="E138" i="4"/>
  <c r="G138" i="4" s="1"/>
  <c r="E139" i="4"/>
  <c r="G139" i="4" s="1"/>
  <c r="E140" i="4"/>
  <c r="E141" i="4"/>
  <c r="E142" i="4"/>
  <c r="E143" i="4"/>
  <c r="E144" i="4"/>
  <c r="E145" i="4"/>
  <c r="G145" i="4" s="1"/>
  <c r="E146" i="4"/>
  <c r="G146" i="4" s="1"/>
  <c r="E147" i="4"/>
  <c r="G147" i="4" s="1"/>
  <c r="E148" i="4"/>
  <c r="E149" i="4"/>
  <c r="E150" i="4"/>
  <c r="E151" i="4"/>
  <c r="E152" i="4"/>
  <c r="E153" i="4"/>
  <c r="G153" i="4" s="1"/>
  <c r="E154" i="4"/>
  <c r="G154" i="4" s="1"/>
  <c r="E155" i="4"/>
  <c r="G155" i="4" s="1"/>
  <c r="E156" i="4"/>
  <c r="E157" i="4"/>
  <c r="E158" i="4"/>
  <c r="E159" i="4"/>
  <c r="E160" i="4"/>
  <c r="E161" i="4"/>
  <c r="E162" i="4"/>
  <c r="E163" i="4"/>
  <c r="G163" i="4" s="1"/>
  <c r="E164" i="4"/>
  <c r="E165" i="4"/>
  <c r="E166" i="4"/>
  <c r="E167" i="4"/>
  <c r="E168" i="4"/>
  <c r="E169" i="4"/>
  <c r="G169" i="4" s="1"/>
  <c r="E170" i="4"/>
  <c r="G170" i="4" s="1"/>
  <c r="E171" i="4"/>
  <c r="G171" i="4" s="1"/>
  <c r="E172" i="4"/>
  <c r="E173" i="4"/>
  <c r="E174" i="4"/>
  <c r="E175" i="4"/>
  <c r="E176" i="4"/>
  <c r="E177" i="4"/>
  <c r="G177" i="4" s="1"/>
  <c r="E178" i="4"/>
  <c r="G178" i="4" s="1"/>
  <c r="E179" i="4"/>
  <c r="G179" i="4" s="1"/>
  <c r="E180" i="4"/>
  <c r="E181" i="4"/>
  <c r="E182" i="4"/>
  <c r="E183" i="4"/>
  <c r="E184" i="4"/>
  <c r="E185" i="4"/>
  <c r="E186" i="4"/>
  <c r="G186" i="4" s="1"/>
  <c r="E187" i="4"/>
  <c r="G187" i="4" s="1"/>
  <c r="E188" i="4"/>
  <c r="E189" i="4"/>
  <c r="E190" i="4"/>
  <c r="E191" i="4"/>
  <c r="E2" i="4"/>
  <c r="G9" i="4"/>
  <c r="G11" i="4"/>
  <c r="G19" i="4"/>
  <c r="G35" i="4"/>
  <c r="G41" i="4"/>
  <c r="G43" i="4"/>
  <c r="G49" i="4"/>
  <c r="G65" i="4"/>
  <c r="G66" i="4"/>
  <c r="G67" i="4"/>
  <c r="G90" i="4"/>
  <c r="G91" i="4"/>
  <c r="G129" i="4"/>
  <c r="G130" i="4"/>
  <c r="G161" i="4"/>
  <c r="G162" i="4"/>
  <c r="D3" i="4"/>
  <c r="G26" i="4"/>
  <c r="D4" i="4"/>
  <c r="D5" i="4"/>
  <c r="D6" i="4"/>
  <c r="G6" i="4" s="1"/>
  <c r="D7" i="4"/>
  <c r="G7" i="4" s="1"/>
  <c r="D8" i="4"/>
  <c r="D9" i="4"/>
  <c r="D10" i="4"/>
  <c r="D11" i="4"/>
  <c r="D12" i="4"/>
  <c r="D13" i="4"/>
  <c r="D14" i="4"/>
  <c r="G14" i="4" s="1"/>
  <c r="D15" i="4"/>
  <c r="G15" i="4" s="1"/>
  <c r="D16" i="4"/>
  <c r="D17" i="4"/>
  <c r="D18" i="4"/>
  <c r="D19" i="4"/>
  <c r="D20" i="4"/>
  <c r="D21" i="4"/>
  <c r="D22" i="4"/>
  <c r="G22" i="4" s="1"/>
  <c r="D23" i="4"/>
  <c r="G23" i="4" s="1"/>
  <c r="D24" i="4"/>
  <c r="D25" i="4"/>
  <c r="D26" i="4"/>
  <c r="D27" i="4"/>
  <c r="D28" i="4"/>
  <c r="D29" i="4"/>
  <c r="D30" i="4"/>
  <c r="G30" i="4" s="1"/>
  <c r="D31" i="4"/>
  <c r="G31" i="4" s="1"/>
  <c r="D32" i="4"/>
  <c r="D33" i="4"/>
  <c r="D34" i="4"/>
  <c r="D35" i="4"/>
  <c r="D36" i="4"/>
  <c r="D37" i="4"/>
  <c r="D38" i="4"/>
  <c r="G38" i="4" s="1"/>
  <c r="D39" i="4"/>
  <c r="G39" i="4" s="1"/>
  <c r="D40" i="4"/>
  <c r="D41" i="4"/>
  <c r="D42" i="4"/>
  <c r="D43" i="4"/>
  <c r="D44" i="4"/>
  <c r="D45" i="4"/>
  <c r="D46" i="4"/>
  <c r="G46" i="4" s="1"/>
  <c r="D47" i="4"/>
  <c r="G47" i="4" s="1"/>
  <c r="D48" i="4"/>
  <c r="D49" i="4"/>
  <c r="D50" i="4"/>
  <c r="D51" i="4"/>
  <c r="D52" i="4"/>
  <c r="D53" i="4"/>
  <c r="D54" i="4"/>
  <c r="G54" i="4" s="1"/>
  <c r="D55" i="4"/>
  <c r="G55" i="4" s="1"/>
  <c r="D56" i="4"/>
  <c r="D57" i="4"/>
  <c r="D58" i="4"/>
  <c r="D59" i="4"/>
  <c r="D60" i="4"/>
  <c r="D61" i="4"/>
  <c r="D62" i="4"/>
  <c r="G62" i="4" s="1"/>
  <c r="D63" i="4"/>
  <c r="G63" i="4" s="1"/>
  <c r="D64" i="4"/>
  <c r="D65" i="4"/>
  <c r="D66" i="4"/>
  <c r="D67" i="4"/>
  <c r="D68" i="4"/>
  <c r="D69" i="4"/>
  <c r="D70" i="4"/>
  <c r="G70" i="4" s="1"/>
  <c r="D71" i="4"/>
  <c r="G71" i="4" s="1"/>
  <c r="D72" i="4"/>
  <c r="D73" i="4"/>
  <c r="D74" i="4"/>
  <c r="D75" i="4"/>
  <c r="D76" i="4"/>
  <c r="D77" i="4"/>
  <c r="D78" i="4"/>
  <c r="G78" i="4" s="1"/>
  <c r="D79" i="4"/>
  <c r="G79" i="4" s="1"/>
  <c r="D80" i="4"/>
  <c r="D81" i="4"/>
  <c r="D82" i="4"/>
  <c r="D83" i="4"/>
  <c r="D84" i="4"/>
  <c r="D85" i="4"/>
  <c r="D86" i="4"/>
  <c r="G86" i="4" s="1"/>
  <c r="D87" i="4"/>
  <c r="G87" i="4" s="1"/>
  <c r="D88" i="4"/>
  <c r="D89" i="4"/>
  <c r="D90" i="4"/>
  <c r="D91" i="4"/>
  <c r="D92" i="4"/>
  <c r="D93" i="4"/>
  <c r="D94" i="4"/>
  <c r="G94" i="4" s="1"/>
  <c r="D95" i="4"/>
  <c r="G95" i="4" s="1"/>
  <c r="D96" i="4"/>
  <c r="D97" i="4"/>
  <c r="D98" i="4"/>
  <c r="D99" i="4"/>
  <c r="D100" i="4"/>
  <c r="D101" i="4"/>
  <c r="D102" i="4"/>
  <c r="G102" i="4" s="1"/>
  <c r="D103" i="4"/>
  <c r="G103" i="4" s="1"/>
  <c r="D104" i="4"/>
  <c r="D105" i="4"/>
  <c r="D106" i="4"/>
  <c r="D107" i="4"/>
  <c r="D108" i="4"/>
  <c r="D109" i="4"/>
  <c r="D110" i="4"/>
  <c r="G110" i="4" s="1"/>
  <c r="D111" i="4"/>
  <c r="G111" i="4" s="1"/>
  <c r="D112" i="4"/>
  <c r="D113" i="4"/>
  <c r="D114" i="4"/>
  <c r="D115" i="4"/>
  <c r="D116" i="4"/>
  <c r="D117" i="4"/>
  <c r="D118" i="4"/>
  <c r="G118" i="4" s="1"/>
  <c r="D119" i="4"/>
  <c r="G119" i="4" s="1"/>
  <c r="D120" i="4"/>
  <c r="D121" i="4"/>
  <c r="D122" i="4"/>
  <c r="D123" i="4"/>
  <c r="D124" i="4"/>
  <c r="D125" i="4"/>
  <c r="D126" i="4"/>
  <c r="G126" i="4" s="1"/>
  <c r="D127" i="4"/>
  <c r="G127" i="4" s="1"/>
  <c r="D128" i="4"/>
  <c r="D129" i="4"/>
  <c r="D130" i="4"/>
  <c r="D131" i="4"/>
  <c r="D132" i="4"/>
  <c r="D133" i="4"/>
  <c r="D134" i="4"/>
  <c r="G134" i="4" s="1"/>
  <c r="D135" i="4"/>
  <c r="G135" i="4" s="1"/>
  <c r="D136" i="4"/>
  <c r="D137" i="4"/>
  <c r="D138" i="4"/>
  <c r="D139" i="4"/>
  <c r="D140" i="4"/>
  <c r="D141" i="4"/>
  <c r="D142" i="4"/>
  <c r="G142" i="4" s="1"/>
  <c r="D143" i="4"/>
  <c r="G143" i="4" s="1"/>
  <c r="D144" i="4"/>
  <c r="D145" i="4"/>
  <c r="D146" i="4"/>
  <c r="D147" i="4"/>
  <c r="D148" i="4"/>
  <c r="D149" i="4"/>
  <c r="D150" i="4"/>
  <c r="G150" i="4" s="1"/>
  <c r="D151" i="4"/>
  <c r="G151" i="4" s="1"/>
  <c r="D152" i="4"/>
  <c r="D153" i="4"/>
  <c r="D154" i="4"/>
  <c r="D155" i="4"/>
  <c r="D156" i="4"/>
  <c r="D157" i="4"/>
  <c r="D158" i="4"/>
  <c r="G158" i="4" s="1"/>
  <c r="D159" i="4"/>
  <c r="G159" i="4" s="1"/>
  <c r="D160" i="4"/>
  <c r="D161" i="4"/>
  <c r="D162" i="4"/>
  <c r="D163" i="4"/>
  <c r="D164" i="4"/>
  <c r="D165" i="4"/>
  <c r="D166" i="4"/>
  <c r="G166" i="4" s="1"/>
  <c r="D167" i="4"/>
  <c r="G167" i="4" s="1"/>
  <c r="D168" i="4"/>
  <c r="D169" i="4"/>
  <c r="D170" i="4"/>
  <c r="D171" i="4"/>
  <c r="D172" i="4"/>
  <c r="D173" i="4"/>
  <c r="D174" i="4"/>
  <c r="G174" i="4" s="1"/>
  <c r="D175" i="4"/>
  <c r="G175" i="4" s="1"/>
  <c r="D176" i="4"/>
  <c r="D177" i="4"/>
  <c r="D178" i="4"/>
  <c r="D179" i="4"/>
  <c r="D180" i="4"/>
  <c r="D181" i="4"/>
  <c r="D182" i="4"/>
  <c r="G182" i="4" s="1"/>
  <c r="D183" i="4"/>
  <c r="D184" i="4"/>
  <c r="D185" i="4"/>
  <c r="D186" i="4"/>
  <c r="D187" i="4"/>
  <c r="D188" i="4"/>
  <c r="D189" i="4"/>
  <c r="D190" i="4"/>
  <c r="G190" i="4" s="1"/>
  <c r="D191" i="4"/>
  <c r="D2" i="4"/>
  <c r="G3" i="4"/>
  <c r="G4" i="4"/>
  <c r="G5" i="4"/>
  <c r="G12" i="4"/>
  <c r="G13" i="4"/>
  <c r="G17" i="4"/>
  <c r="G18" i="4"/>
  <c r="G20" i="4"/>
  <c r="G21" i="4"/>
  <c r="G28" i="4"/>
  <c r="G29" i="4"/>
  <c r="G33" i="4"/>
  <c r="G36" i="4"/>
  <c r="G37" i="4"/>
  <c r="G44" i="4"/>
  <c r="G45" i="4"/>
  <c r="G52" i="4"/>
  <c r="G53" i="4"/>
  <c r="G60" i="4"/>
  <c r="G61" i="4"/>
  <c r="G68" i="4"/>
  <c r="G69" i="4"/>
  <c r="G76" i="4"/>
  <c r="G77" i="4"/>
  <c r="G84" i="4"/>
  <c r="G85" i="4"/>
  <c r="G92" i="4"/>
  <c r="G93" i="4"/>
  <c r="G100" i="4"/>
  <c r="G101" i="4"/>
  <c r="G108" i="4"/>
  <c r="G109" i="4"/>
  <c r="G116" i="4"/>
  <c r="G117" i="4"/>
  <c r="G121" i="4"/>
  <c r="G123" i="4"/>
  <c r="G124" i="4"/>
  <c r="G125" i="4"/>
  <c r="G132" i="4"/>
  <c r="G133" i="4"/>
  <c r="G140" i="4"/>
  <c r="G141" i="4"/>
  <c r="G148" i="4"/>
  <c r="G149" i="4"/>
  <c r="G156" i="4"/>
  <c r="G157" i="4"/>
  <c r="G164" i="4"/>
  <c r="G165" i="4"/>
  <c r="G172" i="4"/>
  <c r="G173" i="4"/>
  <c r="G180" i="4"/>
  <c r="G181" i="4"/>
  <c r="G185" i="4"/>
  <c r="G188" i="4"/>
  <c r="G189" i="4"/>
  <c r="V64" i="3" l="1"/>
  <c r="V56" i="3"/>
  <c r="V52" i="3"/>
  <c r="V47" i="3"/>
  <c r="V37" i="3"/>
  <c r="V35" i="3"/>
  <c r="V39" i="3"/>
  <c r="V40" i="3"/>
  <c r="U35" i="3"/>
  <c r="U44" i="3"/>
  <c r="U59" i="3"/>
  <c r="Q69" i="3"/>
  <c r="V69" i="3" s="1"/>
  <c r="U37" i="3"/>
  <c r="U61" i="3"/>
  <c r="Q71" i="3"/>
  <c r="V71" i="3" s="1"/>
  <c r="U53" i="3"/>
  <c r="V36" i="3"/>
  <c r="V57" i="3"/>
  <c r="V45" i="3"/>
  <c r="V65" i="3"/>
  <c r="V53" i="3"/>
  <c r="V61" i="3"/>
  <c r="U72" i="3"/>
  <c r="V31" i="3"/>
  <c r="V55" i="3"/>
  <c r="V51" i="3"/>
  <c r="V67" i="3"/>
  <c r="Q34" i="3"/>
  <c r="V34" i="3" s="1"/>
  <c r="Q38" i="3"/>
  <c r="V38" i="3" s="1"/>
  <c r="Q42" i="3"/>
  <c r="V42" i="3" s="1"/>
  <c r="Q46" i="3"/>
  <c r="V46" i="3" s="1"/>
  <c r="Q50" i="3"/>
  <c r="V50" i="3" s="1"/>
  <c r="Q54" i="3"/>
  <c r="V54" i="3" s="1"/>
  <c r="Q58" i="3"/>
  <c r="V58" i="3" s="1"/>
  <c r="Q62" i="3"/>
  <c r="V62" i="3" s="1"/>
  <c r="Q66" i="3"/>
  <c r="V66" i="3" s="1"/>
  <c r="Q70" i="3"/>
  <c r="V70" i="3" s="1"/>
  <c r="Q30" i="3"/>
  <c r="V30" i="3" s="1"/>
  <c r="G160" i="4"/>
  <c r="G120" i="4"/>
  <c r="G88" i="4"/>
  <c r="G72" i="4"/>
  <c r="G64" i="4"/>
  <c r="G48" i="4"/>
  <c r="G32" i="4"/>
  <c r="G24" i="4"/>
  <c r="G16" i="4"/>
  <c r="G8" i="4"/>
  <c r="G184" i="4"/>
  <c r="G152" i="4"/>
  <c r="G40" i="4"/>
  <c r="G191" i="4"/>
  <c r="G183" i="4"/>
  <c r="G176" i="4"/>
  <c r="G168" i="4"/>
  <c r="G144" i="4"/>
  <c r="G136" i="4"/>
  <c r="G128" i="4"/>
  <c r="G112" i="4"/>
  <c r="G104" i="4"/>
  <c r="G96" i="4"/>
  <c r="G80" i="4"/>
  <c r="G5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2" i="4"/>
  <c r="H7" i="2"/>
  <c r="F7" i="3"/>
  <c r="H6" i="2"/>
  <c r="I3" i="2"/>
  <c r="H3" i="1"/>
  <c r="F3" i="3" s="1"/>
  <c r="C5" i="3"/>
  <c r="G31" i="3" s="1"/>
  <c r="I31" i="3" s="1"/>
  <c r="F2" i="3"/>
  <c r="A4" i="2"/>
  <c r="A5" i="2" s="1"/>
  <c r="H2" i="2"/>
  <c r="V72" i="3" l="1"/>
  <c r="W72" i="3" s="1"/>
  <c r="J29" i="3"/>
  <c r="H3" i="2"/>
  <c r="C6" i="3"/>
  <c r="B6" i="3"/>
  <c r="A4" i="3"/>
  <c r="C6" i="2"/>
  <c r="B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C6" i="1"/>
  <c r="B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5" i="3" l="1"/>
  <c r="E30" i="3"/>
  <c r="J30" i="3" s="1"/>
  <c r="C7" i="3"/>
  <c r="G33" i="3" s="1"/>
  <c r="H33" i="3" s="1"/>
  <c r="G32" i="3"/>
  <c r="H32" i="3" s="1"/>
  <c r="D6" i="1"/>
  <c r="N16" i="1"/>
  <c r="D6" i="2"/>
  <c r="N11" i="2" s="1"/>
  <c r="M11" i="2"/>
  <c r="C7" i="2"/>
  <c r="B7" i="3"/>
  <c r="B8" i="3" s="1"/>
  <c r="C8" i="3" s="1"/>
  <c r="G34" i="3" s="1"/>
  <c r="I34" i="3" s="1"/>
  <c r="B7" i="2"/>
  <c r="B7" i="1"/>
  <c r="C7" i="1"/>
  <c r="N17" i="1" s="1"/>
  <c r="A6" i="3" l="1"/>
  <c r="E31" i="3"/>
  <c r="J31" i="3" s="1"/>
  <c r="B8" i="1"/>
  <c r="D7" i="2"/>
  <c r="N12" i="2" s="1"/>
  <c r="D7" i="1"/>
  <c r="O16" i="1"/>
  <c r="M12" i="2"/>
  <c r="B9" i="3"/>
  <c r="B8" i="2"/>
  <c r="C8" i="2" s="1"/>
  <c r="M13" i="2" s="1"/>
  <c r="D8" i="2"/>
  <c r="B9" i="1"/>
  <c r="A7" i="3" l="1"/>
  <c r="E32" i="3"/>
  <c r="J32" i="3" s="1"/>
  <c r="D8" i="1"/>
  <c r="O17" i="1"/>
  <c r="C9" i="1"/>
  <c r="N19" i="1" s="1"/>
  <c r="C8" i="1"/>
  <c r="N13" i="2"/>
  <c r="C9" i="3"/>
  <c r="G35" i="3" s="1"/>
  <c r="I35" i="3" s="1"/>
  <c r="B10" i="3"/>
  <c r="B9" i="2"/>
  <c r="C9" i="2" s="1"/>
  <c r="M14" i="2" s="1"/>
  <c r="D9" i="2"/>
  <c r="N14" i="2" s="1"/>
  <c r="B10" i="1"/>
  <c r="A8" i="3" l="1"/>
  <c r="E33" i="3"/>
  <c r="J33" i="3" s="1"/>
  <c r="C10" i="1"/>
  <c r="N20" i="1" s="1"/>
  <c r="N18" i="1"/>
  <c r="D9" i="1"/>
  <c r="O18" i="1"/>
  <c r="C10" i="3"/>
  <c r="G36" i="3" s="1"/>
  <c r="I36" i="3" s="1"/>
  <c r="B11" i="3"/>
  <c r="B10" i="2"/>
  <c r="C10" i="2" s="1"/>
  <c r="M15" i="2" s="1"/>
  <c r="D10" i="2"/>
  <c r="B11" i="1"/>
  <c r="A9" i="3" l="1"/>
  <c r="E34" i="3"/>
  <c r="J34" i="3" s="1"/>
  <c r="N15" i="2"/>
  <c r="C11" i="1"/>
  <c r="D10" i="1"/>
  <c r="O19" i="1"/>
  <c r="C11" i="3"/>
  <c r="G37" i="3" s="1"/>
  <c r="I37" i="3" s="1"/>
  <c r="B12" i="3"/>
  <c r="B11" i="2"/>
  <c r="C11" i="2" s="1"/>
  <c r="M16" i="2" s="1"/>
  <c r="D11" i="2"/>
  <c r="B12" i="1"/>
  <c r="A10" i="3" l="1"/>
  <c r="E35" i="3"/>
  <c r="J35" i="3" s="1"/>
  <c r="N16" i="2"/>
  <c r="D11" i="1"/>
  <c r="O20" i="1"/>
  <c r="N21" i="1"/>
  <c r="D12" i="1"/>
  <c r="O22" i="1" s="1"/>
  <c r="C12" i="1"/>
  <c r="N22" i="1" s="1"/>
  <c r="C12" i="3"/>
  <c r="G38" i="3" s="1"/>
  <c r="I38" i="3" s="1"/>
  <c r="B13" i="3"/>
  <c r="B12" i="2"/>
  <c r="B13" i="1"/>
  <c r="A11" i="3" l="1"/>
  <c r="E36" i="3"/>
  <c r="J36" i="3" s="1"/>
  <c r="O21" i="1"/>
  <c r="C13" i="1"/>
  <c r="N23" i="1" s="1"/>
  <c r="D13" i="1"/>
  <c r="D12" i="2"/>
  <c r="N17" i="2" s="1"/>
  <c r="C12" i="2"/>
  <c r="M17" i="2" s="1"/>
  <c r="C13" i="3"/>
  <c r="G39" i="3" s="1"/>
  <c r="I39" i="3" s="1"/>
  <c r="B14" i="3"/>
  <c r="B13" i="2"/>
  <c r="B14" i="1"/>
  <c r="A12" i="3" l="1"/>
  <c r="E37" i="3"/>
  <c r="J37" i="3" s="1"/>
  <c r="O23" i="1"/>
  <c r="C14" i="1"/>
  <c r="N24" i="1" s="1"/>
  <c r="D14" i="1"/>
  <c r="O24" i="1" s="1"/>
  <c r="C14" i="3"/>
  <c r="G40" i="3" s="1"/>
  <c r="I40" i="3" s="1"/>
  <c r="B15" i="3"/>
  <c r="D13" i="2"/>
  <c r="N18" i="2" s="1"/>
  <c r="C13" i="2"/>
  <c r="M18" i="2" s="1"/>
  <c r="B14" i="2"/>
  <c r="B15" i="1"/>
  <c r="A13" i="3" l="1"/>
  <c r="E38" i="3"/>
  <c r="J38" i="3" s="1"/>
  <c r="D15" i="1"/>
  <c r="O25" i="1" s="1"/>
  <c r="C15" i="1"/>
  <c r="N25" i="1" s="1"/>
  <c r="C15" i="3"/>
  <c r="G41" i="3" s="1"/>
  <c r="I41" i="3" s="1"/>
  <c r="B16" i="3"/>
  <c r="D14" i="2"/>
  <c r="N19" i="2" s="1"/>
  <c r="C14" i="2"/>
  <c r="M19" i="2" s="1"/>
  <c r="B15" i="2"/>
  <c r="B16" i="1"/>
  <c r="A14" i="3" l="1"/>
  <c r="E39" i="3"/>
  <c r="J39" i="3" s="1"/>
  <c r="D16" i="1"/>
  <c r="O26" i="1" s="1"/>
  <c r="C16" i="1"/>
  <c r="N26" i="1" s="1"/>
  <c r="C16" i="3"/>
  <c r="G42" i="3" s="1"/>
  <c r="I42" i="3" s="1"/>
  <c r="B17" i="3"/>
  <c r="D15" i="2"/>
  <c r="N20" i="2" s="1"/>
  <c r="C15" i="2"/>
  <c r="M20" i="2" s="1"/>
  <c r="B16" i="2"/>
  <c r="B17" i="1"/>
  <c r="A15" i="3" l="1"/>
  <c r="E40" i="3"/>
  <c r="J40" i="3" s="1"/>
  <c r="C17" i="1"/>
  <c r="N27" i="1" s="1"/>
  <c r="D17" i="1"/>
  <c r="O27" i="1" s="1"/>
  <c r="C17" i="3"/>
  <c r="G43" i="3" s="1"/>
  <c r="I43" i="3" s="1"/>
  <c r="B18" i="3"/>
  <c r="D16" i="2"/>
  <c r="N21" i="2" s="1"/>
  <c r="C16" i="2"/>
  <c r="M21" i="2" s="1"/>
  <c r="B17" i="2"/>
  <c r="D17" i="2" s="1"/>
  <c r="N22" i="2" s="1"/>
  <c r="B18" i="1"/>
  <c r="A16" i="3" l="1"/>
  <c r="E41" i="3"/>
  <c r="J41" i="3" s="1"/>
  <c r="D18" i="1"/>
  <c r="O28" i="1" s="1"/>
  <c r="C18" i="1"/>
  <c r="N28" i="1" s="1"/>
  <c r="C18" i="3"/>
  <c r="G44" i="3" s="1"/>
  <c r="I44" i="3" s="1"/>
  <c r="B19" i="3"/>
  <c r="C19" i="3" s="1"/>
  <c r="G45" i="3" s="1"/>
  <c r="I45" i="3" s="1"/>
  <c r="C17" i="2"/>
  <c r="M22" i="2" s="1"/>
  <c r="B18" i="2"/>
  <c r="B19" i="1"/>
  <c r="A17" i="3" l="1"/>
  <c r="E42" i="3"/>
  <c r="J42" i="3" s="1"/>
  <c r="C19" i="1"/>
  <c r="N29" i="1" s="1"/>
  <c r="D19" i="1"/>
  <c r="O29" i="1" s="1"/>
  <c r="B20" i="3"/>
  <c r="D18" i="2"/>
  <c r="N23" i="2" s="1"/>
  <c r="C18" i="2"/>
  <c r="M23" i="2" s="1"/>
  <c r="B19" i="2"/>
  <c r="B20" i="1"/>
  <c r="A18" i="3" l="1"/>
  <c r="E43" i="3"/>
  <c r="J43" i="3" s="1"/>
  <c r="D20" i="1"/>
  <c r="O30" i="1" s="1"/>
  <c r="C20" i="1"/>
  <c r="N30" i="1" s="1"/>
  <c r="C20" i="3"/>
  <c r="G46" i="3" s="1"/>
  <c r="I46" i="3" s="1"/>
  <c r="B21" i="3"/>
  <c r="D19" i="2"/>
  <c r="N24" i="2" s="1"/>
  <c r="C19" i="2"/>
  <c r="M24" i="2" s="1"/>
  <c r="B20" i="2"/>
  <c r="B21" i="1"/>
  <c r="A19" i="3" l="1"/>
  <c r="E44" i="3"/>
  <c r="J44" i="3" s="1"/>
  <c r="D21" i="1"/>
  <c r="O31" i="1" s="1"/>
  <c r="C21" i="1"/>
  <c r="N31" i="1" s="1"/>
  <c r="C21" i="3"/>
  <c r="G47" i="3" s="1"/>
  <c r="I47" i="3" s="1"/>
  <c r="B22" i="3"/>
  <c r="D20" i="2"/>
  <c r="N25" i="2" s="1"/>
  <c r="C20" i="2"/>
  <c r="M25" i="2" s="1"/>
  <c r="B21" i="2"/>
  <c r="B22" i="1"/>
  <c r="A20" i="3" l="1"/>
  <c r="E45" i="3"/>
  <c r="J45" i="3" s="1"/>
  <c r="C22" i="1"/>
  <c r="N32" i="1" s="1"/>
  <c r="D22" i="1"/>
  <c r="O32" i="1" s="1"/>
  <c r="C22" i="3"/>
  <c r="G48" i="3" s="1"/>
  <c r="I48" i="3" s="1"/>
  <c r="B23" i="3"/>
  <c r="D21" i="2"/>
  <c r="N26" i="2" s="1"/>
  <c r="C21" i="2"/>
  <c r="M26" i="2" s="1"/>
  <c r="B22" i="2"/>
  <c r="B23" i="1"/>
  <c r="A21" i="3" l="1"/>
  <c r="E46" i="3"/>
  <c r="J46" i="3" s="1"/>
  <c r="C23" i="1"/>
  <c r="N33" i="1" s="1"/>
  <c r="D23" i="1"/>
  <c r="O33" i="1" s="1"/>
  <c r="C23" i="3"/>
  <c r="G49" i="3" s="1"/>
  <c r="I49" i="3" s="1"/>
  <c r="B24" i="3"/>
  <c r="D22" i="2"/>
  <c r="N27" i="2" s="1"/>
  <c r="C22" i="2"/>
  <c r="M27" i="2" s="1"/>
  <c r="B23" i="2"/>
  <c r="B24" i="1"/>
  <c r="A22" i="3" l="1"/>
  <c r="E47" i="3"/>
  <c r="J47" i="3" s="1"/>
  <c r="D24" i="1"/>
  <c r="O34" i="1" s="1"/>
  <c r="C24" i="1"/>
  <c r="N34" i="1" s="1"/>
  <c r="C24" i="3"/>
  <c r="G50" i="3" s="1"/>
  <c r="I50" i="3" s="1"/>
  <c r="B25" i="3"/>
  <c r="D23" i="2"/>
  <c r="N28" i="2" s="1"/>
  <c r="C23" i="2"/>
  <c r="M28" i="2" s="1"/>
  <c r="B24" i="2"/>
  <c r="B25" i="1"/>
  <c r="A23" i="3" l="1"/>
  <c r="E48" i="3"/>
  <c r="J48" i="3" s="1"/>
  <c r="D25" i="1"/>
  <c r="O35" i="1" s="1"/>
  <c r="C25" i="1"/>
  <c r="N35" i="1" s="1"/>
  <c r="C25" i="3"/>
  <c r="G51" i="3" s="1"/>
  <c r="I51" i="3" s="1"/>
  <c r="B26" i="3"/>
  <c r="D24" i="2"/>
  <c r="N29" i="2" s="1"/>
  <c r="C24" i="2"/>
  <c r="M29" i="2" s="1"/>
  <c r="B25" i="2"/>
  <c r="B26" i="1"/>
  <c r="A24" i="3" l="1"/>
  <c r="E49" i="3"/>
  <c r="J49" i="3" s="1"/>
  <c r="C26" i="1"/>
  <c r="N36" i="1" s="1"/>
  <c r="D26" i="1"/>
  <c r="O36" i="1" s="1"/>
  <c r="C26" i="3"/>
  <c r="G52" i="3" s="1"/>
  <c r="I52" i="3" s="1"/>
  <c r="B27" i="3"/>
  <c r="D25" i="2"/>
  <c r="N30" i="2" s="1"/>
  <c r="C25" i="2"/>
  <c r="M30" i="2" s="1"/>
  <c r="B26" i="2"/>
  <c r="B27" i="1"/>
  <c r="A25" i="3" l="1"/>
  <c r="E50" i="3"/>
  <c r="J50" i="3" s="1"/>
  <c r="D27" i="1"/>
  <c r="O37" i="1" s="1"/>
  <c r="C27" i="1"/>
  <c r="N37" i="1" s="1"/>
  <c r="C27" i="3"/>
  <c r="G53" i="3" s="1"/>
  <c r="I53" i="3" s="1"/>
  <c r="B28" i="3"/>
  <c r="D26" i="2"/>
  <c r="N31" i="2" s="1"/>
  <c r="C26" i="2"/>
  <c r="M31" i="2" s="1"/>
  <c r="B27" i="2"/>
  <c r="B28" i="1"/>
  <c r="A26" i="3" l="1"/>
  <c r="E51" i="3"/>
  <c r="J51" i="3" s="1"/>
  <c r="D28" i="1"/>
  <c r="O38" i="1" s="1"/>
  <c r="C28" i="1"/>
  <c r="N38" i="1" s="1"/>
  <c r="C28" i="3"/>
  <c r="G54" i="3" s="1"/>
  <c r="I54" i="3" s="1"/>
  <c r="B29" i="3"/>
  <c r="D27" i="2"/>
  <c r="N32" i="2" s="1"/>
  <c r="C27" i="2"/>
  <c r="M32" i="2" s="1"/>
  <c r="B28" i="2"/>
  <c r="B29" i="1"/>
  <c r="A27" i="3" l="1"/>
  <c r="E52" i="3"/>
  <c r="J52" i="3" s="1"/>
  <c r="D29" i="1"/>
  <c r="O39" i="1" s="1"/>
  <c r="C29" i="1"/>
  <c r="N39" i="1" s="1"/>
  <c r="C29" i="3"/>
  <c r="G55" i="3" s="1"/>
  <c r="I55" i="3" s="1"/>
  <c r="B30" i="3"/>
  <c r="D28" i="2"/>
  <c r="N33" i="2" s="1"/>
  <c r="C28" i="2"/>
  <c r="M33" i="2" s="1"/>
  <c r="B29" i="2"/>
  <c r="B30" i="1"/>
  <c r="A28" i="3" l="1"/>
  <c r="E53" i="3"/>
  <c r="J53" i="3" s="1"/>
  <c r="C30" i="1"/>
  <c r="N40" i="1" s="1"/>
  <c r="D30" i="1"/>
  <c r="O40" i="1" s="1"/>
  <c r="C30" i="3"/>
  <c r="G56" i="3" s="1"/>
  <c r="I56" i="3" s="1"/>
  <c r="B31" i="3"/>
  <c r="D29" i="2"/>
  <c r="N34" i="2" s="1"/>
  <c r="C29" i="2"/>
  <c r="M34" i="2" s="1"/>
  <c r="B30" i="2"/>
  <c r="B31" i="1"/>
  <c r="A29" i="3" l="1"/>
  <c r="E54" i="3"/>
  <c r="J54" i="3" s="1"/>
  <c r="C31" i="1"/>
  <c r="N41" i="1" s="1"/>
  <c r="D31" i="1"/>
  <c r="O41" i="1" s="1"/>
  <c r="C31" i="3"/>
  <c r="G57" i="3" s="1"/>
  <c r="I57" i="3" s="1"/>
  <c r="B32" i="3"/>
  <c r="D30" i="2"/>
  <c r="N35" i="2" s="1"/>
  <c r="C30" i="2"/>
  <c r="M35" i="2" s="1"/>
  <c r="B31" i="2"/>
  <c r="B32" i="1"/>
  <c r="A30" i="3" l="1"/>
  <c r="E55" i="3"/>
  <c r="J55" i="3" s="1"/>
  <c r="D32" i="1"/>
  <c r="O42" i="1" s="1"/>
  <c r="C32" i="1"/>
  <c r="N42" i="1" s="1"/>
  <c r="C32" i="3"/>
  <c r="G58" i="3" s="1"/>
  <c r="I58" i="3" s="1"/>
  <c r="B33" i="3"/>
  <c r="D31" i="2"/>
  <c r="N36" i="2" s="1"/>
  <c r="C31" i="2"/>
  <c r="M36" i="2" s="1"/>
  <c r="B32" i="2"/>
  <c r="B33" i="1"/>
  <c r="A31" i="3" l="1"/>
  <c r="E56" i="3"/>
  <c r="J56" i="3" s="1"/>
  <c r="C33" i="1"/>
  <c r="N43" i="1" s="1"/>
  <c r="D33" i="1"/>
  <c r="O43" i="1" s="1"/>
  <c r="C33" i="3"/>
  <c r="G59" i="3" s="1"/>
  <c r="I59" i="3" s="1"/>
  <c r="B34" i="3"/>
  <c r="D32" i="2"/>
  <c r="N37" i="2" s="1"/>
  <c r="C32" i="2"/>
  <c r="M37" i="2" s="1"/>
  <c r="B33" i="2"/>
  <c r="B34" i="1"/>
  <c r="A32" i="3" l="1"/>
  <c r="E57" i="3"/>
  <c r="J57" i="3" s="1"/>
  <c r="C34" i="1"/>
  <c r="N44" i="1" s="1"/>
  <c r="D34" i="1"/>
  <c r="O44" i="1" s="1"/>
  <c r="C34" i="3"/>
  <c r="G60" i="3" s="1"/>
  <c r="I60" i="3" s="1"/>
  <c r="B35" i="3"/>
  <c r="D33" i="2"/>
  <c r="N38" i="2" s="1"/>
  <c r="C33" i="2"/>
  <c r="M38" i="2" s="1"/>
  <c r="B34" i="2"/>
  <c r="B35" i="1"/>
  <c r="A33" i="3" l="1"/>
  <c r="E58" i="3"/>
  <c r="J58" i="3" s="1"/>
  <c r="C35" i="1"/>
  <c r="N45" i="1" s="1"/>
  <c r="D35" i="1"/>
  <c r="O45" i="1" s="1"/>
  <c r="C35" i="3"/>
  <c r="G61" i="3" s="1"/>
  <c r="I61" i="3" s="1"/>
  <c r="B36" i="3"/>
  <c r="D34" i="2"/>
  <c r="N39" i="2" s="1"/>
  <c r="C34" i="2"/>
  <c r="M39" i="2" s="1"/>
  <c r="B35" i="2"/>
  <c r="B36" i="1"/>
  <c r="A34" i="3" l="1"/>
  <c r="E59" i="3"/>
  <c r="J59" i="3" s="1"/>
  <c r="D36" i="1"/>
  <c r="O46" i="1" s="1"/>
  <c r="C36" i="1"/>
  <c r="N46" i="1" s="1"/>
  <c r="C36" i="3"/>
  <c r="G62" i="3" s="1"/>
  <c r="I62" i="3" s="1"/>
  <c r="B37" i="3"/>
  <c r="D35" i="2"/>
  <c r="N40" i="2" s="1"/>
  <c r="C35" i="2"/>
  <c r="M40" i="2" s="1"/>
  <c r="B36" i="2"/>
  <c r="B37" i="1"/>
  <c r="A35" i="3" l="1"/>
  <c r="E60" i="3"/>
  <c r="J60" i="3" s="1"/>
  <c r="D37" i="1"/>
  <c r="O47" i="1" s="1"/>
  <c r="C37" i="1"/>
  <c r="N47" i="1" s="1"/>
  <c r="C37" i="3"/>
  <c r="G63" i="3" s="1"/>
  <c r="I63" i="3" s="1"/>
  <c r="B38" i="3"/>
  <c r="D36" i="2"/>
  <c r="N41" i="2" s="1"/>
  <c r="C36" i="2"/>
  <c r="M41" i="2" s="1"/>
  <c r="B37" i="2"/>
  <c r="B38" i="1"/>
  <c r="A36" i="3" l="1"/>
  <c r="E61" i="3"/>
  <c r="J61" i="3" s="1"/>
  <c r="C38" i="1"/>
  <c r="N48" i="1" s="1"/>
  <c r="D38" i="1"/>
  <c r="O48" i="1" s="1"/>
  <c r="C38" i="3"/>
  <c r="G64" i="3" s="1"/>
  <c r="I64" i="3" s="1"/>
  <c r="B39" i="3"/>
  <c r="D37" i="2"/>
  <c r="N42" i="2" s="1"/>
  <c r="C37" i="2"/>
  <c r="M42" i="2" s="1"/>
  <c r="B38" i="2"/>
  <c r="B39" i="1"/>
  <c r="A37" i="3" l="1"/>
  <c r="E62" i="3"/>
  <c r="J62" i="3" s="1"/>
  <c r="C39" i="1"/>
  <c r="N49" i="1" s="1"/>
  <c r="D39" i="1"/>
  <c r="O49" i="1" s="1"/>
  <c r="C39" i="3"/>
  <c r="G65" i="3" s="1"/>
  <c r="I65" i="3" s="1"/>
  <c r="B40" i="3"/>
  <c r="D38" i="2"/>
  <c r="N43" i="2" s="1"/>
  <c r="C38" i="2"/>
  <c r="M43" i="2" s="1"/>
  <c r="B39" i="2"/>
  <c r="B40" i="1"/>
  <c r="A38" i="3" l="1"/>
  <c r="E63" i="3"/>
  <c r="J63" i="3" s="1"/>
  <c r="D40" i="1"/>
  <c r="O50" i="1" s="1"/>
  <c r="C40" i="1"/>
  <c r="N50" i="1" s="1"/>
  <c r="C40" i="3"/>
  <c r="G66" i="3" s="1"/>
  <c r="I66" i="3" s="1"/>
  <c r="B41" i="3"/>
  <c r="D39" i="2"/>
  <c r="N44" i="2" s="1"/>
  <c r="C39" i="2"/>
  <c r="M44" i="2" s="1"/>
  <c r="B40" i="2"/>
  <c r="B41" i="1"/>
  <c r="A39" i="3" l="1"/>
  <c r="E64" i="3"/>
  <c r="J64" i="3" s="1"/>
  <c r="D41" i="1"/>
  <c r="O51" i="1" s="1"/>
  <c r="C41" i="1"/>
  <c r="N51" i="1" s="1"/>
  <c r="C41" i="3"/>
  <c r="G67" i="3" s="1"/>
  <c r="I67" i="3" s="1"/>
  <c r="B42" i="3"/>
  <c r="D40" i="2"/>
  <c r="N45" i="2" s="1"/>
  <c r="C40" i="2"/>
  <c r="M45" i="2" s="1"/>
  <c r="B41" i="2"/>
  <c r="B42" i="1"/>
  <c r="A40" i="3" l="1"/>
  <c r="E65" i="3"/>
  <c r="J65" i="3" s="1"/>
  <c r="B43" i="1"/>
  <c r="C42" i="1"/>
  <c r="N52" i="1" s="1"/>
  <c r="D42" i="1"/>
  <c r="O52" i="1" s="1"/>
  <c r="C42" i="3"/>
  <c r="G68" i="3" s="1"/>
  <c r="I68" i="3" s="1"/>
  <c r="B43" i="3"/>
  <c r="D41" i="2"/>
  <c r="N46" i="2" s="1"/>
  <c r="C41" i="2"/>
  <c r="M46" i="2" s="1"/>
  <c r="B42" i="2"/>
  <c r="A41" i="3" l="1"/>
  <c r="E66" i="3"/>
  <c r="J66" i="3" s="1"/>
  <c r="C43" i="1"/>
  <c r="N53" i="1" s="1"/>
  <c r="D43" i="1"/>
  <c r="O53" i="1" s="1"/>
  <c r="B44" i="1"/>
  <c r="C43" i="3"/>
  <c r="G69" i="3" s="1"/>
  <c r="I69" i="3" s="1"/>
  <c r="B44" i="3"/>
  <c r="D42" i="2"/>
  <c r="N47" i="2" s="1"/>
  <c r="C42" i="2"/>
  <c r="M47" i="2" s="1"/>
  <c r="B43" i="2"/>
  <c r="B44" i="2" s="1"/>
  <c r="A42" i="3" l="1"/>
  <c r="E67" i="3"/>
  <c r="J67" i="3" s="1"/>
  <c r="D44" i="1"/>
  <c r="O54" i="1" s="1"/>
  <c r="C44" i="1"/>
  <c r="N54" i="1" s="1"/>
  <c r="B45" i="1"/>
  <c r="B45" i="2"/>
  <c r="C44" i="2"/>
  <c r="M49" i="2" s="1"/>
  <c r="D44" i="2"/>
  <c r="N49" i="2" s="1"/>
  <c r="C44" i="3"/>
  <c r="G70" i="3" s="1"/>
  <c r="I70" i="3" s="1"/>
  <c r="B45" i="3"/>
  <c r="D43" i="2"/>
  <c r="N48" i="2" s="1"/>
  <c r="C43" i="2"/>
  <c r="M48" i="2" s="1"/>
  <c r="A43" i="3" l="1"/>
  <c r="E68" i="3"/>
  <c r="J68" i="3" s="1"/>
  <c r="D45" i="1"/>
  <c r="C45" i="1"/>
  <c r="C45" i="2"/>
  <c r="M50" i="2" s="1"/>
  <c r="M51" i="2" s="1"/>
  <c r="D45" i="2"/>
  <c r="N50" i="2" s="1"/>
  <c r="N51" i="2" s="1"/>
  <c r="C45" i="3"/>
  <c r="G71" i="3" s="1"/>
  <c r="I71" i="3" s="1"/>
  <c r="A44" i="3" l="1"/>
  <c r="E69" i="3"/>
  <c r="J69" i="3" s="1"/>
  <c r="N55" i="1"/>
  <c r="N56" i="1" s="1"/>
  <c r="C46" i="1"/>
  <c r="O55" i="1"/>
  <c r="O56" i="1" s="1"/>
  <c r="D46" i="1"/>
  <c r="A45" i="3" l="1"/>
  <c r="E71" i="3" s="1"/>
  <c r="E70" i="3"/>
  <c r="J70" i="3" s="1"/>
  <c r="F33" i="3" l="1"/>
  <c r="K33" i="3" s="1"/>
  <c r="F41" i="3"/>
  <c r="K41" i="3" s="1"/>
  <c r="F49" i="3"/>
  <c r="K49" i="3" s="1"/>
  <c r="F57" i="3"/>
  <c r="K57" i="3" s="1"/>
  <c r="F65" i="3"/>
  <c r="K65" i="3" s="1"/>
  <c r="F43" i="3"/>
  <c r="K43" i="3" s="1"/>
  <c r="F51" i="3"/>
  <c r="K51" i="3" s="1"/>
  <c r="F59" i="3"/>
  <c r="K59" i="3" s="1"/>
  <c r="F44" i="3"/>
  <c r="K44" i="3" s="1"/>
  <c r="F60" i="3"/>
  <c r="K60" i="3" s="1"/>
  <c r="F53" i="3"/>
  <c r="K53" i="3" s="1"/>
  <c r="F69" i="3"/>
  <c r="K69" i="3" s="1"/>
  <c r="F62" i="3"/>
  <c r="K62" i="3" s="1"/>
  <c r="F71" i="3"/>
  <c r="K71" i="3" s="1"/>
  <c r="F34" i="3"/>
  <c r="K34" i="3" s="1"/>
  <c r="F42" i="3"/>
  <c r="K42" i="3" s="1"/>
  <c r="F50" i="3"/>
  <c r="K50" i="3" s="1"/>
  <c r="F58" i="3"/>
  <c r="K58" i="3" s="1"/>
  <c r="F66" i="3"/>
  <c r="K66" i="3" s="1"/>
  <c r="F36" i="3"/>
  <c r="K36" i="3" s="1"/>
  <c r="F52" i="3"/>
  <c r="K52" i="3" s="1"/>
  <c r="F45" i="3"/>
  <c r="K45" i="3" s="1"/>
  <c r="F38" i="3"/>
  <c r="K38" i="3" s="1"/>
  <c r="F70" i="3"/>
  <c r="K70" i="3" s="1"/>
  <c r="F35" i="3"/>
  <c r="K35" i="3" s="1"/>
  <c r="F67" i="3"/>
  <c r="K67" i="3" s="1"/>
  <c r="F68" i="3"/>
  <c r="K68" i="3" s="1"/>
  <c r="F37" i="3"/>
  <c r="K37" i="3" s="1"/>
  <c r="F61" i="3"/>
  <c r="K61" i="3" s="1"/>
  <c r="F30" i="3"/>
  <c r="K30" i="3" s="1"/>
  <c r="F54" i="3"/>
  <c r="K54" i="3" s="1"/>
  <c r="F46" i="3"/>
  <c r="K46" i="3" s="1"/>
  <c r="F31" i="3"/>
  <c r="K31" i="3" s="1"/>
  <c r="F39" i="3"/>
  <c r="K39" i="3" s="1"/>
  <c r="F47" i="3"/>
  <c r="K47" i="3" s="1"/>
  <c r="F55" i="3"/>
  <c r="K55" i="3" s="1"/>
  <c r="F63" i="3"/>
  <c r="K63" i="3" s="1"/>
  <c r="F29" i="3"/>
  <c r="K29" i="3" s="1"/>
  <c r="F32" i="3"/>
  <c r="K32" i="3" s="1"/>
  <c r="F40" i="3"/>
  <c r="K40" i="3" s="1"/>
  <c r="F48" i="3"/>
  <c r="K48" i="3" s="1"/>
  <c r="F56" i="3"/>
  <c r="K56" i="3" s="1"/>
  <c r="F64" i="3"/>
  <c r="K64" i="3" s="1"/>
  <c r="J71" i="3"/>
  <c r="J72" i="3" s="1"/>
  <c r="K72" i="3" l="1"/>
  <c r="H76" i="3" s="1"/>
</calcChain>
</file>

<file path=xl/sharedStrings.xml><?xml version="1.0" encoding="utf-8"?>
<sst xmlns="http://schemas.openxmlformats.org/spreadsheetml/2006/main" count="90" uniqueCount="48">
  <si>
    <t>Year</t>
  </si>
  <si>
    <t>Bachelor's</t>
  </si>
  <si>
    <t>Master's</t>
  </si>
  <si>
    <t>PhD</t>
  </si>
  <si>
    <t>A</t>
  </si>
  <si>
    <t>g</t>
  </si>
  <si>
    <t>M vs B</t>
  </si>
  <si>
    <t>D vs B</t>
  </si>
  <si>
    <t>per year</t>
  </si>
  <si>
    <t>Grad fee</t>
  </si>
  <si>
    <t>MARR</t>
  </si>
  <si>
    <t>Cash Flows by Project</t>
  </si>
  <si>
    <t>INPUT YOUR HIGHEST BASELINE SALARY HERE</t>
  </si>
  <si>
    <t>per year (10% every 14 months)</t>
  </si>
  <si>
    <t>Tuition</t>
  </si>
  <si>
    <t>Difference in earnings: Master's vs Bachelor's (Male)</t>
  </si>
  <si>
    <t>Difference in earnings: PhD vs Bachelor's (Male)</t>
  </si>
  <si>
    <t>Already linked to the salary you input in part a.</t>
  </si>
  <si>
    <t>P vs B</t>
  </si>
  <si>
    <t>Difference in earnings: Master's vs Bachelor's (Female)</t>
  </si>
  <si>
    <t>Difference in earnings: PhD vs Bachelor's (Female)</t>
  </si>
  <si>
    <t>Scholarship</t>
  </si>
  <si>
    <t>LOUD Scholarship in Year 2</t>
  </si>
  <si>
    <t>per year (12% every 15 months)</t>
  </si>
  <si>
    <t>N</t>
  </si>
  <si>
    <t>Operation</t>
  </si>
  <si>
    <t>Mantainance</t>
  </si>
  <si>
    <t>Salvage</t>
  </si>
  <si>
    <t>Total</t>
  </si>
  <si>
    <t>OP Growth</t>
  </si>
  <si>
    <t>Man Growth</t>
  </si>
  <si>
    <t>EAC(N)</t>
  </si>
  <si>
    <t>IRR</t>
  </si>
  <si>
    <t>IIRR</t>
  </si>
  <si>
    <t>Masters - Bachelors</t>
  </si>
  <si>
    <t>PhD - Bachelors</t>
  </si>
  <si>
    <t>Until</t>
  </si>
  <si>
    <t>Masters</t>
  </si>
  <si>
    <t>Net OutFlow</t>
  </si>
  <si>
    <t>Net InFlow</t>
  </si>
  <si>
    <t>PV of OutFlow</t>
  </si>
  <si>
    <t>FV of Inflow</t>
  </si>
  <si>
    <t>FVinFlowTotal</t>
  </si>
  <si>
    <t>PVinFlowTotal is</t>
  </si>
  <si>
    <t>for PVoutFlowTotal at the rate of</t>
  </si>
  <si>
    <t>PVoutFlowTotal</t>
  </si>
  <si>
    <t>ERR</t>
  </si>
  <si>
    <t>PVinFlowTotal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</si>
</sst>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.0%"/>
    <numFmt numFmtId="166" formatCode="&quot;$&quot;#,##0.0000_);[Red]\(&quot;$&quot;#,##0.0000\)"/>
    <numFmt numFmtId="167" formatCode="&quot;$&quot;#,##0.00000_);[Red]\(&quot;$&quot;#,##0.00000\)"/>
    <numFmt numFmtId="168" formatCode="0.000%"/>
    <numFmt numFmtId="169" formatCode="&quot;$&quot;#,##0.0000"/>
    <numFmt numFmtId="170" formatCode="&quot;$&quot;#,##0.00"/>
    <numFmt numFmtId="171" formatCode="0.00000000%"/>
  </numFmts>
  <fonts count="12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  <xf numFmtId="9" fontId="8" fillId="0" borderId="0" applyFont="0" applyFill="0" applyBorder="0" applyAlignment="0" applyProtection="0"/>
  </cellStyleXfs>
  <cellXfs count="72">
    <xf numFmtId="0" fontId="0" fillId="0" borderId="0" xfId="0"/>
    <xf numFmtId="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8" fontId="2" fillId="3" borderId="1" xfId="2" applyNumberFormat="1" applyAlignment="1">
      <alignment horizontal="center"/>
    </xf>
    <xf numFmtId="6" fontId="3" fillId="0" borderId="3" xfId="3" applyNumberFormat="1" applyBorder="1" applyAlignment="1">
      <alignment horizontal="center"/>
    </xf>
    <xf numFmtId="10" fontId="3" fillId="0" borderId="3" xfId="3" applyNumberFormat="1" applyBorder="1" applyAlignment="1">
      <alignment horizontal="center"/>
    </xf>
    <xf numFmtId="0" fontId="4" fillId="0" borderId="0" xfId="0" applyFont="1"/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6" fontId="2" fillId="3" borderId="3" xfId="2" applyNumberFormat="1" applyBorder="1" applyAlignment="1">
      <alignment horizontal="center"/>
    </xf>
    <xf numFmtId="164" fontId="3" fillId="0" borderId="3" xfId="3" applyNumberFormat="1" applyBorder="1" applyAlignment="1">
      <alignment horizontal="center"/>
    </xf>
    <xf numFmtId="8" fontId="2" fillId="3" borderId="3" xfId="2" applyNumberFormat="1" applyBorder="1" applyAlignment="1">
      <alignment horizontal="center"/>
    </xf>
    <xf numFmtId="0" fontId="1" fillId="2" borderId="4" xfId="1" applyBorder="1" applyAlignment="1">
      <alignment horizontal="center"/>
    </xf>
    <xf numFmtId="6" fontId="2" fillId="3" borderId="6" xfId="2" applyNumberFormat="1" applyBorder="1" applyAlignment="1">
      <alignment horizontal="center"/>
    </xf>
    <xf numFmtId="8" fontId="2" fillId="3" borderId="6" xfId="2" applyNumberFormat="1" applyBorder="1" applyAlignment="1">
      <alignment horizontal="center"/>
    </xf>
    <xf numFmtId="8" fontId="2" fillId="3" borderId="5" xfId="2" applyNumberFormat="1" applyBorder="1" applyAlignment="1">
      <alignment horizontal="center"/>
    </xf>
    <xf numFmtId="165" fontId="3" fillId="0" borderId="3" xfId="3" applyNumberFormat="1" applyBorder="1" applyAlignment="1">
      <alignment horizontal="center"/>
    </xf>
    <xf numFmtId="10" fontId="1" fillId="2" borderId="5" xfId="1" applyNumberFormat="1" applyBorder="1" applyAlignment="1">
      <alignment horizontal="center"/>
    </xf>
    <xf numFmtId="10" fontId="1" fillId="2" borderId="1" xfId="1" applyNumberFormat="1" applyAlignment="1">
      <alignment horizontal="center"/>
    </xf>
    <xf numFmtId="6" fontId="1" fillId="2" borderId="1" xfId="1" applyNumberFormat="1" applyAlignment="1">
      <alignment horizontal="center"/>
    </xf>
    <xf numFmtId="6" fontId="1" fillId="2" borderId="5" xfId="1" applyNumberFormat="1" applyBorder="1" applyAlignment="1">
      <alignment horizontal="center"/>
    </xf>
    <xf numFmtId="10" fontId="3" fillId="4" borderId="3" xfId="3" applyNumberFormat="1" applyFill="1" applyBorder="1" applyAlignment="1">
      <alignment horizontal="center"/>
    </xf>
    <xf numFmtId="10" fontId="1" fillId="2" borderId="3" xfId="1" applyNumberFormat="1" applyBorder="1" applyAlignment="1">
      <alignment horizontal="center"/>
    </xf>
    <xf numFmtId="6" fontId="3" fillId="4" borderId="3" xfId="3" applyNumberFormat="1" applyFill="1" applyBorder="1" applyAlignment="1">
      <alignment horizontal="center"/>
    </xf>
    <xf numFmtId="6" fontId="1" fillId="2" borderId="3" xfId="1" applyNumberFormat="1" applyBorder="1" applyAlignment="1">
      <alignment horizontal="center"/>
    </xf>
    <xf numFmtId="165" fontId="2" fillId="3" borderId="3" xfId="2" applyNumberFormat="1" applyBorder="1" applyAlignment="1">
      <alignment horizont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center"/>
    </xf>
    <xf numFmtId="0" fontId="4" fillId="0" borderId="3" xfId="0" applyFont="1" applyBorder="1"/>
    <xf numFmtId="9" fontId="4" fillId="0" borderId="3" xfId="0" applyNumberFormat="1" applyFont="1" applyBorder="1"/>
    <xf numFmtId="168" fontId="4" fillId="0" borderId="3" xfId="0" applyNumberFormat="1" applyFont="1" applyBorder="1"/>
    <xf numFmtId="0" fontId="6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8" fontId="0" fillId="0" borderId="0" xfId="0" applyNumberFormat="1" applyBorder="1" applyAlignment="1">
      <alignment horizontal="center" vertical="center"/>
    </xf>
    <xf numFmtId="170" fontId="0" fillId="0" borderId="3" xfId="0" applyNumberFormat="1" applyBorder="1" applyAlignment="1">
      <alignment horizontal="center"/>
    </xf>
    <xf numFmtId="8" fontId="0" fillId="0" borderId="3" xfId="0" applyNumberFormat="1" applyBorder="1" applyAlignment="1">
      <alignment horizontal="center" vertical="center"/>
    </xf>
    <xf numFmtId="0" fontId="0" fillId="0" borderId="0" xfId="0" applyBorder="1"/>
    <xf numFmtId="170" fontId="0" fillId="0" borderId="0" xfId="0" applyNumberFormat="1" applyBorder="1"/>
    <xf numFmtId="0" fontId="0" fillId="0" borderId="7" xfId="0" applyBorder="1"/>
    <xf numFmtId="0" fontId="0" fillId="0" borderId="8" xfId="0" applyBorder="1" applyAlignment="1"/>
    <xf numFmtId="0" fontId="0" fillId="0" borderId="9" xfId="0" applyBorder="1" applyAlignment="1">
      <alignment horizontal="center" vertical="center"/>
    </xf>
    <xf numFmtId="171" fontId="0" fillId="0" borderId="3" xfId="4" applyNumberFormat="1" applyFont="1" applyBorder="1" applyAlignment="1">
      <alignment horizontal="center" vertical="center"/>
    </xf>
    <xf numFmtId="10" fontId="0" fillId="0" borderId="0" xfId="4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0" fontId="9" fillId="0" borderId="3" xfId="0" applyNumberFormat="1" applyFont="1" applyBorder="1" applyAlignment="1">
      <alignment horizontal="center" vertical="center"/>
    </xf>
    <xf numFmtId="8" fontId="9" fillId="0" borderId="3" xfId="0" applyNumberFormat="1" applyFont="1" applyBorder="1" applyAlignment="1">
      <alignment horizontal="center" vertical="center"/>
    </xf>
    <xf numFmtId="170" fontId="9" fillId="0" borderId="3" xfId="0" applyNumberFormat="1" applyFont="1" applyBorder="1" applyAlignment="1">
      <alignment horizontal="center"/>
    </xf>
    <xf numFmtId="8" fontId="10" fillId="0" borderId="3" xfId="0" applyNumberFormat="1" applyFont="1" applyBorder="1" applyAlignment="1">
      <alignment horizontal="center" vertical="center"/>
    </xf>
    <xf numFmtId="170" fontId="10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8" fontId="11" fillId="0" borderId="0" xfId="0" applyNumberFormat="1" applyFont="1" applyAlignment="1">
      <alignment horizontal="center" vertical="center"/>
    </xf>
  </cellXfs>
  <cellStyles count="5">
    <cellStyle name="Calculation" xfId="2" builtinId="22"/>
    <cellStyle name="Input" xfId="1" builtinId="20"/>
    <cellStyle name="Linked Cell" xfId="3" builtinId="24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EAC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88317531737105E-2"/>
          <c:y val="1.7190984929700687E-2"/>
          <c:w val="0.8800586212437731"/>
          <c:h val="0.81130432639582029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'1b'!$H$2:$H$241</c:f>
              <c:numCache>
                <c:formatCode>"$"#,##0.00_);[Red]\("$"#,##0.00\)</c:formatCode>
                <c:ptCount val="240"/>
                <c:pt idx="0">
                  <c:v>815.04852052412059</c:v>
                </c:pt>
                <c:pt idx="1">
                  <c:v>510.72098977583238</c:v>
                </c:pt>
                <c:pt idx="2">
                  <c:v>407.2636611996752</c:v>
                </c:pt>
                <c:pt idx="3">
                  <c:v>354.07742835901541</c:v>
                </c:pt>
                <c:pt idx="4">
                  <c:v>321.04105094684996</c:v>
                </c:pt>
                <c:pt idx="5">
                  <c:v>298.11297417598257</c:v>
                </c:pt>
                <c:pt idx="6">
                  <c:v>280.98873039158065</c:v>
                </c:pt>
                <c:pt idx="7">
                  <c:v>267.51528849653664</c:v>
                </c:pt>
                <c:pt idx="8">
                  <c:v>256.49583625422349</c:v>
                </c:pt>
                <c:pt idx="9">
                  <c:v>247.21169248068458</c:v>
                </c:pt>
                <c:pt idx="10">
                  <c:v>239.20499376513516</c:v>
                </c:pt>
                <c:pt idx="11">
                  <c:v>232.1700372643817</c:v>
                </c:pt>
                <c:pt idx="12">
                  <c:v>225.8947724727133</c:v>
                </c:pt>
                <c:pt idx="13">
                  <c:v>220.22736749594867</c:v>
                </c:pt>
                <c:pt idx="14">
                  <c:v>215.05614840920839</c:v>
                </c:pt>
                <c:pt idx="15">
                  <c:v>210.29706098774628</c:v>
                </c:pt>
                <c:pt idx="16">
                  <c:v>205.88555737538121</c:v>
                </c:pt>
                <c:pt idx="17">
                  <c:v>201.77118689268326</c:v>
                </c:pt>
                <c:pt idx="18">
                  <c:v>197.91389473319296</c:v>
                </c:pt>
                <c:pt idx="19">
                  <c:v>194.28143079633352</c:v>
                </c:pt>
                <c:pt idx="20">
                  <c:v>190.84749862018776</c:v>
                </c:pt>
                <c:pt idx="21">
                  <c:v>187.5904089359002</c:v>
                </c:pt>
                <c:pt idx="22">
                  <c:v>184.49208427069541</c:v>
                </c:pt>
                <c:pt idx="23">
                  <c:v>181.53731221728825</c:v>
                </c:pt>
                <c:pt idx="24">
                  <c:v>178.71317774956495</c:v>
                </c:pt>
                <c:pt idx="25">
                  <c:v>176.00862638580253</c:v>
                </c:pt>
                <c:pt idx="26">
                  <c:v>173.41412428161993</c:v>
                </c:pt>
                <c:pt idx="27">
                  <c:v>170.92139102549575</c:v>
                </c:pt>
                <c:pt idx="28">
                  <c:v>168.52318759288798</c:v>
                </c:pt>
                <c:pt idx="29">
                  <c:v>166.21314659324202</c:v>
                </c:pt>
                <c:pt idx="30">
                  <c:v>163.98563526422396</c:v>
                </c:pt>
                <c:pt idx="31">
                  <c:v>161.83564405380983</c:v>
                </c:pt>
                <c:pt idx="32">
                  <c:v>159.75869536635065</c:v>
                </c:pt>
                <c:pt idx="33">
                  <c:v>157.75076832483373</c:v>
                </c:pt>
                <c:pt idx="34">
                  <c:v>155.80823634952489</c:v>
                </c:pt>
                <c:pt idx="35">
                  <c:v>153.92781506415182</c:v>
                </c:pt>
                <c:pt idx="36">
                  <c:v>152.10651857883082</c:v>
                </c:pt>
                <c:pt idx="37">
                  <c:v>150.34162260955094</c:v>
                </c:pt>
                <c:pt idx="38">
                  <c:v>148.63063320989002</c:v>
                </c:pt>
                <c:pt idx="39">
                  <c:v>146.97126013542996</c:v>
                </c:pt>
                <c:pt idx="40">
                  <c:v>145.36139405240218</c:v>
                </c:pt>
                <c:pt idx="41">
                  <c:v>143.79908695221516</c:v>
                </c:pt>
                <c:pt idx="42">
                  <c:v>142.28253525222235</c:v>
                </c:pt>
                <c:pt idx="43">
                  <c:v>140.81006515751358</c:v>
                </c:pt>
                <c:pt idx="44">
                  <c:v>139.38011993405729</c:v>
                </c:pt>
                <c:pt idx="45">
                  <c:v>137.99124880428766</c:v>
                </c:pt>
                <c:pt idx="46">
                  <c:v>136.64209722536049</c:v>
                </c:pt>
                <c:pt idx="47">
                  <c:v>135.33139835022519</c:v>
                </c:pt>
                <c:pt idx="48">
                  <c:v>134.0579655042512</c:v>
                </c:pt>
                <c:pt idx="49">
                  <c:v>132.82068553687336</c:v>
                </c:pt>
                <c:pt idx="50">
                  <c:v>131.6185129297327</c:v>
                </c:pt>
                <c:pt idx="51">
                  <c:v>130.45046456099502</c:v>
                </c:pt>
                <c:pt idx="52">
                  <c:v>129.31561504064135</c:v>
                </c:pt>
                <c:pt idx="53">
                  <c:v>128.21309254412418</c:v>
                </c:pt>
                <c:pt idx="54">
                  <c:v>127.14207508231934</c:v>
                </c:pt>
                <c:pt idx="55">
                  <c:v>126.10178715454904</c:v>
                </c:pt>
                <c:pt idx="56">
                  <c:v>125.09149673890181</c:v>
                </c:pt>
                <c:pt idx="57">
                  <c:v>124.11051258037122</c:v>
                </c:pt>
                <c:pt idx="58">
                  <c:v>123.15818174267118</c:v>
                </c:pt>
                <c:pt idx="59">
                  <c:v>122.23388739412387</c:v>
                </c:pt>
                <c:pt idx="60">
                  <c:v>121.33704680188443</c:v>
                </c:pt>
                <c:pt idx="61">
                  <c:v>120.46710951207787</c:v>
                </c:pt>
                <c:pt idx="62">
                  <c:v>119.62355569625834</c:v>
                </c:pt>
                <c:pt idx="63">
                  <c:v>118.80589464704249</c:v>
                </c:pt>
                <c:pt idx="64">
                  <c:v>118.01366340787116</c:v>
                </c:pt>
                <c:pt idx="65">
                  <c:v>117.24642552367064</c:v>
                </c:pt>
                <c:pt idx="66">
                  <c:v>116.50376990076006</c:v>
                </c:pt>
                <c:pt idx="67">
                  <c:v>115.78530976571766</c:v>
                </c:pt>
                <c:pt idx="68">
                  <c:v>115.09068171410905</c:v>
                </c:pt>
                <c:pt idx="69">
                  <c:v>114.4195448410189</c:v>
                </c:pt>
                <c:pt idx="70">
                  <c:v>113.77157994623373</c:v>
                </c:pt>
                <c:pt idx="71">
                  <c:v>113.14648880772049</c:v>
                </c:pt>
                <c:pt idx="72">
                  <c:v>112.54399351774124</c:v>
                </c:pt>
                <c:pt idx="73">
                  <c:v>111.96383587656071</c:v>
                </c:pt>
                <c:pt idx="74">
                  <c:v>111.40577683924315</c:v>
                </c:pt>
                <c:pt idx="75">
                  <c:v>110.86959601151433</c:v>
                </c:pt>
                <c:pt idx="76">
                  <c:v>110.35509119108715</c:v>
                </c:pt>
                <c:pt idx="77">
                  <c:v>109.86207795122543</c:v>
                </c:pt>
                <c:pt idx="78">
                  <c:v>109.39038926365374</c:v>
                </c:pt>
                <c:pt idx="79">
                  <c:v>108.93987515821792</c:v>
                </c:pt>
                <c:pt idx="80">
                  <c:v>108.51040241696683</c:v>
                </c:pt>
                <c:pt idx="81">
                  <c:v>108.10185430056175</c:v>
                </c:pt>
                <c:pt idx="82">
                  <c:v>107.71413030513263</c:v>
                </c:pt>
                <c:pt idx="83">
                  <c:v>107.34714594789051</c:v>
                </c:pt>
                <c:pt idx="84">
                  <c:v>107.00083257997642</c:v>
                </c:pt>
                <c:pt idx="85">
                  <c:v>106.67513722518157</c:v>
                </c:pt>
                <c:pt idx="86">
                  <c:v>106.37002244331242</c:v>
                </c:pt>
                <c:pt idx="87">
                  <c:v>106.08546621710065</c:v>
                </c:pt>
                <c:pt idx="88">
                  <c:v>105.82146186167095</c:v>
                </c:pt>
                <c:pt idx="89">
                  <c:v>105.57801795568533</c:v>
                </c:pt>
                <c:pt idx="90">
                  <c:v>105.3551582933747</c:v>
                </c:pt>
                <c:pt idx="91">
                  <c:v>105.15292185675582</c:v>
                </c:pt>
                <c:pt idx="92">
                  <c:v>104.97136280741061</c:v>
                </c:pt>
                <c:pt idx="93">
                  <c:v>104.81055049727654</c:v>
                </c:pt>
                <c:pt idx="94">
                  <c:v>104.67056949796324</c:v>
                </c:pt>
                <c:pt idx="95">
                  <c:v>104.55151964817161</c:v>
                </c:pt>
                <c:pt idx="96">
                  <c:v>104.45351611884871</c:v>
                </c:pt>
                <c:pt idx="97">
                  <c:v>104.37668949576351</c:v>
                </c:pt>
                <c:pt idx="98">
                  <c:v>104.32118587923718</c:v>
                </c:pt>
                <c:pt idx="99">
                  <c:v>104.28716700080743</c:v>
                </c:pt>
                <c:pt idx="100">
                  <c:v>104.27481035664864</c:v>
                </c:pt>
                <c:pt idx="101">
                  <c:v>104.28430935760839</c:v>
                </c:pt>
                <c:pt idx="102">
                  <c:v>104.31587349576007</c:v>
                </c:pt>
                <c:pt idx="103">
                  <c:v>104.36972852740472</c:v>
                </c:pt>
                <c:pt idx="104">
                  <c:v>104.44611667248981</c:v>
                </c:pt>
                <c:pt idx="105">
                  <c:v>104.54529683044414</c:v>
                </c:pt>
                <c:pt idx="106">
                  <c:v>104.66754481245778</c:v>
                </c:pt>
                <c:pt idx="107">
                  <c:v>104.81315359026539</c:v>
                </c:pt>
                <c:pt idx="108">
                  <c:v>104.98243356151953</c:v>
                </c:pt>
                <c:pt idx="109">
                  <c:v>105.17571283186574</c:v>
                </c:pt>
                <c:pt idx="110">
                  <c:v>105.39333751385867</c:v>
                </c:pt>
                <c:pt idx="111">
                  <c:v>105.6356720428831</c:v>
                </c:pt>
                <c:pt idx="112">
                  <c:v>105.90309951026735</c:v>
                </c:pt>
                <c:pt idx="113">
                  <c:v>106.19602201380209</c:v>
                </c:pt>
                <c:pt idx="114">
                  <c:v>106.51486102589857</c:v>
                </c:pt>
                <c:pt idx="115">
                  <c:v>106.86005777964635</c:v>
                </c:pt>
                <c:pt idx="116">
                  <c:v>107.23207367305005</c:v>
                </c:pt>
                <c:pt idx="117">
                  <c:v>107.63139069174939</c:v>
                </c:pt>
                <c:pt idx="118">
                  <c:v>108.0585118505479</c:v>
                </c:pt>
                <c:pt idx="119">
                  <c:v>108.51396165409825</c:v>
                </c:pt>
                <c:pt idx="120">
                  <c:v>108.99828657711356</c:v>
                </c:pt>
                <c:pt idx="121">
                  <c:v>109.51205556449716</c:v>
                </c:pt>
                <c:pt idx="122">
                  <c:v>110.0558605518039</c:v>
                </c:pt>
                <c:pt idx="123">
                  <c:v>110.63031700646948</c:v>
                </c:pt>
                <c:pt idx="124">
                  <c:v>111.23606449026612</c:v>
                </c:pt>
                <c:pt idx="125">
                  <c:v>111.87376724346504</c:v>
                </c:pt>
                <c:pt idx="126">
                  <c:v>112.54411479120895</c:v>
                </c:pt>
                <c:pt idx="127">
                  <c:v>113.24782257262163</c:v>
                </c:pt>
                <c:pt idx="128">
                  <c:v>113.98563259320319</c:v>
                </c:pt>
                <c:pt idx="129">
                  <c:v>114.75831410108492</c:v>
                </c:pt>
                <c:pt idx="130">
                  <c:v>115.56666428774</c:v>
                </c:pt>
                <c:pt idx="131">
                  <c:v>116.41150901377209</c:v>
                </c:pt>
                <c:pt idx="132">
                  <c:v>117.29370356042745</c:v>
                </c:pt>
                <c:pt idx="133">
                  <c:v>118.2141334075022</c:v>
                </c:pt>
                <c:pt idx="134">
                  <c:v>119.17371503834151</c:v>
                </c:pt>
                <c:pt idx="135">
                  <c:v>120.17339677265497</c:v>
                </c:pt>
                <c:pt idx="136">
                  <c:v>121.21415962789698</c:v>
                </c:pt>
                <c:pt idx="137">
                  <c:v>122.29701820999159</c:v>
                </c:pt>
                <c:pt idx="138">
                  <c:v>123.42302163420617</c:v>
                </c:pt>
                <c:pt idx="139">
                  <c:v>124.59325447700986</c:v>
                </c:pt>
                <c:pt idx="140">
                  <c:v>125.80883775977989</c:v>
                </c:pt>
                <c:pt idx="141">
                  <c:v>127.0709299652509</c:v>
                </c:pt>
                <c:pt idx="142">
                  <c:v>128.38072808763232</c:v>
                </c:pt>
                <c:pt idx="143">
                  <c:v>129.73946871735126</c:v>
                </c:pt>
                <c:pt idx="144">
                  <c:v>131.1484291614108</c:v>
                </c:pt>
                <c:pt idx="145">
                  <c:v>132.60892860038632</c:v>
                </c:pt>
                <c:pt idx="146">
                  <c:v>134.12232928311934</c:v>
                </c:pt>
                <c:pt idx="147">
                  <c:v>135.69003776020034</c:v>
                </c:pt>
                <c:pt idx="148">
                  <c:v>137.31350615737136</c:v>
                </c:pt>
                <c:pt idx="149">
                  <c:v>138.99423349001501</c:v>
                </c:pt>
                <c:pt idx="150">
                  <c:v>140.73376701993479</c:v>
                </c:pt>
                <c:pt idx="151">
                  <c:v>142.53370365567332</c:v>
                </c:pt>
                <c:pt idx="152">
                  <c:v>144.39569139765135</c:v>
                </c:pt>
                <c:pt idx="153">
                  <c:v>146.32143082945814</c:v>
                </c:pt>
                <c:pt idx="154">
                  <c:v>148.31267665666147</c:v>
                </c:pt>
                <c:pt idx="155">
                  <c:v>150.37123929455328</c:v>
                </c:pt>
                <c:pt idx="156">
                  <c:v>152.49898650629072</c:v>
                </c:pt>
                <c:pt idx="157">
                  <c:v>154.69784509294101</c:v>
                </c:pt>
                <c:pt idx="158">
                  <c:v>156.96980263698484</c:v>
                </c:pt>
                <c:pt idx="159">
                  <c:v>159.31690930088436</c:v>
                </c:pt>
                <c:pt idx="160">
                  <c:v>161.74127968237306</c:v>
                </c:pt>
                <c:pt idx="161">
                  <c:v>164.24509472817627</c:v>
                </c:pt>
                <c:pt idx="162">
                  <c:v>166.83060370792728</c:v>
                </c:pt>
                <c:pt idx="163">
                  <c:v>169.50012625009856</c:v>
                </c:pt>
                <c:pt idx="164">
                  <c:v>172.25605444182619</c:v>
                </c:pt>
                <c:pt idx="165">
                  <c:v>175.10085499456471</c:v>
                </c:pt>
                <c:pt idx="166">
                  <c:v>178.03707147757123</c:v>
                </c:pt>
                <c:pt idx="167">
                  <c:v>181.06732662127968</c:v>
                </c:pt>
                <c:pt idx="168">
                  <c:v>184.19432469269324</c:v>
                </c:pt>
                <c:pt idx="169">
                  <c:v>187.42085394498767</c:v>
                </c:pt>
                <c:pt idx="170">
                  <c:v>190.74978914358894</c:v>
                </c:pt>
                <c:pt idx="171">
                  <c:v>194.18409417105883</c:v>
                </c:pt>
                <c:pt idx="172">
                  <c:v>197.72682471319672</c:v>
                </c:pt>
                <c:pt idx="173">
                  <c:v>201.38113102883966</c:v>
                </c:pt>
                <c:pt idx="174">
                  <c:v>205.15026080592258</c:v>
                </c:pt>
                <c:pt idx="175">
                  <c:v>209.03756210643942</c:v>
                </c:pt>
                <c:pt idx="176">
                  <c:v>213.04648640302943</c:v>
                </c:pt>
                <c:pt idx="177">
                  <c:v>217.18059170999865</c:v>
                </c:pt>
                <c:pt idx="178">
                  <c:v>221.44354581167323</c:v>
                </c:pt>
                <c:pt idx="179">
                  <c:v>225.83912959107386</c:v>
                </c:pt>
                <c:pt idx="180">
                  <c:v>230.37124046199105</c:v>
                </c:pt>
                <c:pt idx="181">
                  <c:v>235.04389590764239</c:v>
                </c:pt>
                <c:pt idx="182">
                  <c:v>239.86123712918595</c:v>
                </c:pt>
                <c:pt idx="183">
                  <c:v>244.82753280747184</c:v>
                </c:pt>
                <c:pt idx="184">
                  <c:v>249.94718298151651</c:v>
                </c:pt>
                <c:pt idx="185">
                  <c:v>255.22472304729402</c:v>
                </c:pt>
                <c:pt idx="186">
                  <c:v>260.66482788055106</c:v>
                </c:pt>
                <c:pt idx="187">
                  <c:v>266.27231608746831</c:v>
                </c:pt>
                <c:pt idx="188">
                  <c:v>272.05215438710826</c:v>
                </c:pt>
                <c:pt idx="189">
                  <c:v>278.00946212971598</c:v>
                </c:pt>
                <c:pt idx="190">
                  <c:v>284.14951595506176</c:v>
                </c:pt>
                <c:pt idx="191">
                  <c:v>290.4777545951506</c:v>
                </c:pt>
                <c:pt idx="192">
                  <c:v>296.99978382575193</c:v>
                </c:pt>
                <c:pt idx="193">
                  <c:v>303.72138157134856</c:v>
                </c:pt>
                <c:pt idx="194">
                  <c:v>310.64850316824146</c:v>
                </c:pt>
                <c:pt idx="195">
                  <c:v>317.78728679069849</c:v>
                </c:pt>
                <c:pt idx="196">
                  <c:v>325.14405904518657</c:v>
                </c:pt>
                <c:pt idx="197">
                  <c:v>332.72534073788171</c:v>
                </c:pt>
                <c:pt idx="198">
                  <c:v>340.53785282081571</c:v>
                </c:pt>
                <c:pt idx="199">
                  <c:v>348.58852252218753</c:v>
                </c:pt>
                <c:pt idx="200">
                  <c:v>356.88448966653124</c:v>
                </c:pt>
                <c:pt idx="201">
                  <c:v>365.43311319061905</c:v>
                </c:pt>
                <c:pt idx="202">
                  <c:v>374.24197786115735</c:v>
                </c:pt>
                <c:pt idx="203">
                  <c:v>383.31890120051918</c:v>
                </c:pt>
                <c:pt idx="204">
                  <c:v>392.67194062695881</c:v>
                </c:pt>
                <c:pt idx="205">
                  <c:v>402.30940081594525</c:v>
                </c:pt>
                <c:pt idx="206">
                  <c:v>412.23984128946796</c:v>
                </c:pt>
                <c:pt idx="207">
                  <c:v>422.47208424037404</c:v>
                </c:pt>
                <c:pt idx="208">
                  <c:v>433.01522259901827</c:v>
                </c:pt>
                <c:pt idx="209">
                  <c:v>443.8786283497397</c:v>
                </c:pt>
                <c:pt idx="210">
                  <c:v>455.0719611049002</c:v>
                </c:pt>
                <c:pt idx="211">
                  <c:v>466.60517694447623</c:v>
                </c:pt>
                <c:pt idx="212">
                  <c:v>478.48853752943097</c:v>
                </c:pt>
                <c:pt idx="213">
                  <c:v>490.73261949735917</c:v>
                </c:pt>
                <c:pt idx="214">
                  <c:v>503.34832414915837</c:v>
                </c:pt>
                <c:pt idx="215">
                  <c:v>516.34688743574918</c:v>
                </c:pt>
                <c:pt idx="216">
                  <c:v>529.73989025415665</c:v>
                </c:pt>
                <c:pt idx="217">
                  <c:v>543.53926906254742</c:v>
                </c:pt>
                <c:pt idx="218">
                  <c:v>557.75732682412001</c:v>
                </c:pt>
                <c:pt idx="219">
                  <c:v>572.40674429005173</c:v>
                </c:pt>
                <c:pt idx="220">
                  <c:v>587.50059163202673</c:v>
                </c:pt>
                <c:pt idx="221">
                  <c:v>603.05234043519374</c:v>
                </c:pt>
                <c:pt idx="222">
                  <c:v>619.07587606274251</c:v>
                </c:pt>
                <c:pt idx="223">
                  <c:v>635.58551040363784</c:v>
                </c:pt>
                <c:pt idx="224">
                  <c:v>652.59599501540379</c:v>
                </c:pt>
                <c:pt idx="225">
                  <c:v>670.12253467422966</c:v>
                </c:pt>
                <c:pt idx="226">
                  <c:v>688.18080134504237</c:v>
                </c:pt>
                <c:pt idx="227">
                  <c:v>706.78694858459539</c:v>
                </c:pt>
                <c:pt idx="228">
                  <c:v>725.95762639101702</c:v>
                </c:pt>
                <c:pt idx="229">
                  <c:v>745.70999651369061</c:v>
                </c:pt>
                <c:pt idx="230">
                  <c:v>766.0617482377711</c:v>
                </c:pt>
                <c:pt idx="231">
                  <c:v>787.03111465807706</c:v>
                </c:pt>
                <c:pt idx="232">
                  <c:v>808.63688945757565</c:v>
                </c:pt>
                <c:pt idx="233">
                  <c:v>830.89844420612724</c:v>
                </c:pt>
                <c:pt idx="234">
                  <c:v>853.83574619567605</c:v>
                </c:pt>
                <c:pt idx="235">
                  <c:v>877.46937682854366</c:v>
                </c:pt>
                <c:pt idx="236">
                  <c:v>901.82055057602929</c:v>
                </c:pt>
                <c:pt idx="237">
                  <c:v>926.91113452504214</c:v>
                </c:pt>
                <c:pt idx="238">
                  <c:v>952.76366853104707</c:v>
                </c:pt>
                <c:pt idx="239">
                  <c:v>979.40138599617842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5-1048-AB94-D1705442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92534128"/>
        <c:axId val="1192535776"/>
      </c:lineChart>
      <c:catAx>
        <c:axId val="119253412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35776"/>
        <c:crosses val="autoZero"/>
        <c:auto val="1"/>
        <c:lblAlgn val="ctr"/>
        <c:lblOffset val="100"/>
        <c:tickLblSkip val="20"/>
        <c:tickMarkSkip val="100"/>
        <c:noMultiLvlLbl val="0"/>
      </c:catAx>
      <c:valAx>
        <c:axId val="1192535776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34128"/>
        <c:crossesAt val="1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208</xdr:row>
      <xdr:rowOff>6350</xdr:rowOff>
    </xdr:from>
    <xdr:to>
      <xdr:col>22</xdr:col>
      <xdr:colOff>177800</xdr:colOff>
      <xdr:row>228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09CD7-5B6A-464E-0687-5810EC19D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C985-1243-9542-8E6B-342708BE04E5}">
  <dimension ref="A1:H445"/>
  <sheetViews>
    <sheetView topLeftCell="A204" workbookViewId="0">
      <selection activeCell="H125" sqref="C85:H125"/>
    </sheetView>
  </sheetViews>
  <sheetFormatPr baseColWidth="10" defaultColWidth="9.1640625" defaultRowHeight="16" x14ac:dyDescent="0.2"/>
  <cols>
    <col min="1" max="2" width="9.1640625" style="32"/>
    <col min="3" max="3" width="9.1640625" style="28"/>
    <col min="4" max="8" width="17.6640625" style="28" customWidth="1"/>
    <col min="9" max="16384" width="9.1640625" style="32"/>
  </cols>
  <sheetData>
    <row r="1" spans="1:8" x14ac:dyDescent="0.2">
      <c r="A1" s="32" t="s">
        <v>10</v>
      </c>
      <c r="B1" s="33">
        <v>7.9741399999999994E-3</v>
      </c>
      <c r="C1" s="28" t="s">
        <v>24</v>
      </c>
      <c r="D1" s="28" t="s">
        <v>25</v>
      </c>
      <c r="E1" s="28" t="s">
        <v>26</v>
      </c>
      <c r="F1" s="28" t="s">
        <v>27</v>
      </c>
      <c r="G1" s="28" t="s">
        <v>28</v>
      </c>
      <c r="H1" s="28" t="s">
        <v>31</v>
      </c>
    </row>
    <row r="2" spans="1:8" x14ac:dyDescent="0.2">
      <c r="A2" s="32" t="s">
        <v>29</v>
      </c>
      <c r="B2" s="33">
        <v>4.0430000000000001E-2</v>
      </c>
      <c r="C2" s="28">
        <v>1</v>
      </c>
      <c r="D2" s="31">
        <f>PV(((1+$B$1)/(1+$B$2)-1),C2,-0.52655)/(1+$B$2)</f>
        <v>0.52238443339429319</v>
      </c>
      <c r="E2" s="30">
        <f>PV(((1+$B$1)/(1+$B$3)-1),C2,-1.4315667)/(1+$B$3)</f>
        <v>1.4202414954812235</v>
      </c>
      <c r="F2" s="31">
        <f>5400*((1-3.827%)^C2)</f>
        <v>5193.3419999999996</v>
      </c>
      <c r="G2" s="31">
        <f>6000+D2+E2-F2</f>
        <v>808.60062592887607</v>
      </c>
      <c r="H2" s="29">
        <f>PMT($B$1,C2,-G2)</f>
        <v>815.04852052412059</v>
      </c>
    </row>
    <row r="3" spans="1:8" x14ac:dyDescent="0.2">
      <c r="A3" s="32" t="s">
        <v>30</v>
      </c>
      <c r="B3" s="33">
        <v>3.8949999999999999E-2</v>
      </c>
      <c r="C3" s="28">
        <v>2</v>
      </c>
      <c r="D3" s="31">
        <f>PV(((1+$B$1)/(1+$B$2)-1),C3,-0.52655)/(1+$B$2)</f>
        <v>1.0615891753298592</v>
      </c>
      <c r="E3" s="30">
        <f t="shared" ref="E3:E66" si="0">PV(((1+$B$1)/(1+$B$3)-1),C3,-1.4315667)/(1+$B$3)</f>
        <v>2.8841281600044004</v>
      </c>
      <c r="F3" s="31">
        <f t="shared" ref="F3:F66" si="1">5400*((1-3.827%)^C3)</f>
        <v>4994.5928016600001</v>
      </c>
      <c r="G3" s="31">
        <f t="shared" ref="G3:G66" si="2">6000+D3+E3-F3</f>
        <v>1009.3529156753339</v>
      </c>
      <c r="H3" s="29">
        <f t="shared" ref="H3:H66" si="3">PMT($B$1,C3,-G3)</f>
        <v>510.72098977583238</v>
      </c>
    </row>
    <row r="4" spans="1:8" x14ac:dyDescent="0.2">
      <c r="C4" s="28">
        <v>3</v>
      </c>
      <c r="D4" s="31">
        <f t="shared" ref="D4:D66" si="4">PV(((1+$B$1)/(1+$B$2)-1),C4,-0.52655)/(1+$B$2)</f>
        <v>1.6181558246012586</v>
      </c>
      <c r="E4" s="30">
        <f t="shared" si="0"/>
        <v>4.3930012448896445</v>
      </c>
      <c r="F4" s="31">
        <f t="shared" si="1"/>
        <v>4803.4497351404716</v>
      </c>
      <c r="G4" s="31">
        <f t="shared" si="2"/>
        <v>1202.5614219290201</v>
      </c>
      <c r="H4" s="29">
        <f t="shared" si="3"/>
        <v>407.2636611996752</v>
      </c>
    </row>
    <row r="5" spans="1:8" x14ac:dyDescent="0.2">
      <c r="C5" s="28">
        <v>4</v>
      </c>
      <c r="D5" s="31">
        <f t="shared" si="4"/>
        <v>2.1926434189967283</v>
      </c>
      <c r="E5" s="30">
        <f t="shared" si="0"/>
        <v>5.9482432191941959</v>
      </c>
      <c r="F5" s="31">
        <f t="shared" si="1"/>
        <v>4619.6217137766453</v>
      </c>
      <c r="G5" s="31">
        <f t="shared" si="2"/>
        <v>1388.5191728615455</v>
      </c>
      <c r="H5" s="29">
        <f t="shared" si="3"/>
        <v>354.07742835901541</v>
      </c>
    </row>
    <row r="6" spans="1:8" x14ac:dyDescent="0.2">
      <c r="C6" s="28">
        <v>5</v>
      </c>
      <c r="D6" s="31">
        <f t="shared" si="4"/>
        <v>2.7856289968180801</v>
      </c>
      <c r="E6" s="30">
        <f t="shared" si="0"/>
        <v>7.5512790363667586</v>
      </c>
      <c r="F6" s="31">
        <f t="shared" si="1"/>
        <v>4442.8287907904132</v>
      </c>
      <c r="G6" s="31">
        <f t="shared" si="2"/>
        <v>1567.5081172427708</v>
      </c>
      <c r="H6" s="29">
        <f t="shared" si="3"/>
        <v>321.04105094684996</v>
      </c>
    </row>
    <row r="7" spans="1:8" x14ac:dyDescent="0.2">
      <c r="C7" s="28">
        <v>6</v>
      </c>
      <c r="D7" s="31">
        <f t="shared" si="4"/>
        <v>3.39770817648103</v>
      </c>
      <c r="E7" s="30">
        <f t="shared" si="0"/>
        <v>9.2035774398272228</v>
      </c>
      <c r="F7" s="31">
        <f t="shared" si="1"/>
        <v>4272.8017329668646</v>
      </c>
      <c r="G7" s="31">
        <f t="shared" si="2"/>
        <v>1739.7995526494433</v>
      </c>
      <c r="H7" s="29">
        <f t="shared" si="3"/>
        <v>298.11297417598257</v>
      </c>
    </row>
    <row r="8" spans="1:8" x14ac:dyDescent="0.2">
      <c r="C8" s="28">
        <v>7</v>
      </c>
      <c r="D8" s="31">
        <f t="shared" si="4"/>
        <v>4.0294957547781491</v>
      </c>
      <c r="E8" s="30">
        <f t="shared" si="0"/>
        <v>10.906652308667844</v>
      </c>
      <c r="F8" s="31">
        <f t="shared" si="1"/>
        <v>4109.2816106462224</v>
      </c>
      <c r="G8" s="31">
        <f t="shared" si="2"/>
        <v>1905.6545374172238</v>
      </c>
      <c r="H8" s="29">
        <f t="shared" si="3"/>
        <v>280.98873039158065</v>
      </c>
    </row>
    <row r="9" spans="1:8" x14ac:dyDescent="0.2">
      <c r="C9" s="28">
        <v>8</v>
      </c>
      <c r="D9" s="31">
        <f t="shared" si="4"/>
        <v>4.6816263244053342</v>
      </c>
      <c r="E9" s="30">
        <f t="shared" si="0"/>
        <v>12.662064044708989</v>
      </c>
      <c r="F9" s="31">
        <f t="shared" si="1"/>
        <v>3952.0194034067913</v>
      </c>
      <c r="G9" s="31">
        <f t="shared" si="2"/>
        <v>2065.3242869623232</v>
      </c>
      <c r="H9" s="29">
        <f t="shared" si="3"/>
        <v>267.51528849653664</v>
      </c>
    </row>
    <row r="10" spans="1:8" x14ac:dyDescent="0.2">
      <c r="C10" s="28">
        <v>9</v>
      </c>
      <c r="D10" s="31">
        <f t="shared" si="4"/>
        <v>5.3547549113720718</v>
      </c>
      <c r="E10" s="30">
        <f t="shared" si="0"/>
        <v>14.471421002180081</v>
      </c>
      <c r="F10" s="31">
        <f t="shared" si="1"/>
        <v>3800.775620838413</v>
      </c>
      <c r="G10" s="31">
        <f t="shared" si="2"/>
        <v>2219.0505550751391</v>
      </c>
      <c r="H10" s="29">
        <f t="shared" si="3"/>
        <v>256.49583625422349</v>
      </c>
    </row>
    <row r="11" spans="1:8" x14ac:dyDescent="0.2">
      <c r="C11" s="28">
        <v>10</v>
      </c>
      <c r="D11" s="31">
        <f t="shared" si="4"/>
        <v>6.0495576329357474</v>
      </c>
      <c r="E11" s="30">
        <f t="shared" si="0"/>
        <v>16.336380961335962</v>
      </c>
      <c r="F11" s="31">
        <f t="shared" si="1"/>
        <v>3655.3199378289273</v>
      </c>
      <c r="G11" s="31">
        <f t="shared" si="2"/>
        <v>2367.0660007653441</v>
      </c>
      <c r="H11" s="29">
        <f t="shared" si="3"/>
        <v>247.21169248068458</v>
      </c>
    </row>
    <row r="12" spans="1:8" x14ac:dyDescent="0.2">
      <c r="C12" s="28">
        <v>11</v>
      </c>
      <c r="D12" s="31">
        <f t="shared" si="4"/>
        <v>6.7667323767208325</v>
      </c>
      <c r="E12" s="30">
        <f t="shared" si="0"/>
        <v>18.258652647358591</v>
      </c>
      <c r="F12" s="31">
        <f t="shared" si="1"/>
        <v>3515.4308438082139</v>
      </c>
      <c r="G12" s="31">
        <f t="shared" si="2"/>
        <v>2509.5945412158658</v>
      </c>
      <c r="H12" s="29">
        <f t="shared" si="3"/>
        <v>239.20499376513516</v>
      </c>
    </row>
    <row r="13" spans="1:8" x14ac:dyDescent="0.2">
      <c r="C13" s="28">
        <v>12</v>
      </c>
      <c r="D13" s="31">
        <f t="shared" si="4"/>
        <v>7.5069995017051276</v>
      </c>
      <c r="E13" s="30">
        <f t="shared" si="0"/>
        <v>20.239997295935808</v>
      </c>
      <c r="F13" s="31">
        <f t="shared" si="1"/>
        <v>3380.8953054156736</v>
      </c>
      <c r="G13" s="31">
        <f t="shared" si="2"/>
        <v>2646.8516913819667</v>
      </c>
      <c r="H13" s="29">
        <f t="shared" si="3"/>
        <v>232.1700372643817</v>
      </c>
    </row>
    <row r="14" spans="1:8" x14ac:dyDescent="0.2">
      <c r="C14" s="28">
        <v>13</v>
      </c>
      <c r="D14" s="31">
        <f t="shared" si="4"/>
        <v>8.2711025617771003</v>
      </c>
      <c r="E14" s="30">
        <f t="shared" si="0"/>
        <v>22.282230266951597</v>
      </c>
      <c r="F14" s="31">
        <f t="shared" si="1"/>
        <v>3251.508442077416</v>
      </c>
      <c r="G14" s="31">
        <f t="shared" si="2"/>
        <v>2779.0448907513132</v>
      </c>
      <c r="H14" s="29">
        <f t="shared" si="3"/>
        <v>225.8947724727133</v>
      </c>
    </row>
    <row r="15" spans="1:8" x14ac:dyDescent="0.2">
      <c r="C15" s="28">
        <v>14</v>
      </c>
      <c r="D15" s="31">
        <f t="shared" si="4"/>
        <v>9.0598090525911186</v>
      </c>
      <c r="E15" s="30">
        <f t="shared" si="0"/>
        <v>24.387222707766458</v>
      </c>
      <c r="F15" s="31">
        <f t="shared" si="1"/>
        <v>3127.0732139991137</v>
      </c>
      <c r="G15" s="31">
        <f t="shared" si="2"/>
        <v>2906.3738177612436</v>
      </c>
      <c r="H15" s="29">
        <f t="shared" si="3"/>
        <v>220.22736749594867</v>
      </c>
    </row>
    <row r="16" spans="1:8" x14ac:dyDescent="0.2">
      <c r="C16" s="28">
        <v>15</v>
      </c>
      <c r="D16" s="31">
        <f t="shared" si="4"/>
        <v>9.8739111824707848</v>
      </c>
      <c r="E16" s="30">
        <f t="shared" si="0"/>
        <v>26.556903267611563</v>
      </c>
      <c r="F16" s="31">
        <f t="shared" si="1"/>
        <v>3007.4001220993673</v>
      </c>
      <c r="G16" s="31">
        <f t="shared" si="2"/>
        <v>3029.0306923507146</v>
      </c>
      <c r="H16" s="29">
        <f t="shared" si="3"/>
        <v>215.05614840920839</v>
      </c>
    </row>
    <row r="17" spans="3:8" x14ac:dyDescent="0.2">
      <c r="C17" s="28">
        <v>16</v>
      </c>
      <c r="D17" s="31">
        <f t="shared" si="4"/>
        <v>10.714226668134636</v>
      </c>
      <c r="E17" s="30">
        <f t="shared" si="0"/>
        <v>28.793259864667803</v>
      </c>
      <c r="F17" s="31">
        <f t="shared" si="1"/>
        <v>2892.3069194266241</v>
      </c>
      <c r="G17" s="31">
        <f t="shared" si="2"/>
        <v>3147.2005671061784</v>
      </c>
      <c r="H17" s="29">
        <f t="shared" si="3"/>
        <v>210.29706098774628</v>
      </c>
    </row>
    <row r="18" spans="3:8" x14ac:dyDescent="0.2">
      <c r="C18" s="28">
        <v>17</v>
      </c>
      <c r="D18" s="31">
        <f t="shared" si="4"/>
        <v>11.581599556043491</v>
      </c>
      <c r="E18" s="30">
        <f t="shared" si="0"/>
        <v>31.098341507448406</v>
      </c>
      <c r="F18" s="31">
        <f t="shared" si="1"/>
        <v>2781.618333620167</v>
      </c>
      <c r="G18" s="31">
        <f t="shared" si="2"/>
        <v>3261.0616074433251</v>
      </c>
      <c r="H18" s="29">
        <f t="shared" si="3"/>
        <v>205.88555737538121</v>
      </c>
    </row>
    <row r="19" spans="3:8" x14ac:dyDescent="0.2">
      <c r="C19" s="28">
        <v>18</v>
      </c>
      <c r="D19" s="31">
        <f t="shared" si="4"/>
        <v>12.476901070194446</v>
      </c>
      <c r="E19" s="30">
        <f t="shared" si="0"/>
        <v>33.474260172154345</v>
      </c>
      <c r="F19" s="31">
        <f t="shared" si="1"/>
        <v>2675.1657999925233</v>
      </c>
      <c r="G19" s="31">
        <f t="shared" si="2"/>
        <v>3370.7853612498261</v>
      </c>
      <c r="H19" s="29">
        <f t="shared" si="3"/>
        <v>201.77118689268326</v>
      </c>
    </row>
    <row r="20" spans="3:8" x14ac:dyDescent="0.2">
      <c r="C20" s="28">
        <v>19</v>
      </c>
      <c r="D20" s="31">
        <f t="shared" si="4"/>
        <v>13.401030487213099</v>
      </c>
      <c r="E20" s="30">
        <f t="shared" si="0"/>
        <v>35.923192737722182</v>
      </c>
      <c r="F20" s="31">
        <f t="shared" si="1"/>
        <v>2572.7872048268096</v>
      </c>
      <c r="G20" s="31">
        <f t="shared" si="2"/>
        <v>3476.5370183981254</v>
      </c>
      <c r="H20" s="29">
        <f t="shared" si="3"/>
        <v>197.91389473319296</v>
      </c>
    </row>
    <row r="21" spans="3:8" x14ac:dyDescent="0.2">
      <c r="C21" s="28">
        <v>20</v>
      </c>
      <c r="D21" s="31">
        <f t="shared" si="4"/>
        <v>14.35491603962293</v>
      </c>
      <c r="E21" s="30">
        <f t="shared" si="0"/>
        <v>38.447382980337643</v>
      </c>
      <c r="F21" s="31">
        <f t="shared" si="1"/>
        <v>2474.3266384980875</v>
      </c>
      <c r="G21" s="31">
        <f t="shared" si="2"/>
        <v>3578.4756605218731</v>
      </c>
      <c r="H21" s="29">
        <f t="shared" si="3"/>
        <v>194.28143079633352</v>
      </c>
    </row>
    <row r="22" spans="3:8" x14ac:dyDescent="0.2">
      <c r="C22" s="28">
        <v>21</v>
      </c>
      <c r="D22" s="31">
        <f t="shared" si="4"/>
        <v>15.339515848199126</v>
      </c>
      <c r="E22" s="30">
        <f t="shared" si="0"/>
        <v>41.049143629242117</v>
      </c>
      <c r="F22" s="31">
        <f t="shared" si="1"/>
        <v>2379.6341580427656</v>
      </c>
      <c r="G22" s="31">
        <f t="shared" si="2"/>
        <v>3676.7545014346756</v>
      </c>
      <c r="H22" s="29">
        <f t="shared" si="3"/>
        <v>190.84749862018776</v>
      </c>
    </row>
    <row r="23" spans="3:8" x14ac:dyDescent="0.2">
      <c r="C23" s="28">
        <v>22</v>
      </c>
      <c r="D23" s="31">
        <f t="shared" si="4"/>
        <v>16.355818884343417</v>
      </c>
      <c r="E23" s="30">
        <f t="shared" si="0"/>
        <v>43.730858485715814</v>
      </c>
      <c r="F23" s="31">
        <f t="shared" si="1"/>
        <v>2288.5655588144691</v>
      </c>
      <c r="G23" s="31">
        <f t="shared" si="2"/>
        <v>3771.52111855559</v>
      </c>
      <c r="H23" s="29">
        <f t="shared" si="3"/>
        <v>187.5904089359002</v>
      </c>
    </row>
    <row r="24" spans="3:8" x14ac:dyDescent="0.2">
      <c r="C24" s="28">
        <v>23</v>
      </c>
      <c r="D24" s="31">
        <f t="shared" si="4"/>
        <v>17.404845963446455</v>
      </c>
      <c r="E24" s="30">
        <f t="shared" si="0"/>
        <v>46.494984607178928</v>
      </c>
      <c r="F24" s="31">
        <f t="shared" si="1"/>
        <v>2200.9821548786394</v>
      </c>
      <c r="G24" s="31">
        <f t="shared" si="2"/>
        <v>3862.917675691986</v>
      </c>
      <c r="H24" s="29">
        <f t="shared" si="3"/>
        <v>184.49208427069541</v>
      </c>
    </row>
    <row r="25" spans="3:8" x14ac:dyDescent="0.2">
      <c r="C25" s="28">
        <v>24</v>
      </c>
      <c r="D25" s="31">
        <f t="shared" si="4"/>
        <v>18.487650770235632</v>
      </c>
      <c r="E25" s="30">
        <f t="shared" si="0"/>
        <v>49.344054558412161</v>
      </c>
      <c r="F25" s="31">
        <f t="shared" si="1"/>
        <v>2116.7505678114339</v>
      </c>
      <c r="G25" s="31">
        <f t="shared" si="2"/>
        <v>3951.0811375172143</v>
      </c>
      <c r="H25" s="29">
        <f t="shared" si="3"/>
        <v>181.53731221728825</v>
      </c>
    </row>
    <row r="26" spans="3:8" x14ac:dyDescent="0.2">
      <c r="C26" s="28">
        <v>25</v>
      </c>
      <c r="D26" s="31">
        <f t="shared" si="4"/>
        <v>19.605320917138069</v>
      </c>
      <c r="E26" s="30">
        <f t="shared" si="0"/>
        <v>52.280678731958645</v>
      </c>
      <c r="F26" s="31">
        <f t="shared" si="1"/>
        <v>2035.74252358129</v>
      </c>
      <c r="G26" s="31">
        <f t="shared" si="2"/>
        <v>4036.1434760678067</v>
      </c>
      <c r="H26" s="29">
        <f t="shared" si="3"/>
        <v>178.71317774956495</v>
      </c>
    </row>
    <row r="27" spans="3:8" x14ac:dyDescent="0.2">
      <c r="C27" s="28">
        <v>26</v>
      </c>
      <c r="D27" s="31">
        <f t="shared" si="4"/>
        <v>20.758979036722071</v>
      </c>
      <c r="E27" s="30">
        <f t="shared" si="0"/>
        <v>55.307547739834312</v>
      </c>
      <c r="F27" s="31">
        <f t="shared" si="1"/>
        <v>1957.834657203834</v>
      </c>
      <c r="G27" s="31">
        <f t="shared" si="2"/>
        <v>4118.2318695727226</v>
      </c>
      <c r="H27" s="29">
        <f t="shared" si="3"/>
        <v>176.00862638580253</v>
      </c>
    </row>
    <row r="28" spans="3:8" x14ac:dyDescent="0.2">
      <c r="C28" s="28">
        <v>27</v>
      </c>
      <c r="D28" s="31">
        <f t="shared" si="4"/>
        <v>21.949783909314128</v>
      </c>
      <c r="E28" s="30">
        <f t="shared" si="0"/>
        <v>58.427434878736939</v>
      </c>
      <c r="F28" s="31">
        <f t="shared" si="1"/>
        <v>1882.9083248726433</v>
      </c>
      <c r="G28" s="31">
        <f t="shared" si="2"/>
        <v>4197.4688939154075</v>
      </c>
      <c r="H28" s="29">
        <f t="shared" si="3"/>
        <v>173.41412428161993</v>
      </c>
    </row>
    <row r="29" spans="3:8" x14ac:dyDescent="0.2">
      <c r="C29" s="28">
        <v>28</v>
      </c>
      <c r="D29" s="31">
        <f t="shared" si="4"/>
        <v>23.178931626924172</v>
      </c>
      <c r="E29" s="30">
        <f t="shared" si="0"/>
        <v>61.643198671013295</v>
      </c>
      <c r="F29" s="31">
        <f t="shared" si="1"/>
        <v>1810.8494232797673</v>
      </c>
      <c r="G29" s="31">
        <f t="shared" si="2"/>
        <v>4273.9727070181698</v>
      </c>
      <c r="H29" s="29">
        <f t="shared" si="3"/>
        <v>170.92139102549575</v>
      </c>
    </row>
    <row r="30" spans="3:8" x14ac:dyDescent="0.2">
      <c r="C30" s="28">
        <v>29</v>
      </c>
      <c r="D30" s="31">
        <f t="shared" si="4"/>
        <v>24.447656794648239</v>
      </c>
      <c r="E30" s="30">
        <f t="shared" si="0"/>
        <v>64.957785483712172</v>
      </c>
      <c r="F30" s="31">
        <f t="shared" si="1"/>
        <v>1741.5482158508507</v>
      </c>
      <c r="G30" s="31">
        <f t="shared" si="2"/>
        <v>4347.8572264275099</v>
      </c>
      <c r="H30" s="29">
        <f t="shared" si="3"/>
        <v>168.52318759288798</v>
      </c>
    </row>
    <row r="31" spans="3:8" x14ac:dyDescent="0.2">
      <c r="C31" s="28">
        <v>30</v>
      </c>
      <c r="D31" s="31">
        <f t="shared" si="4"/>
        <v>25.757233770755143</v>
      </c>
      <c r="E31" s="30">
        <f t="shared" si="0"/>
        <v>68.374232228123191</v>
      </c>
      <c r="F31" s="31">
        <f t="shared" si="1"/>
        <v>1674.8991656302387</v>
      </c>
      <c r="G31" s="31">
        <f t="shared" si="2"/>
        <v>4419.2323003686397</v>
      </c>
      <c r="H31" s="29">
        <f t="shared" si="3"/>
        <v>166.21314659324202</v>
      </c>
    </row>
    <row r="32" spans="3:8" x14ac:dyDescent="0.2">
      <c r="C32" s="28">
        <v>31</v>
      </c>
      <c r="D32" s="31">
        <f t="shared" si="4"/>
        <v>27.108977946702836</v>
      </c>
      <c r="E32" s="30">
        <f t="shared" si="0"/>
        <v>71.895669142274414</v>
      </c>
      <c r="F32" s="31">
        <f t="shared" si="1"/>
        <v>1610.8007745615694</v>
      </c>
      <c r="G32" s="31">
        <f t="shared" si="2"/>
        <v>4488.2038725274078</v>
      </c>
      <c r="H32" s="29">
        <f t="shared" si="3"/>
        <v>163.98563526422396</v>
      </c>
    </row>
    <row r="33" spans="3:8" x14ac:dyDescent="0.2">
      <c r="C33" s="28">
        <v>32</v>
      </c>
      <c r="D33" s="31">
        <f t="shared" si="4"/>
        <v>28.504247068370265</v>
      </c>
      <c r="E33" s="30">
        <f t="shared" si="0"/>
        <v>75.525322658938492</v>
      </c>
      <c r="F33" s="31">
        <f t="shared" si="1"/>
        <v>1549.1554289190981</v>
      </c>
      <c r="G33" s="31">
        <f t="shared" si="2"/>
        <v>4554.8741408082105</v>
      </c>
      <c r="H33" s="29">
        <f t="shared" si="3"/>
        <v>161.83564405380983</v>
      </c>
    </row>
    <row r="34" spans="3:8" x14ac:dyDescent="0.2">
      <c r="C34" s="28">
        <v>33</v>
      </c>
      <c r="D34" s="31">
        <f t="shared" si="4"/>
        <v>29.944442599831447</v>
      </c>
      <c r="E34" s="30">
        <f t="shared" si="0"/>
        <v>79.266518361774786</v>
      </c>
      <c r="F34" s="31">
        <f t="shared" si="1"/>
        <v>1489.8692506543641</v>
      </c>
      <c r="G34" s="31">
        <f t="shared" si="2"/>
        <v>4619.3417103072425</v>
      </c>
      <c r="H34" s="29">
        <f t="shared" si="3"/>
        <v>159.75869536635065</v>
      </c>
    </row>
    <row r="35" spans="3:8" x14ac:dyDescent="0.2">
      <c r="C35" s="28">
        <v>34</v>
      </c>
      <c r="D35" s="31">
        <f t="shared" si="4"/>
        <v>31.431011131042141</v>
      </c>
      <c r="E35" s="30">
        <f t="shared" si="0"/>
        <v>83.122684032316457</v>
      </c>
      <c r="F35" s="31">
        <f t="shared" si="1"/>
        <v>1432.8519544318215</v>
      </c>
      <c r="G35" s="31">
        <f t="shared" si="2"/>
        <v>4681.701740731537</v>
      </c>
      <c r="H35" s="29">
        <f t="shared" si="3"/>
        <v>157.75076832483373</v>
      </c>
    </row>
    <row r="36" spans="3:8" x14ac:dyDescent="0.2">
      <c r="C36" s="28">
        <v>35</v>
      </c>
      <c r="D36" s="31">
        <f t="shared" si="4"/>
        <v>32.965445830852531</v>
      </c>
      <c r="E36" s="30">
        <f t="shared" si="0"/>
        <v>87.097352790593618</v>
      </c>
      <c r="F36" s="31">
        <f t="shared" si="1"/>
        <v>1378.0167101357156</v>
      </c>
      <c r="G36" s="31">
        <f t="shared" si="2"/>
        <v>4742.0460884857303</v>
      </c>
      <c r="H36" s="29">
        <f t="shared" si="3"/>
        <v>155.80823634952489</v>
      </c>
    </row>
    <row r="37" spans="3:8" x14ac:dyDescent="0.2">
      <c r="C37" s="28">
        <v>36</v>
      </c>
      <c r="D37" s="31">
        <f t="shared" si="4"/>
        <v>34.549287946805762</v>
      </c>
      <c r="E37" s="30">
        <f t="shared" si="0"/>
        <v>91.194166332270427</v>
      </c>
      <c r="F37" s="31">
        <f t="shared" si="1"/>
        <v>1325.2800106388218</v>
      </c>
      <c r="G37" s="31">
        <f t="shared" si="2"/>
        <v>4800.4634436402539</v>
      </c>
      <c r="H37" s="29">
        <f t="shared" si="3"/>
        <v>153.92781506415182</v>
      </c>
    </row>
    <row r="38" spans="3:8" x14ac:dyDescent="0.2">
      <c r="C38" s="28">
        <v>37</v>
      </c>
      <c r="D38" s="31">
        <f t="shared" si="4"/>
        <v>36.184128353228509</v>
      </c>
      <c r="E38" s="30">
        <f t="shared" si="0"/>
        <v>95.416878265262241</v>
      </c>
      <c r="F38" s="31">
        <f t="shared" si="1"/>
        <v>1274.5615446316742</v>
      </c>
      <c r="G38" s="31">
        <f t="shared" si="2"/>
        <v>4857.0394619868166</v>
      </c>
      <c r="H38" s="29">
        <f t="shared" si="3"/>
        <v>152.10651857883082</v>
      </c>
    </row>
    <row r="39" spans="3:8" x14ac:dyDescent="0.2">
      <c r="C39" s="28">
        <v>38</v>
      </c>
      <c r="D39" s="31">
        <f t="shared" si="4"/>
        <v>37.871609149168776</v>
      </c>
      <c r="E39" s="30">
        <f t="shared" si="0"/>
        <v>99.769357548889303</v>
      </c>
      <c r="F39" s="31">
        <f t="shared" si="1"/>
        <v>1225.78407431862</v>
      </c>
      <c r="G39" s="31">
        <f t="shared" si="2"/>
        <v>4911.8568923794382</v>
      </c>
      <c r="H39" s="29">
        <f t="shared" si="3"/>
        <v>150.34162260955094</v>
      </c>
    </row>
    <row r="40" spans="3:8" x14ac:dyDescent="0.2">
      <c r="C40" s="28">
        <v>39</v>
      </c>
      <c r="D40" s="31">
        <f t="shared" si="4"/>
        <v>39.613425307785839</v>
      </c>
      <c r="E40" s="30">
        <f t="shared" si="0"/>
        <v>104.2555920387189</v>
      </c>
      <c r="F40" s="31">
        <f t="shared" si="1"/>
        <v>1178.8733177944464</v>
      </c>
      <c r="G40" s="31">
        <f t="shared" si="2"/>
        <v>4964.9956995520588</v>
      </c>
      <c r="H40" s="29">
        <f t="shared" si="3"/>
        <v>148.63063320989002</v>
      </c>
    </row>
    <row r="41" spans="3:8" x14ac:dyDescent="0.2">
      <c r="C41" s="28">
        <v>40</v>
      </c>
      <c r="D41" s="31">
        <f t="shared" si="4"/>
        <v>41.411326378848983</v>
      </c>
      <c r="E41" s="30">
        <f t="shared" si="0"/>
        <v>108.87969214034301</v>
      </c>
      <c r="F41" s="31">
        <f t="shared" si="1"/>
        <v>1133.7578359224528</v>
      </c>
      <c r="G41" s="31">
        <f t="shared" si="2"/>
        <v>5016.5331825967387</v>
      </c>
      <c r="H41" s="29">
        <f t="shared" si="3"/>
        <v>146.97126013542996</v>
      </c>
    </row>
    <row r="42" spans="3:8" x14ac:dyDescent="0.2">
      <c r="C42" s="28">
        <v>41</v>
      </c>
      <c r="D42" s="31">
        <f t="shared" si="4"/>
        <v>43.267118246055233</v>
      </c>
      <c r="E42" s="30">
        <f t="shared" si="0"/>
        <v>113.64589457543958</v>
      </c>
      <c r="F42" s="31">
        <f t="shared" si="1"/>
        <v>1090.3689235417005</v>
      </c>
      <c r="G42" s="31">
        <f t="shared" si="2"/>
        <v>5066.5440892797942</v>
      </c>
      <c r="H42" s="29">
        <f t="shared" si="3"/>
        <v>145.36139405240218</v>
      </c>
    </row>
    <row r="43" spans="3:8" x14ac:dyDescent="0.2">
      <c r="C43" s="28">
        <v>42</v>
      </c>
      <c r="D43" s="31">
        <f t="shared" si="4"/>
        <v>45.18266494093119</v>
      </c>
      <c r="E43" s="30">
        <f t="shared" si="0"/>
        <v>118.55856626356795</v>
      </c>
      <c r="F43" s="31">
        <f t="shared" si="1"/>
        <v>1048.6405048377596</v>
      </c>
      <c r="G43" s="31">
        <f t="shared" si="2"/>
        <v>5115.1007263667398</v>
      </c>
      <c r="H43" s="29">
        <f t="shared" si="3"/>
        <v>143.79908695221516</v>
      </c>
    </row>
    <row r="44" spans="3:8" x14ac:dyDescent="0.2">
      <c r="C44" s="28">
        <v>43</v>
      </c>
      <c r="D44" s="31">
        <f t="shared" si="4"/>
        <v>47.15989051514061</v>
      </c>
      <c r="E44" s="30">
        <f t="shared" si="0"/>
        <v>123.62220832325517</v>
      </c>
      <c r="F44" s="31">
        <f t="shared" si="1"/>
        <v>1008.5090327176187</v>
      </c>
      <c r="G44" s="31">
        <f t="shared" si="2"/>
        <v>5162.273066120777</v>
      </c>
      <c r="H44" s="29">
        <f t="shared" si="3"/>
        <v>142.28253525222235</v>
      </c>
    </row>
    <row r="45" spans="3:8" x14ac:dyDescent="0.2">
      <c r="C45" s="28">
        <v>44</v>
      </c>
      <c r="D45" s="31">
        <f t="shared" si="4"/>
        <v>49.200780973079077</v>
      </c>
      <c r="E45" s="30">
        <f t="shared" si="0"/>
        <v>128.84146019603835</v>
      </c>
      <c r="F45" s="31">
        <f t="shared" si="1"/>
        <v>969.91339203551524</v>
      </c>
      <c r="G45" s="31">
        <f t="shared" si="2"/>
        <v>5208.1288491336027</v>
      </c>
      <c r="H45" s="29">
        <f t="shared" si="3"/>
        <v>140.81006515751358</v>
      </c>
    </row>
    <row r="46" spans="3:8" x14ac:dyDescent="0.2">
      <c r="C46" s="28">
        <v>45</v>
      </c>
      <c r="D46" s="31">
        <f t="shared" si="4"/>
        <v>51.307386266695964</v>
      </c>
      <c r="E46" s="30">
        <f t="shared" si="0"/>
        <v>134.2211038972429</v>
      </c>
      <c r="F46" s="31">
        <f t="shared" si="1"/>
        <v>932.79480652231609</v>
      </c>
      <c r="G46" s="31">
        <f t="shared" si="2"/>
        <v>5252.7336836416225</v>
      </c>
      <c r="H46" s="29">
        <f t="shared" si="3"/>
        <v>139.38011993405729</v>
      </c>
    </row>
    <row r="47" spans="3:8" x14ac:dyDescent="0.2">
      <c r="C47" s="28">
        <v>46</v>
      </c>
      <c r="D47" s="31">
        <f t="shared" si="4"/>
        <v>53.481822354548164</v>
      </c>
      <c r="E47" s="30">
        <f t="shared" si="0"/>
        <v>139.76606839739017</v>
      </c>
      <c r="F47" s="31">
        <f t="shared" si="1"/>
        <v>897.09674927670721</v>
      </c>
      <c r="G47" s="31">
        <f t="shared" si="2"/>
        <v>5296.1511414752313</v>
      </c>
      <c r="H47" s="29">
        <f t="shared" si="3"/>
        <v>137.99124880428766</v>
      </c>
    </row>
    <row r="48" spans="3:8" x14ac:dyDescent="0.2">
      <c r="C48" s="28">
        <v>47</v>
      </c>
      <c r="D48" s="31">
        <f t="shared" si="4"/>
        <v>55.72627332715355</v>
      </c>
      <c r="E48" s="30">
        <f t="shared" si="0"/>
        <v>145.48143413824931</v>
      </c>
      <c r="F48" s="31">
        <f t="shared" si="1"/>
        <v>862.76485668188764</v>
      </c>
      <c r="G48" s="31">
        <f t="shared" si="2"/>
        <v>5338.4428507835146</v>
      </c>
      <c r="H48" s="29">
        <f t="shared" si="3"/>
        <v>136.64209722536049</v>
      </c>
    </row>
    <row r="49" spans="3:8" x14ac:dyDescent="0.2">
      <c r="C49" s="28">
        <v>48</v>
      </c>
      <c r="D49" s="31">
        <f t="shared" si="4"/>
        <v>58.042993600778658</v>
      </c>
      <c r="E49" s="30">
        <f t="shared" si="0"/>
        <v>151.37243768767141</v>
      </c>
      <c r="F49" s="31">
        <f t="shared" si="1"/>
        <v>829.74684561667175</v>
      </c>
      <c r="G49" s="31">
        <f t="shared" si="2"/>
        <v>5379.6685856717786</v>
      </c>
      <c r="H49" s="29">
        <f t="shared" si="3"/>
        <v>135.33139835022519</v>
      </c>
    </row>
    <row r="50" spans="3:8" x14ac:dyDescent="0.2">
      <c r="C50" s="28">
        <v>49</v>
      </c>
      <c r="D50" s="31">
        <f t="shared" si="4"/>
        <v>60.434310181864518</v>
      </c>
      <c r="E50" s="30">
        <f t="shared" si="0"/>
        <v>157.44447653746968</v>
      </c>
      <c r="F50" s="31">
        <f t="shared" si="1"/>
        <v>797.99243383492171</v>
      </c>
      <c r="G50" s="31">
        <f t="shared" si="2"/>
        <v>5419.8863528844131</v>
      </c>
      <c r="H50" s="29">
        <f t="shared" si="3"/>
        <v>134.0579655042512</v>
      </c>
    </row>
    <row r="51" spans="3:8" x14ac:dyDescent="0.2">
      <c r="C51" s="28">
        <v>50</v>
      </c>
      <c r="D51" s="31">
        <f t="shared" si="4"/>
        <v>62.902625004364978</v>
      </c>
      <c r="E51" s="30">
        <f t="shared" si="0"/>
        <v>163.70311404874352</v>
      </c>
      <c r="F51" s="31">
        <f t="shared" si="1"/>
        <v>767.45326339205917</v>
      </c>
      <c r="G51" s="31">
        <f t="shared" si="2"/>
        <v>5459.1524756610497</v>
      </c>
      <c r="H51" s="29">
        <f t="shared" si="3"/>
        <v>132.82068553687336</v>
      </c>
    </row>
    <row r="52" spans="3:8" x14ac:dyDescent="0.2">
      <c r="C52" s="28">
        <v>51</v>
      </c>
      <c r="D52" s="31">
        <f t="shared" si="4"/>
        <v>65.450417342345162</v>
      </c>
      <c r="E52" s="30">
        <f t="shared" si="0"/>
        <v>170.15408454917514</v>
      </c>
      <c r="F52" s="31">
        <f t="shared" si="1"/>
        <v>738.08282700204506</v>
      </c>
      <c r="G52" s="31">
        <f t="shared" si="2"/>
        <v>5497.5216748894754</v>
      </c>
      <c r="H52" s="29">
        <f t="shared" si="3"/>
        <v>131.6185129297327</v>
      </c>
    </row>
    <row r="53" spans="3:8" x14ac:dyDescent="0.2">
      <c r="C53" s="28">
        <v>52</v>
      </c>
      <c r="D53" s="31">
        <f t="shared" si="4"/>
        <v>68.080246300263411</v>
      </c>
      <c r="E53" s="30">
        <f t="shared" si="0"/>
        <v>176.80329858697124</v>
      </c>
      <c r="F53" s="31">
        <f t="shared" si="1"/>
        <v>709.83639721267684</v>
      </c>
      <c r="G53" s="31">
        <f t="shared" si="2"/>
        <v>5535.0471476745579</v>
      </c>
      <c r="H53" s="29">
        <f t="shared" si="3"/>
        <v>130.45046456099502</v>
      </c>
    </row>
    <row r="54" spans="3:8" x14ac:dyDescent="0.2">
      <c r="C54" s="28">
        <v>53</v>
      </c>
      <c r="D54" s="31">
        <f t="shared" si="4"/>
        <v>70.794753383438035</v>
      </c>
      <c r="E54" s="30">
        <f t="shared" si="0"/>
        <v>183.65684834626194</v>
      </c>
      <c r="F54" s="31">
        <f t="shared" si="1"/>
        <v>682.67095829134757</v>
      </c>
      <c r="G54" s="31">
        <f t="shared" si="2"/>
        <v>5571.7806434383519</v>
      </c>
      <c r="H54" s="29">
        <f t="shared" si="3"/>
        <v>129.31561504064135</v>
      </c>
    </row>
    <row r="55" spans="3:8" x14ac:dyDescent="0.2">
      <c r="C55" s="28">
        <v>54</v>
      </c>
      <c r="D55" s="31">
        <f t="shared" si="4"/>
        <v>73.596665151281002</v>
      </c>
      <c r="E55" s="30">
        <f t="shared" si="0"/>
        <v>190.72101322891956</v>
      </c>
      <c r="F55" s="31">
        <f t="shared" si="1"/>
        <v>656.54514071753783</v>
      </c>
      <c r="G55" s="31">
        <f t="shared" si="2"/>
        <v>5607.7725376626622</v>
      </c>
      <c r="H55" s="29">
        <f t="shared" si="3"/>
        <v>128.21309254412418</v>
      </c>
    </row>
    <row r="56" spans="3:8" x14ac:dyDescent="0.2">
      <c r="C56" s="28">
        <v>55</v>
      </c>
      <c r="D56" s="31">
        <f t="shared" si="4"/>
        <v>76.488795955962985</v>
      </c>
      <c r="E56" s="30">
        <f t="shared" si="0"/>
        <v>198.00226560791128</v>
      </c>
      <c r="F56" s="31">
        <f t="shared" si="1"/>
        <v>631.41915818227767</v>
      </c>
      <c r="G56" s="31">
        <f t="shared" si="2"/>
        <v>5643.0719033815958</v>
      </c>
      <c r="H56" s="29">
        <f t="shared" si="3"/>
        <v>127.14207508231934</v>
      </c>
    </row>
    <row r="57" spans="3:8" x14ac:dyDescent="0.2">
      <c r="C57" s="28">
        <v>56</v>
      </c>
      <c r="D57" s="31">
        <f t="shared" si="4"/>
        <v>79.474050769261368</v>
      </c>
      <c r="E57" s="30">
        <f t="shared" si="0"/>
        <v>205.50727675745676</v>
      </c>
      <c r="F57" s="31">
        <f t="shared" si="1"/>
        <v>607.25474699864185</v>
      </c>
      <c r="G57" s="31">
        <f t="shared" si="2"/>
        <v>5677.7265805280758</v>
      </c>
      <c r="H57" s="29">
        <f t="shared" si="3"/>
        <v>126.10178715454904</v>
      </c>
    </row>
    <row r="58" spans="3:8" x14ac:dyDescent="0.2">
      <c r="C58" s="28">
        <v>57</v>
      </c>
      <c r="D58" s="31">
        <f t="shared" si="4"/>
        <v>82.555428100429822</v>
      </c>
      <c r="E58" s="30">
        <f t="shared" si="0"/>
        <v>213.24292296542421</v>
      </c>
      <c r="F58" s="31">
        <f t="shared" si="1"/>
        <v>584.01510783100377</v>
      </c>
      <c r="G58" s="31">
        <f t="shared" si="2"/>
        <v>5711.7832432348505</v>
      </c>
      <c r="H58" s="29">
        <f t="shared" si="3"/>
        <v>125.09149673890181</v>
      </c>
    </row>
    <row r="59" spans="3:8" x14ac:dyDescent="0.2">
      <c r="C59" s="28">
        <v>58</v>
      </c>
      <c r="D59" s="31">
        <f t="shared" si="4"/>
        <v>85.736023008021036</v>
      </c>
      <c r="E59" s="30">
        <f t="shared" si="0"/>
        <v>221.21629183356583</v>
      </c>
      <c r="F59" s="31">
        <f t="shared" si="1"/>
        <v>561.6648496543113</v>
      </c>
      <c r="G59" s="31">
        <f t="shared" si="2"/>
        <v>5745.2874651872762</v>
      </c>
      <c r="H59" s="29">
        <f t="shared" si="3"/>
        <v>124.11051258037122</v>
      </c>
    </row>
    <row r="60" spans="3:8" x14ac:dyDescent="0.2">
      <c r="C60" s="28">
        <v>59</v>
      </c>
      <c r="D60" s="31">
        <f t="shared" si="4"/>
        <v>89.019030208686999</v>
      </c>
      <c r="E60" s="30">
        <f t="shared" si="0"/>
        <v>229.43468877136394</v>
      </c>
      <c r="F60" s="31">
        <f t="shared" si="1"/>
        <v>540.16993585804084</v>
      </c>
      <c r="G60" s="31">
        <f t="shared" si="2"/>
        <v>5778.2837831220095</v>
      </c>
      <c r="H60" s="29">
        <f t="shared" si="3"/>
        <v>123.15818174267118</v>
      </c>
    </row>
    <row r="61" spans="3:8" x14ac:dyDescent="0.2">
      <c r="C61" s="28">
        <v>60</v>
      </c>
      <c r="D61" s="31">
        <f t="shared" si="4"/>
        <v>92.407747286080394</v>
      </c>
      <c r="E61" s="30">
        <f t="shared" si="0"/>
        <v>237.90564368943888</v>
      </c>
      <c r="F61" s="31">
        <f t="shared" si="1"/>
        <v>519.49763241275355</v>
      </c>
      <c r="G61" s="31">
        <f t="shared" si="2"/>
        <v>5810.815758562766</v>
      </c>
      <c r="H61" s="29">
        <f t="shared" si="3"/>
        <v>122.23388739412387</v>
      </c>
    </row>
    <row r="62" spans="3:8" x14ac:dyDescent="0.2">
      <c r="C62" s="28">
        <v>61</v>
      </c>
      <c r="D62" s="31">
        <f t="shared" si="4"/>
        <v>95.905578003079171</v>
      </c>
      <c r="E62" s="30">
        <f t="shared" si="0"/>
        <v>246.63691789865018</v>
      </c>
      <c r="F62" s="31">
        <f t="shared" si="1"/>
        <v>499.61645802031751</v>
      </c>
      <c r="G62" s="31">
        <f t="shared" si="2"/>
        <v>5842.9260378814124</v>
      </c>
      <c r="H62" s="29">
        <f t="shared" si="3"/>
        <v>121.33704680188443</v>
      </c>
    </row>
    <row r="63" spans="3:8" x14ac:dyDescent="0.2">
      <c r="C63" s="28">
        <v>62</v>
      </c>
      <c r="D63" s="31">
        <f t="shared" si="4"/>
        <v>99.516035720662089</v>
      </c>
      <c r="E63" s="30">
        <f t="shared" si="0"/>
        <v>255.63651122121311</v>
      </c>
      <c r="F63" s="31">
        <f t="shared" si="1"/>
        <v>480.49613617187993</v>
      </c>
      <c r="G63" s="31">
        <f t="shared" si="2"/>
        <v>5874.656410769996</v>
      </c>
      <c r="H63" s="29">
        <f t="shared" si="3"/>
        <v>120.46710951207787</v>
      </c>
    </row>
    <row r="64" spans="3:8" x14ac:dyDescent="0.2">
      <c r="C64" s="28">
        <v>63</v>
      </c>
      <c r="D64" s="31">
        <f t="shared" si="4"/>
        <v>103.24274692686902</v>
      </c>
      <c r="E64" s="30">
        <f t="shared" si="0"/>
        <v>264.91266932034529</v>
      </c>
      <c r="F64" s="31">
        <f t="shared" si="1"/>
        <v>462.10754904058206</v>
      </c>
      <c r="G64" s="31">
        <f t="shared" si="2"/>
        <v>5906.047867206632</v>
      </c>
      <c r="H64" s="29">
        <f t="shared" si="3"/>
        <v>119.62355569625834</v>
      </c>
    </row>
    <row r="65" spans="3:8" x14ac:dyDescent="0.2">
      <c r="C65" s="28">
        <v>64</v>
      </c>
      <c r="D65" s="31">
        <f t="shared" si="4"/>
        <v>107.08945487939037</v>
      </c>
      <c r="E65" s="30">
        <f t="shared" si="0"/>
        <v>274.4738912551594</v>
      </c>
      <c r="F65" s="31">
        <f t="shared" si="1"/>
        <v>444.42269313879893</v>
      </c>
      <c r="G65" s="31">
        <f t="shared" si="2"/>
        <v>5937.1406529957503</v>
      </c>
      <c r="H65" s="29">
        <f t="shared" si="3"/>
        <v>118.80589464704249</v>
      </c>
    </row>
    <row r="66" spans="3:8" x14ac:dyDescent="0.2">
      <c r="C66" s="28">
        <v>65</v>
      </c>
      <c r="D66" s="31">
        <f t="shared" si="4"/>
        <v>111.06002336544482</v>
      </c>
      <c r="E66" s="30">
        <f t="shared" si="0"/>
        <v>284.3289372677238</v>
      </c>
      <c r="F66" s="31">
        <f t="shared" si="1"/>
        <v>427.41463667237713</v>
      </c>
      <c r="G66" s="31">
        <f t="shared" si="2"/>
        <v>5967.9743239607915</v>
      </c>
      <c r="H66" s="29">
        <f t="shared" si="3"/>
        <v>118.01366340787116</v>
      </c>
    </row>
    <row r="67" spans="3:8" x14ac:dyDescent="0.2">
      <c r="C67" s="28">
        <v>66</v>
      </c>
      <c r="D67" s="31">
        <f t="shared" ref="D67:D130" si="5">PV(((1+$B$1)/(1+$B$2)-1),C67,-0.52655)/(1+$B$2)</f>
        <v>115.15844058272141</v>
      </c>
      <c r="E67" s="30">
        <f t="shared" ref="E67:E130" si="6">PV(((1+$B$1)/(1+$B$3)-1),C67,-1.4315667)/(1+$B$3)</f>
        <v>294.48683680942622</v>
      </c>
      <c r="F67" s="31">
        <f t="shared" ref="F67:F130" si="7">5400*((1-3.827%)^C67)</f>
        <v>411.05747852692525</v>
      </c>
      <c r="G67" s="31">
        <f t="shared" ref="G67:G130" si="8">6000+D67+E67-F67</f>
        <v>5998.5877988652228</v>
      </c>
      <c r="H67" s="29">
        <f t="shared" ref="H67:H130" si="9">PMT($B$1,C67,-G67)</f>
        <v>117.24642552367064</v>
      </c>
    </row>
    <row r="68" spans="3:8" x14ac:dyDescent="0.2">
      <c r="C68" s="28">
        <v>67</v>
      </c>
      <c r="D68" s="31">
        <f t="shared" si="5"/>
        <v>119.38882314528507</v>
      </c>
      <c r="E68" s="30">
        <f t="shared" si="6"/>
        <v>304.95689681399301</v>
      </c>
      <c r="F68" s="31">
        <f t="shared" si="7"/>
        <v>395.32630882369978</v>
      </c>
      <c r="G68" s="31">
        <f t="shared" si="8"/>
        <v>6029.0194111355777</v>
      </c>
      <c r="H68" s="29">
        <f t="shared" si="9"/>
        <v>116.50376990076006</v>
      </c>
    </row>
    <row r="69" spans="3:8" x14ac:dyDescent="0.2">
      <c r="C69" s="28">
        <v>68</v>
      </c>
      <c r="D69" s="31">
        <f t="shared" si="5"/>
        <v>123.75542021846805</v>
      </c>
      <c r="E69" s="30">
        <f t="shared" si="6"/>
        <v>315.74871022474645</v>
      </c>
      <c r="F69" s="31">
        <f t="shared" si="7"/>
        <v>380.19717098501678</v>
      </c>
      <c r="G69" s="31">
        <f t="shared" si="8"/>
        <v>6059.3069594581975</v>
      </c>
      <c r="H69" s="29">
        <f t="shared" si="9"/>
        <v>115.78530976571766</v>
      </c>
    </row>
    <row r="70" spans="3:8" x14ac:dyDescent="0.2">
      <c r="C70" s="28">
        <v>69</v>
      </c>
      <c r="D70" s="31">
        <f t="shared" si="5"/>
        <v>128.2626177869015</v>
      </c>
      <c r="E70" s="30">
        <f t="shared" si="6"/>
        <v>326.87216478391048</v>
      </c>
      <c r="F70" s="31">
        <f t="shared" si="7"/>
        <v>365.64702525142025</v>
      </c>
      <c r="G70" s="31">
        <f t="shared" si="8"/>
        <v>6089.4877573193917</v>
      </c>
      <c r="H70" s="29">
        <f t="shared" si="9"/>
        <v>115.09068171410905</v>
      </c>
    </row>
    <row r="71" spans="3:8" x14ac:dyDescent="0.2">
      <c r="C71" s="28">
        <v>70</v>
      </c>
      <c r="D71" s="31">
        <f t="shared" si="5"/>
        <v>132.91494305997367</v>
      </c>
      <c r="E71" s="30">
        <f t="shared" si="6"/>
        <v>338.33745209201874</v>
      </c>
      <c r="F71" s="31">
        <f t="shared" si="7"/>
        <v>351.65371359504837</v>
      </c>
      <c r="G71" s="31">
        <f t="shared" si="8"/>
        <v>6119.598681556944</v>
      </c>
      <c r="H71" s="29">
        <f t="shared" si="9"/>
        <v>114.4195448410189</v>
      </c>
    </row>
    <row r="72" spans="3:8" x14ac:dyDescent="0.2">
      <c r="C72" s="28">
        <v>71</v>
      </c>
      <c r="D72" s="31">
        <f t="shared" si="5"/>
        <v>137.71706901914007</v>
      </c>
      <c r="E72" s="30">
        <f t="shared" si="6"/>
        <v>350.15507694572688</v>
      </c>
      <c r="F72" s="31">
        <f t="shared" si="7"/>
        <v>338.19592597576587</v>
      </c>
      <c r="G72" s="31">
        <f t="shared" si="8"/>
        <v>6149.6762199891009</v>
      </c>
      <c r="H72" s="29">
        <f t="shared" si="9"/>
        <v>113.77157994623373</v>
      </c>
    </row>
    <row r="73" spans="3:8" x14ac:dyDescent="0.2">
      <c r="C73" s="28">
        <v>72</v>
      </c>
      <c r="D73" s="31">
        <f t="shared" si="5"/>
        <v>142.6738191116529</v>
      </c>
      <c r="E73" s="30">
        <f t="shared" si="6"/>
        <v>362.33586696258197</v>
      </c>
      <c r="F73" s="31">
        <f t="shared" si="7"/>
        <v>325.25316788867326</v>
      </c>
      <c r="G73" s="31">
        <f t="shared" si="8"/>
        <v>6179.7565181855616</v>
      </c>
      <c r="H73" s="29">
        <f t="shared" si="9"/>
        <v>113.14648880772049</v>
      </c>
    </row>
    <row r="74" spans="3:8" x14ac:dyDescent="0.2">
      <c r="C74" s="28">
        <v>73</v>
      </c>
      <c r="D74" s="31">
        <f t="shared" si="5"/>
        <v>147.790172095424</v>
      </c>
      <c r="E74" s="30">
        <f t="shared" si="6"/>
        <v>374.89098250156957</v>
      </c>
      <c r="F74" s="31">
        <f t="shared" si="7"/>
        <v>312.80572915357374</v>
      </c>
      <c r="G74" s="31">
        <f t="shared" si="8"/>
        <v>6209.8754254434207</v>
      </c>
      <c r="H74" s="29">
        <f t="shared" si="9"/>
        <v>112.54399351774124</v>
      </c>
    </row>
    <row r="75" spans="3:8" x14ac:dyDescent="0.2">
      <c r="C75" s="28">
        <v>74</v>
      </c>
      <c r="D75" s="31">
        <f t="shared" si="5"/>
        <v>153.07126703988854</v>
      </c>
      <c r="E75" s="30">
        <f t="shared" si="6"/>
        <v>387.83192688852677</v>
      </c>
      <c r="F75" s="31">
        <f t="shared" si="7"/>
        <v>300.83465389886646</v>
      </c>
      <c r="G75" s="31">
        <f t="shared" si="8"/>
        <v>6240.0685400295497</v>
      </c>
      <c r="H75" s="29">
        <f t="shared" si="9"/>
        <v>111.96383587656071</v>
      </c>
    </row>
    <row r="76" spans="3:8" x14ac:dyDescent="0.2">
      <c r="C76" s="28">
        <v>75</v>
      </c>
      <c r="D76" s="31">
        <f t="shared" si="5"/>
        <v>158.52240848789157</v>
      </c>
      <c r="E76" s="30">
        <f t="shared" si="6"/>
        <v>401.17055695579148</v>
      </c>
      <c r="F76" s="31">
        <f t="shared" si="7"/>
        <v>289.32171169415687</v>
      </c>
      <c r="G76" s="31">
        <f t="shared" si="8"/>
        <v>6270.3712537495267</v>
      </c>
      <c r="H76" s="29">
        <f t="shared" si="9"/>
        <v>111.40577683924315</v>
      </c>
    </row>
    <row r="77" spans="3:8" x14ac:dyDescent="0.2">
      <c r="C77" s="28">
        <v>76</v>
      </c>
      <c r="D77" s="31">
        <f t="shared" si="5"/>
        <v>164.14907178378306</v>
      </c>
      <c r="E77" s="30">
        <f t="shared" si="6"/>
        <v>414.9190939057421</v>
      </c>
      <c r="F77" s="31">
        <f t="shared" si="7"/>
        <v>278.24936978762145</v>
      </c>
      <c r="G77" s="31">
        <f t="shared" si="8"/>
        <v>6300.8187959019033</v>
      </c>
      <c r="H77" s="29">
        <f t="shared" si="9"/>
        <v>110.86959601151433</v>
      </c>
    </row>
    <row r="78" spans="3:8" x14ac:dyDescent="0.2">
      <c r="C78" s="28">
        <v>77</v>
      </c>
      <c r="D78" s="31">
        <f t="shared" si="5"/>
        <v>169.95690857307258</v>
      </c>
      <c r="E78" s="30">
        <f t="shared" si="6"/>
        <v>429.09013450818372</v>
      </c>
      <c r="F78" s="31">
        <f t="shared" si="7"/>
        <v>267.60076640584919</v>
      </c>
      <c r="G78" s="31">
        <f t="shared" si="8"/>
        <v>6331.4462766754077</v>
      </c>
      <c r="H78" s="29">
        <f t="shared" si="9"/>
        <v>110.35509119108715</v>
      </c>
    </row>
    <row r="79" spans="3:8" x14ac:dyDescent="0.2">
      <c r="C79" s="28">
        <v>78</v>
      </c>
      <c r="D79" s="31">
        <f t="shared" si="5"/>
        <v>175.95175247916765</v>
      </c>
      <c r="E79" s="30">
        <f t="shared" si="6"/>
        <v>443.69666264183877</v>
      </c>
      <c r="F79" s="31">
        <f t="shared" si="7"/>
        <v>257.3596850754974</v>
      </c>
      <c r="G79" s="31">
        <f t="shared" si="8"/>
        <v>6362.2887300455086</v>
      </c>
      <c r="H79" s="29">
        <f t="shared" si="9"/>
        <v>109.86207795122543</v>
      </c>
    </row>
    <row r="80" spans="3:8" x14ac:dyDescent="0.2">
      <c r="C80" s="28">
        <v>79</v>
      </c>
      <c r="D80" s="31">
        <f t="shared" si="5"/>
        <v>182.13962496289869</v>
      </c>
      <c r="E80" s="30">
        <f t="shared" si="6"/>
        <v>458.75206119051654</v>
      </c>
      <c r="F80" s="31">
        <f t="shared" si="7"/>
        <v>247.5105299276581</v>
      </c>
      <c r="G80" s="31">
        <f t="shared" si="8"/>
        <v>6393.381156225757</v>
      </c>
      <c r="H80" s="29">
        <f t="shared" si="9"/>
        <v>109.39038926365374</v>
      </c>
    </row>
    <row r="81" spans="3:8" x14ac:dyDescent="0.2">
      <c r="C81" s="28">
        <v>80</v>
      </c>
      <c r="D81" s="31">
        <f t="shared" si="5"/>
        <v>188.5267413707148</v>
      </c>
      <c r="E81" s="30">
        <f t="shared" si="6"/>
        <v>474.27012430486292</v>
      </c>
      <c r="F81" s="31">
        <f t="shared" si="7"/>
        <v>238.03830194732657</v>
      </c>
      <c r="G81" s="31">
        <f t="shared" si="8"/>
        <v>6424.7585637282518</v>
      </c>
      <c r="H81" s="29">
        <f t="shared" si="9"/>
        <v>108.93987515821792</v>
      </c>
    </row>
    <row r="82" spans="3:8" x14ac:dyDescent="0.2">
      <c r="C82" s="28">
        <v>81</v>
      </c>
      <c r="D82" s="31">
        <f t="shared" si="5"/>
        <v>195.11951717762602</v>
      </c>
      <c r="E82" s="30">
        <f t="shared" si="6"/>
        <v>490.26507004092122</v>
      </c>
      <c r="F82" s="31">
        <f t="shared" si="7"/>
        <v>228.92857613180237</v>
      </c>
      <c r="G82" s="31">
        <f t="shared" si="8"/>
        <v>6456.4560110867451</v>
      </c>
      <c r="H82" s="29">
        <f t="shared" si="9"/>
        <v>108.51040241696683</v>
      </c>
    </row>
    <row r="83" spans="3:8" x14ac:dyDescent="0.2">
      <c r="C83" s="28">
        <v>82</v>
      </c>
      <c r="D83" s="31">
        <f t="shared" si="5"/>
        <v>201.92457443116291</v>
      </c>
      <c r="E83" s="30">
        <f t="shared" si="6"/>
        <v>506.75155338708902</v>
      </c>
      <c r="F83" s="31">
        <f t="shared" si="7"/>
        <v>220.16747952323828</v>
      </c>
      <c r="G83" s="31">
        <f t="shared" si="8"/>
        <v>6488.5086482950137</v>
      </c>
      <c r="H83" s="29">
        <f t="shared" si="9"/>
        <v>108.10185430056175</v>
      </c>
    </row>
    <row r="84" spans="3:8" x14ac:dyDescent="0.2">
      <c r="C84" s="28">
        <v>83</v>
      </c>
      <c r="D84" s="31">
        <f t="shared" si="5"/>
        <v>208.94874840282588</v>
      </c>
      <c r="E84" s="30">
        <f t="shared" si="6"/>
        <v>523.74467969140164</v>
      </c>
      <c r="F84" s="31">
        <f t="shared" si="7"/>
        <v>211.741670081884</v>
      </c>
      <c r="G84" s="31">
        <f t="shared" si="8"/>
        <v>6520.9517580123438</v>
      </c>
      <c r="H84" s="29">
        <f t="shared" si="9"/>
        <v>107.71413030513263</v>
      </c>
    </row>
    <row r="85" spans="3:8" x14ac:dyDescent="0.2">
      <c r="C85" s="28">
        <v>84</v>
      </c>
      <c r="D85" s="31">
        <f t="shared" si="5"/>
        <v>216.19909445370504</v>
      </c>
      <c r="E85" s="30">
        <f t="shared" si="6"/>
        <v>541.26001850144894</v>
      </c>
      <c r="F85" s="31">
        <f t="shared" si="7"/>
        <v>203.63831636785028</v>
      </c>
      <c r="G85" s="31">
        <f t="shared" si="8"/>
        <v>6553.8207965873034</v>
      </c>
      <c r="H85" s="29">
        <f t="shared" si="9"/>
        <v>107.34714594789051</v>
      </c>
    </row>
    <row r="86" spans="3:8" x14ac:dyDescent="0.2">
      <c r="C86" s="28">
        <v>85</v>
      </c>
      <c r="D86" s="31">
        <f t="shared" si="5"/>
        <v>223.68289512116687</v>
      </c>
      <c r="E86" s="30">
        <f t="shared" si="6"/>
        <v>559.31361782960062</v>
      </c>
      <c r="F86" s="31">
        <f t="shared" si="7"/>
        <v>195.84507800045265</v>
      </c>
      <c r="G86" s="31">
        <f t="shared" si="8"/>
        <v>6587.151434950315</v>
      </c>
      <c r="H86" s="29">
        <f t="shared" si="9"/>
        <v>107.00083257997642</v>
      </c>
    </row>
    <row r="87" spans="3:8" x14ac:dyDescent="0.2">
      <c r="C87" s="28">
        <v>86</v>
      </c>
      <c r="D87" s="31">
        <f t="shared" si="5"/>
        <v>231.40766743372563</v>
      </c>
      <c r="E87" s="30">
        <f t="shared" si="6"/>
        <v>577.92201885661825</v>
      </c>
      <c r="F87" s="31">
        <f t="shared" si="7"/>
        <v>188.35008686537532</v>
      </c>
      <c r="G87" s="31">
        <f t="shared" si="8"/>
        <v>6620.9795994249689</v>
      </c>
      <c r="H87" s="29">
        <f t="shared" si="9"/>
        <v>106.67513722518157</v>
      </c>
    </row>
    <row r="88" spans="3:8" x14ac:dyDescent="0.2">
      <c r="C88" s="28">
        <v>87</v>
      </c>
      <c r="D88" s="31">
        <f t="shared" si="5"/>
        <v>239.38117046144762</v>
      </c>
      <c r="E88" s="30">
        <f t="shared" si="6"/>
        <v>597.10227108711695</v>
      </c>
      <c r="F88" s="31">
        <f t="shared" si="7"/>
        <v>181.1419290410374</v>
      </c>
      <c r="G88" s="31">
        <f t="shared" si="8"/>
        <v>6655.3415125075262</v>
      </c>
      <c r="H88" s="29">
        <f t="shared" si="9"/>
        <v>106.37002244331242</v>
      </c>
    </row>
    <row r="89" spans="3:8" x14ac:dyDescent="0.2">
      <c r="C89" s="28">
        <v>88</v>
      </c>
      <c r="D89" s="31">
        <f t="shared" si="5"/>
        <v>247.61141310947124</v>
      </c>
      <c r="E89" s="30">
        <f t="shared" si="6"/>
        <v>616.87194797076859</v>
      </c>
      <c r="F89" s="31">
        <f t="shared" si="7"/>
        <v>174.20962741663692</v>
      </c>
      <c r="G89" s="31">
        <f t="shared" si="8"/>
        <v>6690.2737336636028</v>
      </c>
      <c r="H89" s="29">
        <f t="shared" si="9"/>
        <v>106.08546621710065</v>
      </c>
    </row>
    <row r="90" spans="3:8" x14ac:dyDescent="0.2">
      <c r="C90" s="28">
        <v>89</v>
      </c>
      <c r="D90" s="31">
        <f t="shared" si="5"/>
        <v>256.10666216247085</v>
      </c>
      <c r="E90" s="30">
        <f t="shared" si="6"/>
        <v>637.24916300355687</v>
      </c>
      <c r="F90" s="31">
        <f t="shared" si="7"/>
        <v>167.54262497540219</v>
      </c>
      <c r="G90" s="31">
        <f t="shared" si="8"/>
        <v>6725.8132001906251</v>
      </c>
      <c r="H90" s="29">
        <f t="shared" si="9"/>
        <v>105.82146186167095</v>
      </c>
    </row>
    <row r="91" spans="3:8" x14ac:dyDescent="0.2">
      <c r="C91" s="28">
        <v>90</v>
      </c>
      <c r="D91" s="31">
        <f t="shared" si="5"/>
        <v>264.87545058814658</v>
      </c>
      <c r="E91" s="30">
        <f t="shared" si="6"/>
        <v>658.25258632383702</v>
      </c>
      <c r="F91" s="31">
        <f t="shared" si="7"/>
        <v>161.13076871759355</v>
      </c>
      <c r="G91" s="31">
        <f t="shared" si="8"/>
        <v>6761.99726819439</v>
      </c>
      <c r="H91" s="29">
        <f t="shared" si="9"/>
        <v>105.57801795568533</v>
      </c>
    </row>
    <row r="92" spans="3:8" x14ac:dyDescent="0.2">
      <c r="C92" s="28">
        <v>91</v>
      </c>
      <c r="D92" s="31">
        <f t="shared" si="5"/>
        <v>273.92658610807746</v>
      </c>
      <c r="E92" s="30">
        <f t="shared" si="6"/>
        <v>679.90146181840601</v>
      </c>
      <c r="F92" s="31">
        <f t="shared" si="7"/>
        <v>154.96429419877126</v>
      </c>
      <c r="G92" s="31">
        <f t="shared" si="8"/>
        <v>6798.8637537277118</v>
      </c>
      <c r="H92" s="29">
        <f t="shared" si="9"/>
        <v>105.3551582933747</v>
      </c>
    </row>
    <row r="93" spans="3:8" x14ac:dyDescent="0.2">
      <c r="C93" s="28">
        <v>92</v>
      </c>
      <c r="D93" s="31">
        <f t="shared" si="5"/>
        <v>283.26916004454932</v>
      </c>
      <c r="E93" s="30">
        <f t="shared" si="6"/>
        <v>702.21562475425503</v>
      </c>
      <c r="F93" s="31">
        <f t="shared" si="7"/>
        <v>149.03381065978428</v>
      </c>
      <c r="G93" s="31">
        <f t="shared" si="8"/>
        <v>6836.4509741390202</v>
      </c>
      <c r="H93" s="29">
        <f t="shared" si="9"/>
        <v>105.15292185675582</v>
      </c>
    </row>
    <row r="94" spans="3:8" x14ac:dyDescent="0.2">
      <c r="C94" s="28">
        <v>93</v>
      </c>
      <c r="D94" s="31">
        <f t="shared" si="5"/>
        <v>292.91255645224248</v>
      </c>
      <c r="E94" s="30">
        <f t="shared" si="6"/>
        <v>725.21551995216214</v>
      </c>
      <c r="F94" s="31">
        <f t="shared" si="7"/>
        <v>143.33028672583433</v>
      </c>
      <c r="G94" s="31">
        <f t="shared" si="8"/>
        <v>6874.7977896785706</v>
      </c>
      <c r="H94" s="29">
        <f t="shared" si="9"/>
        <v>104.97136280741061</v>
      </c>
    </row>
    <row r="95" spans="3:8" x14ac:dyDescent="0.2">
      <c r="C95" s="28">
        <v>94</v>
      </c>
      <c r="D95" s="31">
        <f t="shared" si="5"/>
        <v>302.86646154395049</v>
      </c>
      <c r="E95" s="30">
        <f t="shared" si="6"/>
        <v>748.92222051877138</v>
      </c>
      <c r="F95" s="31">
        <f t="shared" si="7"/>
        <v>137.84503665283668</v>
      </c>
      <c r="G95" s="31">
        <f t="shared" si="8"/>
        <v>6913.943645409885</v>
      </c>
      <c r="H95" s="29">
        <f t="shared" si="9"/>
        <v>104.81055049727654</v>
      </c>
    </row>
    <row r="96" spans="3:8" x14ac:dyDescent="0.2">
      <c r="C96" s="28">
        <v>95</v>
      </c>
      <c r="D96" s="31">
        <f t="shared" si="5"/>
        <v>313.14087341980058</v>
      </c>
      <c r="E96" s="30">
        <f t="shared" si="6"/>
        <v>773.35744715432634</v>
      </c>
      <c r="F96" s="31">
        <f t="shared" si="7"/>
        <v>132.5697071001326</v>
      </c>
      <c r="G96" s="31">
        <f t="shared" si="8"/>
        <v>6953.9286134739941</v>
      </c>
      <c r="H96" s="29">
        <f t="shared" si="9"/>
        <v>104.67056949796324</v>
      </c>
    </row>
    <row r="97" spans="3:8" x14ac:dyDescent="0.2">
      <c r="C97" s="28">
        <v>96</v>
      </c>
      <c r="D97" s="31">
        <f t="shared" si="5"/>
        <v>323.74611210974433</v>
      </c>
      <c r="E97" s="30">
        <f t="shared" si="6"/>
        <v>798.54358805374454</v>
      </c>
      <c r="F97" s="31">
        <f t="shared" si="7"/>
        <v>127.4962644094105</v>
      </c>
      <c r="G97" s="31">
        <f t="shared" si="8"/>
        <v>6994.793435754078</v>
      </c>
      <c r="H97" s="29">
        <f t="shared" si="9"/>
        <v>104.55151964817161</v>
      </c>
    </row>
    <row r="98" spans="3:8" x14ac:dyDescent="0.2">
      <c r="C98" s="28">
        <v>97</v>
      </c>
      <c r="D98" s="31">
        <f t="shared" si="5"/>
        <v>334.69282993940828</v>
      </c>
      <c r="E98" s="30">
        <f t="shared" si="6"/>
        <v>824.50371941926801</v>
      </c>
      <c r="F98" s="31">
        <f t="shared" si="7"/>
        <v>122.6169823704624</v>
      </c>
      <c r="G98" s="31">
        <f t="shared" si="8"/>
        <v>7036.5795669882145</v>
      </c>
      <c r="H98" s="29">
        <f t="shared" si="9"/>
        <v>104.45351611884871</v>
      </c>
    </row>
    <row r="99" spans="3:8" x14ac:dyDescent="0.2">
      <c r="C99" s="28">
        <v>98</v>
      </c>
      <c r="D99" s="31">
        <f t="shared" si="5"/>
        <v>345.99202222971559</v>
      </c>
      <c r="E99" s="30">
        <f t="shared" si="6"/>
        <v>851.26162660348461</v>
      </c>
      <c r="F99" s="31">
        <f t="shared" si="7"/>
        <v>117.92443045514476</v>
      </c>
      <c r="G99" s="31">
        <f t="shared" si="8"/>
        <v>7079.3292183780559</v>
      </c>
      <c r="H99" s="29">
        <f t="shared" si="9"/>
        <v>104.37668949576351</v>
      </c>
    </row>
    <row r="100" spans="3:8" x14ac:dyDescent="0.2">
      <c r="C100" s="28">
        <v>99</v>
      </c>
      <c r="D100" s="31">
        <f t="shared" si="5"/>
        <v>357.65503834102628</v>
      </c>
      <c r="E100" s="30">
        <f t="shared" si="6"/>
        <v>878.84182590209173</v>
      </c>
      <c r="F100" s="31">
        <f t="shared" si="7"/>
        <v>113.41146250162639</v>
      </c>
      <c r="G100" s="31">
        <f t="shared" si="8"/>
        <v>7123.0854017414922</v>
      </c>
      <c r="H100" s="29">
        <f t="shared" si="9"/>
        <v>104.32118587923718</v>
      </c>
    </row>
    <row r="101" spans="3:8" x14ac:dyDescent="0.2">
      <c r="C101" s="28">
        <v>100</v>
      </c>
      <c r="D101" s="31">
        <f t="shared" si="5"/>
        <v>369.69359307288772</v>
      </c>
      <c r="E101" s="30">
        <f t="shared" si="6"/>
        <v>907.26958701636738</v>
      </c>
      <c r="F101" s="31">
        <f t="shared" si="7"/>
        <v>109.07120583168914</v>
      </c>
      <c r="G101" s="31">
        <f t="shared" si="8"/>
        <v>7167.8919742575654</v>
      </c>
      <c r="H101" s="29">
        <f t="shared" si="9"/>
        <v>104.28716700080743</v>
      </c>
    </row>
    <row r="102" spans="3:8" x14ac:dyDescent="0.2">
      <c r="C102" s="68">
        <v>101</v>
      </c>
      <c r="D102" s="69">
        <f t="shared" si="5"/>
        <v>382.11977843084799</v>
      </c>
      <c r="E102" s="70">
        <f t="shared" si="6"/>
        <v>936.57095620593498</v>
      </c>
      <c r="F102" s="69">
        <f t="shared" si="7"/>
        <v>104.8970507845104</v>
      </c>
      <c r="G102" s="69">
        <f t="shared" si="8"/>
        <v>7213.7936838522719</v>
      </c>
      <c r="H102" s="71">
        <f t="shared" si="9"/>
        <v>104.27481035664864</v>
      </c>
    </row>
    <row r="103" spans="3:8" x14ac:dyDescent="0.2">
      <c r="C103" s="28">
        <v>102</v>
      </c>
      <c r="D103" s="31">
        <f t="shared" si="5"/>
        <v>394.94607577214941</v>
      </c>
      <c r="E103" s="30">
        <f t="shared" si="6"/>
        <v>966.77278015302693</v>
      </c>
      <c r="F103" s="31">
        <f t="shared" si="7"/>
        <v>100.88264065098717</v>
      </c>
      <c r="G103" s="31">
        <f t="shared" si="8"/>
        <v>7260.8362152741893</v>
      </c>
      <c r="H103" s="29">
        <f t="shared" si="9"/>
        <v>104.28430935760839</v>
      </c>
    </row>
    <row r="104" spans="3:8" x14ac:dyDescent="0.2">
      <c r="C104" s="28">
        <v>103</v>
      </c>
      <c r="D104" s="31">
        <f t="shared" si="5"/>
        <v>408.18536834250267</v>
      </c>
      <c r="E104" s="30">
        <f t="shared" si="6"/>
        <v>997.90273056011858</v>
      </c>
      <c r="F104" s="31">
        <f t="shared" si="7"/>
        <v>97.021861993273902</v>
      </c>
      <c r="G104" s="31">
        <f t="shared" si="8"/>
        <v>7309.066236909347</v>
      </c>
      <c r="H104" s="29">
        <f t="shared" si="9"/>
        <v>104.31587349576007</v>
      </c>
    </row>
    <row r="105" spans="3:8" x14ac:dyDescent="0.2">
      <c r="C105" s="28">
        <v>104</v>
      </c>
      <c r="D105" s="31">
        <f t="shared" si="5"/>
        <v>421.85095421653386</v>
      </c>
      <c r="E105" s="30">
        <f t="shared" si="6"/>
        <v>1029.9893295034685</v>
      </c>
      <c r="F105" s="31">
        <f t="shared" si="7"/>
        <v>93.308835334791311</v>
      </c>
      <c r="G105" s="31">
        <f t="shared" si="8"/>
        <v>7358.5314483852117</v>
      </c>
      <c r="H105" s="29">
        <f t="shared" si="9"/>
        <v>104.36972852740472</v>
      </c>
    </row>
    <row r="106" spans="3:8" x14ac:dyDescent="0.2">
      <c r="C106" s="28">
        <v>105</v>
      </c>
      <c r="D106" s="31">
        <f t="shared" si="5"/>
        <v>435.95655965490158</v>
      </c>
      <c r="E106" s="30">
        <f t="shared" si="6"/>
        <v>1063.0619755657906</v>
      </c>
      <c r="F106" s="31">
        <f t="shared" si="7"/>
        <v>89.737906206528834</v>
      </c>
      <c r="G106" s="31">
        <f t="shared" si="8"/>
        <v>7409.2806290141634</v>
      </c>
      <c r="H106" s="29">
        <f t="shared" si="9"/>
        <v>104.44611667248981</v>
      </c>
    </row>
    <row r="107" spans="3:8" x14ac:dyDescent="0.2">
      <c r="C107" s="28">
        <v>106</v>
      </c>
      <c r="D107" s="31">
        <f t="shared" si="5"/>
        <v>450.51635289150306</v>
      </c>
      <c r="E107" s="30">
        <f t="shared" si="6"/>
        <v>1097.1509707720058</v>
      </c>
      <c r="F107" s="31">
        <f t="shared" si="7"/>
        <v>86.303636536004973</v>
      </c>
      <c r="G107" s="31">
        <f t="shared" si="8"/>
        <v>7461.3636871275039</v>
      </c>
      <c r="H107" s="29">
        <f t="shared" si="9"/>
        <v>104.54529683044414</v>
      </c>
    </row>
    <row r="108" spans="3:8" x14ac:dyDescent="0.2">
      <c r="C108" s="28">
        <v>107</v>
      </c>
      <c r="D108" s="31">
        <f t="shared" si="5"/>
        <v>465.54495836461291</v>
      </c>
      <c r="E108" s="30">
        <f t="shared" si="6"/>
        <v>1132.2875483527546</v>
      </c>
      <c r="F108" s="31">
        <f t="shared" si="7"/>
        <v>83.000796365772075</v>
      </c>
      <c r="G108" s="31">
        <f t="shared" si="8"/>
        <v>7514.8317103515965</v>
      </c>
      <c r="H108" s="29">
        <f t="shared" si="9"/>
        <v>104.66754481245778</v>
      </c>
    </row>
    <row r="109" spans="3:8" x14ac:dyDescent="0.2">
      <c r="C109" s="28">
        <v>108</v>
      </c>
      <c r="D109" s="31">
        <f t="shared" si="5"/>
        <v>481.05747140625476</v>
      </c>
      <c r="E109" s="30">
        <f t="shared" si="6"/>
        <v>1168.5039013610947</v>
      </c>
      <c r="F109" s="31">
        <f t="shared" si="7"/>
        <v>79.824355888853972</v>
      </c>
      <c r="G109" s="31">
        <f t="shared" si="8"/>
        <v>7569.7370168784955</v>
      </c>
      <c r="H109" s="29">
        <f t="shared" si="9"/>
        <v>104.81315359026539</v>
      </c>
    </row>
    <row r="110" spans="3:8" x14ac:dyDescent="0.2">
      <c r="C110" s="28">
        <v>109</v>
      </c>
      <c r="D110" s="31">
        <f t="shared" si="5"/>
        <v>497.06947340455531</v>
      </c>
      <c r="E110" s="30">
        <f t="shared" si="6"/>
        <v>1205.8332121686271</v>
      </c>
      <c r="F110" s="31">
        <f t="shared" si="7"/>
        <v>76.76947778898753</v>
      </c>
      <c r="G110" s="31">
        <f t="shared" si="8"/>
        <v>7626.1332077841953</v>
      </c>
      <c r="H110" s="29">
        <f t="shared" si="9"/>
        <v>104.98243356151953</v>
      </c>
    </row>
    <row r="111" spans="3:8" x14ac:dyDescent="0.2">
      <c r="C111" s="28">
        <v>110</v>
      </c>
      <c r="D111" s="31">
        <f t="shared" si="5"/>
        <v>513.59704745431418</v>
      </c>
      <c r="E111" s="30">
        <f t="shared" si="6"/>
        <v>1244.30968286805</v>
      </c>
      <c r="F111" s="31">
        <f t="shared" si="7"/>
        <v>73.83150987400299</v>
      </c>
      <c r="G111" s="31">
        <f t="shared" si="8"/>
        <v>7684.0752204483606</v>
      </c>
      <c r="H111" s="29">
        <f t="shared" si="9"/>
        <v>105.17571283186574</v>
      </c>
    </row>
    <row r="112" spans="3:8" x14ac:dyDescent="0.2">
      <c r="C112" s="28">
        <v>111</v>
      </c>
      <c r="D112" s="31">
        <f t="shared" si="5"/>
        <v>530.65679451150606</v>
      </c>
      <c r="E112" s="30">
        <f t="shared" si="6"/>
        <v>1283.9685666100127</v>
      </c>
      <c r="F112" s="31">
        <f t="shared" si="7"/>
        <v>71.005977991124894</v>
      </c>
      <c r="G112" s="31">
        <f t="shared" si="8"/>
        <v>7743.6193831303926</v>
      </c>
      <c r="H112" s="29">
        <f t="shared" si="9"/>
        <v>105.39333751385867</v>
      </c>
    </row>
    <row r="113" spans="3:8" x14ac:dyDescent="0.2">
      <c r="C113" s="28">
        <v>112</v>
      </c>
      <c r="D113" s="31">
        <f t="shared" si="5"/>
        <v>548.26585006794539</v>
      </c>
      <c r="E113" s="30">
        <f t="shared" si="6"/>
        <v>1324.8461999029792</v>
      </c>
      <c r="F113" s="31">
        <f t="shared" si="7"/>
        <v>68.288579213404532</v>
      </c>
      <c r="G113" s="31">
        <f t="shared" si="8"/>
        <v>7804.8234707575202</v>
      </c>
      <c r="H113" s="29">
        <f t="shared" si="9"/>
        <v>105.6356720428831</v>
      </c>
    </row>
    <row r="114" spans="3:8" x14ac:dyDescent="0.2">
      <c r="C114" s="28">
        <v>113</v>
      </c>
      <c r="D114" s="31">
        <f t="shared" si="5"/>
        <v>566.44190136285886</v>
      </c>
      <c r="E114" s="30">
        <f t="shared" si="6"/>
        <v>1366.9800359056826</v>
      </c>
      <c r="F114" s="31">
        <f t="shared" si="7"/>
        <v>65.675175286907546</v>
      </c>
      <c r="G114" s="31">
        <f t="shared" si="8"/>
        <v>7867.7467619816334</v>
      </c>
      <c r="H114" s="29">
        <f t="shared" si="9"/>
        <v>105.90309951026735</v>
      </c>
    </row>
    <row r="115" spans="3:8" x14ac:dyDescent="0.2">
      <c r="C115" s="28">
        <v>114</v>
      </c>
      <c r="D115" s="31">
        <f t="shared" si="5"/>
        <v>585.203205148655</v>
      </c>
      <c r="E115" s="30">
        <f t="shared" si="6"/>
        <v>1410.4086787427002</v>
      </c>
      <c r="F115" s="31">
        <f t="shared" si="7"/>
        <v>63.161786328677586</v>
      </c>
      <c r="G115" s="31">
        <f t="shared" si="8"/>
        <v>7932.4500975626779</v>
      </c>
      <c r="H115" s="29">
        <f t="shared" si="9"/>
        <v>106.19602201380209</v>
      </c>
    </row>
    <row r="116" spans="3:8" x14ac:dyDescent="0.2">
      <c r="C116" s="28">
        <v>115</v>
      </c>
      <c r="D116" s="31">
        <f t="shared" si="5"/>
        <v>604.56860602873701</v>
      </c>
      <c r="E116" s="30">
        <f t="shared" si="6"/>
        <v>1455.1719188745542</v>
      </c>
      <c r="F116" s="31">
        <f t="shared" si="7"/>
        <v>60.744584765879097</v>
      </c>
      <c r="G116" s="31">
        <f t="shared" si="8"/>
        <v>7998.9959401374117</v>
      </c>
      <c r="H116" s="29">
        <f t="shared" si="9"/>
        <v>106.51486102589857</v>
      </c>
    </row>
    <row r="117" spans="3:8" x14ac:dyDescent="0.2">
      <c r="C117" s="28">
        <v>116</v>
      </c>
      <c r="D117" s="31">
        <f t="shared" si="5"/>
        <v>624.557555385775</v>
      </c>
      <c r="E117" s="30">
        <f t="shared" si="6"/>
        <v>1501.3107695547806</v>
      </c>
      <c r="F117" s="31">
        <f t="shared" si="7"/>
        <v>58.419889506888907</v>
      </c>
      <c r="G117" s="31">
        <f t="shared" si="8"/>
        <v>8067.4484354336673</v>
      </c>
      <c r="H117" s="29">
        <f t="shared" si="9"/>
        <v>106.86005777964635</v>
      </c>
    </row>
    <row r="118" spans="3:8" x14ac:dyDescent="0.2">
      <c r="C118" s="28">
        <v>117</v>
      </c>
      <c r="D118" s="31">
        <f t="shared" si="5"/>
        <v>645.1901309194518</v>
      </c>
      <c r="E118" s="30">
        <f t="shared" si="6"/>
        <v>1548.8675044073448</v>
      </c>
      <c r="F118" s="31">
        <f t="shared" si="7"/>
        <v>56.184160335460263</v>
      </c>
      <c r="G118" s="31">
        <f t="shared" si="8"/>
        <v>8137.8734749913365</v>
      </c>
      <c r="H118" s="29">
        <f t="shared" si="9"/>
        <v>107.23207367305005</v>
      </c>
    </row>
    <row r="119" spans="3:8" x14ac:dyDescent="0.2">
      <c r="C119" s="28">
        <v>118</v>
      </c>
      <c r="D119" s="31">
        <f t="shared" si="5"/>
        <v>666.48705681330796</v>
      </c>
      <c r="E119" s="30">
        <f t="shared" si="6"/>
        <v>1597.8856961588426</v>
      </c>
      <c r="F119" s="31">
        <f t="shared" si="7"/>
        <v>54.033992519422199</v>
      </c>
      <c r="G119" s="31">
        <f t="shared" si="8"/>
        <v>8210.3387604527288</v>
      </c>
      <c r="H119" s="29">
        <f t="shared" si="9"/>
        <v>107.63139069174939</v>
      </c>
    </row>
    <row r="120" spans="3:8" x14ac:dyDescent="0.2">
      <c r="C120" s="28">
        <v>119</v>
      </c>
      <c r="D120" s="31">
        <f t="shared" si="5"/>
        <v>688.4697245509393</v>
      </c>
      <c r="E120" s="30">
        <f t="shared" si="6"/>
        <v>1648.4102565609764</v>
      </c>
      <c r="F120" s="31">
        <f t="shared" si="7"/>
        <v>51.966111625703917</v>
      </c>
      <c r="G120" s="31">
        <f t="shared" si="8"/>
        <v>8284.9138694862122</v>
      </c>
      <c r="H120" s="29">
        <f t="shared" si="9"/>
        <v>108.0585118505479</v>
      </c>
    </row>
    <row r="121" spans="3:8" x14ac:dyDescent="0.2">
      <c r="C121" s="28">
        <v>120</v>
      </c>
      <c r="D121" s="31">
        <f t="shared" si="5"/>
        <v>711.16021440245834</v>
      </c>
      <c r="E121" s="30">
        <f t="shared" si="6"/>
        <v>1700.4874775398769</v>
      </c>
      <c r="F121" s="31">
        <f t="shared" si="7"/>
        <v>49.977368533788216</v>
      </c>
      <c r="G121" s="31">
        <f t="shared" si="8"/>
        <v>8361.6703234085471</v>
      </c>
      <c r="H121" s="29">
        <f t="shared" si="9"/>
        <v>108.51396165409825</v>
      </c>
    </row>
    <row r="122" spans="3:8" x14ac:dyDescent="0.2">
      <c r="C122" s="28">
        <v>121</v>
      </c>
      <c r="D122" s="31">
        <f t="shared" si="5"/>
        <v>734.5813176028006</v>
      </c>
      <c r="E122" s="30">
        <f t="shared" si="6"/>
        <v>1754.1650736099791</v>
      </c>
      <c r="F122" s="31">
        <f t="shared" si="7"/>
        <v>48.064734640000147</v>
      </c>
      <c r="G122" s="31">
        <f t="shared" si="8"/>
        <v>8440.6816565727786</v>
      </c>
      <c r="H122" s="29">
        <f t="shared" si="9"/>
        <v>108.99828657711356</v>
      </c>
    </row>
    <row r="123" spans="3:8" x14ac:dyDescent="0.2">
      <c r="C123" s="28">
        <v>122</v>
      </c>
      <c r="D123" s="31">
        <f t="shared" si="5"/>
        <v>758.75655924415071</v>
      </c>
      <c r="E123" s="30">
        <f t="shared" si="6"/>
        <v>1809.4922255913111</v>
      </c>
      <c r="F123" s="31">
        <f t="shared" si="7"/>
        <v>46.22529724532734</v>
      </c>
      <c r="G123" s="31">
        <f t="shared" si="8"/>
        <v>8522.0234875901333</v>
      </c>
      <c r="H123" s="29">
        <f t="shared" si="9"/>
        <v>109.51205556449716</v>
      </c>
    </row>
    <row r="124" spans="3:8" x14ac:dyDescent="0.2">
      <c r="C124" s="28">
        <v>123</v>
      </c>
      <c r="D124" s="31">
        <f t="shared" si="5"/>
        <v>783.71022190548626</v>
      </c>
      <c r="E124" s="30">
        <f t="shared" si="6"/>
        <v>1866.5196256702504</v>
      </c>
      <c r="F124" s="31">
        <f t="shared" si="7"/>
        <v>44.456255119748661</v>
      </c>
      <c r="G124" s="31">
        <f t="shared" si="8"/>
        <v>8605.7735924559875</v>
      </c>
      <c r="H124" s="29">
        <f t="shared" si="9"/>
        <v>110.0558605518039</v>
      </c>
    </row>
    <row r="125" spans="3:8" x14ac:dyDescent="0.2">
      <c r="C125" s="28">
        <v>124</v>
      </c>
      <c r="D125" s="31">
        <f t="shared" si="5"/>
        <v>809.4673700429704</v>
      </c>
      <c r="E125" s="30">
        <f t="shared" si="6"/>
        <v>1925.2995238450335</v>
      </c>
      <c r="F125" s="31">
        <f t="shared" si="7"/>
        <v>42.754914236315877</v>
      </c>
      <c r="G125" s="31">
        <f t="shared" si="8"/>
        <v>8692.0119796516883</v>
      </c>
      <c r="H125" s="29">
        <f t="shared" si="9"/>
        <v>110.63031700646948</v>
      </c>
    </row>
    <row r="126" spans="3:8" x14ac:dyDescent="0.2">
      <c r="C126" s="28">
        <v>125</v>
      </c>
      <c r="D126" s="31">
        <f t="shared" si="5"/>
        <v>836.05387516569397</v>
      </c>
      <c r="E126" s="30">
        <f t="shared" si="6"/>
        <v>1985.8857757985711</v>
      </c>
      <c r="F126" s="31">
        <f t="shared" si="7"/>
        <v>41.118683668492075</v>
      </c>
      <c r="G126" s="31">
        <f t="shared" si="8"/>
        <v>8780.8209672957728</v>
      </c>
      <c r="H126" s="29">
        <f t="shared" si="9"/>
        <v>111.23606449026612</v>
      </c>
    </row>
    <row r="127" spans="3:8" x14ac:dyDescent="0.2">
      <c r="C127" s="28">
        <v>126</v>
      </c>
      <c r="D127" s="31">
        <f t="shared" si="5"/>
        <v>863.49644182205202</v>
      </c>
      <c r="E127" s="30">
        <f t="shared" si="6"/>
        <v>2048.3338922424396</v>
      </c>
      <c r="F127" s="31">
        <f t="shared" si="7"/>
        <v>39.545071644498883</v>
      </c>
      <c r="G127" s="31">
        <f t="shared" si="8"/>
        <v>8872.2852624199913</v>
      </c>
      <c r="H127" s="29">
        <f t="shared" si="9"/>
        <v>111.87376724346504</v>
      </c>
    </row>
    <row r="128" spans="3:8" x14ac:dyDescent="0.2">
      <c r="C128" s="28">
        <v>127</v>
      </c>
      <c r="D128" s="31">
        <f t="shared" si="5"/>
        <v>891.8226344228608</v>
      </c>
      <c r="E128" s="30">
        <f t="shared" si="6"/>
        <v>2112.7010897772466</v>
      </c>
      <c r="F128" s="31">
        <f t="shared" si="7"/>
        <v>38.031681752663907</v>
      </c>
      <c r="G128" s="31">
        <f t="shared" si="8"/>
        <v>8966.492042447444</v>
      </c>
      <c r="H128" s="29">
        <f t="shared" si="9"/>
        <v>112.54411479120895</v>
      </c>
    </row>
    <row r="129" spans="3:8" x14ac:dyDescent="0.2">
      <c r="C129" s="28">
        <v>128</v>
      </c>
      <c r="D129" s="31">
        <f t="shared" si="5"/>
        <v>921.06090492815315</v>
      </c>
      <c r="E129" s="30">
        <f t="shared" si="6"/>
        <v>2179.0463433159812</v>
      </c>
      <c r="F129" s="31">
        <f t="shared" si="7"/>
        <v>36.576209291989457</v>
      </c>
      <c r="G129" s="31">
        <f t="shared" si="8"/>
        <v>9063.5310389521455</v>
      </c>
      <c r="H129" s="29">
        <f t="shared" si="9"/>
        <v>113.24782257262163</v>
      </c>
    </row>
    <row r="130" spans="3:8" x14ac:dyDescent="0.2">
      <c r="C130" s="28">
        <v>129</v>
      </c>
      <c r="D130" s="31">
        <f t="shared" si="5"/>
        <v>951.24062142546472</v>
      </c>
      <c r="E130" s="30">
        <f t="shared" si="6"/>
        <v>2247.430440118374</v>
      </c>
      <c r="F130" s="31">
        <f t="shared" si="7"/>
        <v>35.176437762385021</v>
      </c>
      <c r="G130" s="31">
        <f t="shared" si="8"/>
        <v>9163.4946237814529</v>
      </c>
      <c r="H130" s="29">
        <f t="shared" si="9"/>
        <v>113.98563259320319</v>
      </c>
    </row>
    <row r="131" spans="3:8" x14ac:dyDescent="0.2">
      <c r="C131" s="28">
        <v>130</v>
      </c>
      <c r="D131" s="31">
        <f t="shared" ref="D131:D194" si="10">PV(((1+$B$1)/(1+$B$2)-1),C131,-0.52655)/(1+$B$2)</f>
        <v>982.39209762831433</v>
      </c>
      <c r="E131" s="30">
        <f t="shared" ref="E131:E191" si="11">PV(((1+$B$1)/(1+$B$3)-1),C131,-1.4315667)/(1+$B$3)</f>
        <v>2317.9160354857759</v>
      </c>
      <c r="F131" s="31">
        <f t="shared" ref="F131:F191" si="12">5400*((1-3.827%)^C131)</f>
        <v>33.830235489218545</v>
      </c>
      <c r="G131" s="31">
        <f t="shared" ref="G131:G191" si="13">6000+D131+E131-F131</f>
        <v>9266.4778976248708</v>
      </c>
      <c r="H131" s="29">
        <f t="shared" ref="H131:H191" si="14">PMT($B$1,C131,-G131)</f>
        <v>114.75831410108492</v>
      </c>
    </row>
    <row r="132" spans="3:8" x14ac:dyDescent="0.2">
      <c r="C132" s="28">
        <v>131</v>
      </c>
      <c r="D132" s="31">
        <f t="shared" si="10"/>
        <v>1014.5466233245102</v>
      </c>
      <c r="E132" s="30">
        <f t="shared" si="11"/>
        <v>2390.567710167591</v>
      </c>
      <c r="F132" s="31">
        <f t="shared" si="12"/>
        <v>32.535552377046152</v>
      </c>
      <c r="G132" s="31">
        <f t="shared" si="13"/>
        <v>9372.5787811150531</v>
      </c>
      <c r="H132" s="29">
        <f t="shared" si="14"/>
        <v>115.56666428774</v>
      </c>
    </row>
    <row r="133" spans="3:8" x14ac:dyDescent="0.2">
      <c r="C133" s="28">
        <v>132</v>
      </c>
      <c r="D133" s="31">
        <f t="shared" si="10"/>
        <v>1047.7364958048624</v>
      </c>
      <c r="E133" s="30">
        <f t="shared" si="11"/>
        <v>2465.4520295318475</v>
      </c>
      <c r="F133" s="31">
        <f t="shared" si="12"/>
        <v>31.290416787576596</v>
      </c>
      <c r="G133" s="31">
        <f t="shared" si="13"/>
        <v>9481.8981085491323</v>
      </c>
      <c r="H133" s="29">
        <f t="shared" si="14"/>
        <v>116.41150901377209</v>
      </c>
    </row>
    <row r="134" spans="3:8" x14ac:dyDescent="0.2">
      <c r="C134" s="28">
        <v>133</v>
      </c>
      <c r="D134" s="31">
        <f t="shared" si="10"/>
        <v>1081.9950523038747</v>
      </c>
      <c r="E134" s="30">
        <f t="shared" si="11"/>
        <v>2542.6376045541338</v>
      </c>
      <c r="F134" s="31">
        <f t="shared" si="12"/>
        <v>30.092932537116038</v>
      </c>
      <c r="G134" s="31">
        <f t="shared" si="13"/>
        <v>9594.5397243208918</v>
      </c>
      <c r="H134" s="29">
        <f t="shared" si="14"/>
        <v>117.29370356042745</v>
      </c>
    </row>
    <row r="135" spans="3:8" x14ac:dyDescent="0.2">
      <c r="C135" s="28">
        <v>134</v>
      </c>
      <c r="D135" s="31">
        <f t="shared" si="10"/>
        <v>1117.3567034849925</v>
      </c>
      <c r="E135" s="30">
        <f t="shared" si="11"/>
        <v>2622.1951546807722</v>
      </c>
      <c r="F135" s="31">
        <f t="shared" si="12"/>
        <v>28.94127600892061</v>
      </c>
      <c r="G135" s="31">
        <f t="shared" si="13"/>
        <v>9710.6105821568453</v>
      </c>
      <c r="H135" s="29">
        <f t="shared" si="14"/>
        <v>118.2141334075022</v>
      </c>
    </row>
    <row r="136" spans="3:8" x14ac:dyDescent="0.2">
      <c r="C136" s="28">
        <v>135</v>
      </c>
      <c r="D136" s="31">
        <f t="shared" si="10"/>
        <v>1153.8569680040505</v>
      </c>
      <c r="E136" s="30">
        <f t="shared" si="11"/>
        <v>2704.1975726238256</v>
      </c>
      <c r="F136" s="31">
        <f t="shared" si="12"/>
        <v>27.833693376059216</v>
      </c>
      <c r="G136" s="31">
        <f t="shared" si="13"/>
        <v>9830.2208472518178</v>
      </c>
      <c r="H136" s="29">
        <f t="shared" si="14"/>
        <v>119.17371503834151</v>
      </c>
    </row>
    <row r="137" spans="3:8" x14ac:dyDescent="0.2">
      <c r="C137" s="28">
        <v>136</v>
      </c>
      <c r="D137" s="31">
        <f t="shared" si="10"/>
        <v>1191.5325081856311</v>
      </c>
      <c r="E137" s="30">
        <f t="shared" si="11"/>
        <v>2788.7199911473167</v>
      </c>
      <c r="F137" s="31">
        <f t="shared" si="12"/>
        <v>26.76849793055743</v>
      </c>
      <c r="G137" s="31">
        <f t="shared" si="13"/>
        <v>9953.4840014023903</v>
      </c>
      <c r="H137" s="29">
        <f t="shared" si="14"/>
        <v>120.17339677265497</v>
      </c>
    </row>
    <row r="138" spans="3:8" x14ac:dyDescent="0.2">
      <c r="C138" s="28">
        <v>137</v>
      </c>
      <c r="D138" s="31">
        <f t="shared" si="10"/>
        <v>1230.4211668481653</v>
      </c>
      <c r="E138" s="30">
        <f t="shared" si="11"/>
        <v>2875.8398519058287</v>
      </c>
      <c r="F138" s="31">
        <f t="shared" si="12"/>
        <v>25.744067514754992</v>
      </c>
      <c r="G138" s="31">
        <f t="shared" si="13"/>
        <v>10080.516951239239</v>
      </c>
      <c r="H138" s="29">
        <f t="shared" si="14"/>
        <v>121.21415962789698</v>
      </c>
    </row>
    <row r="139" spans="3:8" x14ac:dyDescent="0.2">
      <c r="C139" s="28">
        <v>138</v>
      </c>
      <c r="D139" s="31">
        <f t="shared" si="10"/>
        <v>1270.5620053147759</v>
      </c>
      <c r="E139" s="30">
        <f t="shared" si="11"/>
        <v>2965.6369763985817</v>
      </c>
      <c r="F139" s="31">
        <f t="shared" si="12"/>
        <v>24.758842050965324</v>
      </c>
      <c r="G139" s="31">
        <f t="shared" si="13"/>
        <v>10211.440139662393</v>
      </c>
      <c r="H139" s="29">
        <f t="shared" si="14"/>
        <v>122.29701820999159</v>
      </c>
    </row>
    <row r="140" spans="3:8" x14ac:dyDescent="0.2">
      <c r="C140" s="28">
        <v>139</v>
      </c>
      <c r="D140" s="31">
        <f t="shared" si="10"/>
        <v>1311.9953426480288</v>
      </c>
      <c r="E140" s="30">
        <f t="shared" si="11"/>
        <v>3058.1936391039812</v>
      </c>
      <c r="F140" s="31">
        <f t="shared" si="12"/>
        <v>23.81132116567488</v>
      </c>
      <c r="G140" s="31">
        <f t="shared" si="13"/>
        <v>10346.377660586335</v>
      </c>
      <c r="H140" s="29">
        <f t="shared" si="14"/>
        <v>123.42302163420617</v>
      </c>
    </row>
    <row r="141" spans="3:8" x14ac:dyDescent="0.2">
      <c r="C141" s="28">
        <v>140</v>
      </c>
      <c r="D141" s="31">
        <f t="shared" si="10"/>
        <v>1354.7627961480125</v>
      </c>
      <c r="E141" s="30">
        <f t="shared" si="11"/>
        <v>3153.5946428616539</v>
      </c>
      <c r="F141" s="31">
        <f t="shared" si="12"/>
        <v>22.900061904664497</v>
      </c>
      <c r="G141" s="31">
        <f t="shared" si="13"/>
        <v>10485.457377105002</v>
      </c>
      <c r="H141" s="29">
        <f t="shared" si="14"/>
        <v>124.59325447700986</v>
      </c>
    </row>
    <row r="142" spans="3:8" x14ac:dyDescent="0.2">
      <c r="C142" s="28">
        <v>141</v>
      </c>
      <c r="D142" s="31">
        <f t="shared" si="10"/>
        <v>1398.9073231544185</v>
      </c>
      <c r="E142" s="30">
        <f t="shared" si="11"/>
        <v>3251.9273965710227</v>
      </c>
      <c r="F142" s="31">
        <f t="shared" si="12"/>
        <v>22.023676535572992</v>
      </c>
      <c r="G142" s="31">
        <f t="shared" si="13"/>
        <v>10628.811043189868</v>
      </c>
      <c r="H142" s="29">
        <f t="shared" si="14"/>
        <v>125.80883775977989</v>
      </c>
    </row>
    <row r="143" spans="3:8" x14ac:dyDescent="0.2">
      <c r="C143" s="28">
        <v>142</v>
      </c>
      <c r="D143" s="31">
        <f t="shared" si="10"/>
        <v>1444.4732641946068</v>
      </c>
      <c r="E143" s="30">
        <f t="shared" si="11"/>
        <v>3353.2819952776413</v>
      </c>
      <c r="F143" s="31">
        <f t="shared" si="12"/>
        <v>21.180830434556615</v>
      </c>
      <c r="G143" s="31">
        <f t="shared" si="13"/>
        <v>10776.574429037692</v>
      </c>
      <c r="H143" s="29">
        <f t="shared" si="14"/>
        <v>127.0709299652509</v>
      </c>
    </row>
    <row r="144" spans="3:8" x14ac:dyDescent="0.2">
      <c r="C144" s="28">
        <v>143</v>
      </c>
      <c r="D144" s="31">
        <f t="shared" si="10"/>
        <v>1491.5063875210076</v>
      </c>
      <c r="E144" s="30">
        <f t="shared" si="11"/>
        <v>3457.7513027206287</v>
      </c>
      <c r="F144" s="31">
        <f t="shared" si="12"/>
        <v>20.370240053826134</v>
      </c>
      <c r="G144" s="31">
        <f t="shared" si="13"/>
        <v>10928.887450187811</v>
      </c>
      <c r="H144" s="29">
        <f t="shared" si="14"/>
        <v>128.38072808763232</v>
      </c>
    </row>
    <row r="145" spans="3:8" x14ac:dyDescent="0.2">
      <c r="C145" s="28">
        <v>144</v>
      </c>
      <c r="D145" s="31">
        <f t="shared" si="10"/>
        <v>1540.0539350825825</v>
      </c>
      <c r="E145" s="30">
        <f t="shared" si="11"/>
        <v>3565.4310364168637</v>
      </c>
      <c r="F145" s="31">
        <f t="shared" si="12"/>
        <v>19.590670966966204</v>
      </c>
      <c r="G145" s="31">
        <f t="shared" si="13"/>
        <v>11085.894300532478</v>
      </c>
      <c r="H145" s="29">
        <f t="shared" si="14"/>
        <v>129.73946871735126</v>
      </c>
    </row>
    <row r="146" spans="3:8" x14ac:dyDescent="0.2">
      <c r="C146" s="28">
        <v>145</v>
      </c>
      <c r="D146" s="31">
        <f t="shared" si="10"/>
        <v>1590.1646699765242</v>
      </c>
      <c r="E146" s="30">
        <f t="shared" si="11"/>
        <v>3676.4198553598821</v>
      </c>
      <c r="F146" s="31">
        <f t="shared" si="12"/>
        <v>18.840935989060405</v>
      </c>
      <c r="G146" s="31">
        <f t="shared" si="13"/>
        <v>11247.743589347345</v>
      </c>
      <c r="H146" s="29">
        <f t="shared" si="14"/>
        <v>131.1484291614108</v>
      </c>
    </row>
    <row r="147" spans="3:8" x14ac:dyDescent="0.2">
      <c r="C147" s="28">
        <v>146</v>
      </c>
      <c r="D147" s="31">
        <f t="shared" si="10"/>
        <v>1641.8889254278636</v>
      </c>
      <c r="E147" s="30">
        <f t="shared" si="11"/>
        <v>3790.8194504138264</v>
      </c>
      <c r="F147" s="31">
        <f t="shared" si="12"/>
        <v>18.119893368759065</v>
      </c>
      <c r="G147" s="31">
        <f t="shared" si="13"/>
        <v>11414.588482472931</v>
      </c>
      <c r="H147" s="29">
        <f t="shared" si="14"/>
        <v>132.60892860038632</v>
      </c>
    </row>
    <row r="148" spans="3:8" x14ac:dyDescent="0.2">
      <c r="C148" s="28">
        <v>147</v>
      </c>
      <c r="D148" s="31">
        <f t="shared" si="10"/>
        <v>1695.2786553461701</v>
      </c>
      <c r="E148" s="30">
        <f t="shared" si="11"/>
        <v>3908.7346374852887</v>
      </c>
      <c r="F148" s="31">
        <f t="shared" si="12"/>
        <v>17.426445049536657</v>
      </c>
      <c r="G148" s="31">
        <f t="shared" si="13"/>
        <v>11586.586847781922</v>
      </c>
      <c r="H148" s="29">
        <f t="shared" si="14"/>
        <v>134.12232928311934</v>
      </c>
    </row>
    <row r="149" spans="3:8" x14ac:dyDescent="0.2">
      <c r="C149" s="28">
        <v>148</v>
      </c>
      <c r="D149" s="31">
        <f t="shared" si="10"/>
        <v>1750.3874865101359</v>
      </c>
      <c r="E149" s="30">
        <f t="shared" si="11"/>
        <v>4030.2734535583827</v>
      </c>
      <c r="F149" s="31">
        <f t="shared" si="12"/>
        <v>16.759534997490888</v>
      </c>
      <c r="G149" s="31">
        <f t="shared" si="13"/>
        <v>11763.901405071028</v>
      </c>
      <c r="H149" s="29">
        <f t="shared" si="14"/>
        <v>135.69003776020034</v>
      </c>
    </row>
    <row r="150" spans="3:8" x14ac:dyDescent="0.2">
      <c r="C150" s="28">
        <v>149</v>
      </c>
      <c r="D150" s="31">
        <f t="shared" si="10"/>
        <v>1807.2707724324559</v>
      </c>
      <c r="E150" s="30">
        <f t="shared" si="11"/>
        <v>4155.5472556810664</v>
      </c>
      <c r="F150" s="31">
        <f t="shared" si="12"/>
        <v>16.118147593136911</v>
      </c>
      <c r="G150" s="31">
        <f t="shared" si="13"/>
        <v>11946.699880520384</v>
      </c>
      <c r="H150" s="29">
        <f t="shared" si="14"/>
        <v>137.31350615737136</v>
      </c>
    </row>
    <row r="151" spans="3:8" x14ac:dyDescent="0.2">
      <c r="C151" s="28">
        <v>150</v>
      </c>
      <c r="D151" s="31">
        <f t="shared" si="10"/>
        <v>1865.9856489591091</v>
      </c>
      <c r="E151" s="30">
        <f t="shared" si="11"/>
        <v>4284.6708229933802</v>
      </c>
      <c r="F151" s="31">
        <f t="shared" si="12"/>
        <v>15.501306084747561</v>
      </c>
      <c r="G151" s="31">
        <f t="shared" si="13"/>
        <v>12135.155165867744</v>
      </c>
      <c r="H151" s="29">
        <f t="shared" si="14"/>
        <v>138.99423349001501</v>
      </c>
    </row>
    <row r="152" spans="3:8" x14ac:dyDescent="0.2">
      <c r="C152" s="28">
        <v>151</v>
      </c>
      <c r="D152" s="31">
        <f t="shared" si="10"/>
        <v>1926.5910916588848</v>
      </c>
      <c r="E152" s="30">
        <f t="shared" si="11"/>
        <v>4417.7624618911068</v>
      </c>
      <c r="F152" s="31">
        <f t="shared" si="12"/>
        <v>14.908071100884271</v>
      </c>
      <c r="G152" s="31">
        <f t="shared" si="13"/>
        <v>12329.445482449106</v>
      </c>
      <c r="H152" s="29">
        <f t="shared" si="14"/>
        <v>140.73376701993479</v>
      </c>
    </row>
    <row r="153" spans="3:8" x14ac:dyDescent="0.2">
      <c r="C153" s="28">
        <v>152</v>
      </c>
      <c r="D153" s="31">
        <f t="shared" si="10"/>
        <v>1989.1479750608023</v>
      </c>
      <c r="E153" s="30">
        <f t="shared" si="11"/>
        <v>4554.9441144211951</v>
      </c>
      <c r="F153" s="31">
        <f t="shared" si="12"/>
        <v>14.337539219853431</v>
      </c>
      <c r="G153" s="31">
        <f t="shared" si="13"/>
        <v>12529.754550262143</v>
      </c>
      <c r="H153" s="29">
        <f t="shared" si="14"/>
        <v>142.53370365567332</v>
      </c>
    </row>
    <row r="154" spans="3:8" x14ac:dyDescent="0.2">
      <c r="C154" s="28">
        <v>153</v>
      </c>
      <c r="D154" s="31">
        <f t="shared" si="10"/>
        <v>2053.7191337989188</v>
      </c>
      <c r="E154" s="30">
        <f t="shared" si="11"/>
        <v>4696.3414700082494</v>
      </c>
      <c r="F154" s="31">
        <f t="shared" si="12"/>
        <v>13.788841593909639</v>
      </c>
      <c r="G154" s="31">
        <f t="shared" si="13"/>
        <v>12736.271762213257</v>
      </c>
      <c r="H154" s="29">
        <f t="shared" si="14"/>
        <v>144.39569139765135</v>
      </c>
    </row>
    <row r="155" spans="3:8" x14ac:dyDescent="0.2">
      <c r="C155" s="28">
        <v>154</v>
      </c>
      <c r="D155" s="31">
        <f t="shared" si="10"/>
        <v>2120.3694257259508</v>
      </c>
      <c r="E155" s="30">
        <f t="shared" si="11"/>
        <v>4842.0840806144797</v>
      </c>
      <c r="F155" s="31">
        <f t="shared" si="12"/>
        <v>13.261142626110717</v>
      </c>
      <c r="G155" s="31">
        <f t="shared" si="13"/>
        <v>12949.192363714319</v>
      </c>
      <c r="H155" s="29">
        <f t="shared" si="14"/>
        <v>146.32143082945814</v>
      </c>
    </row>
    <row r="156" spans="3:8" x14ac:dyDescent="0.2">
      <c r="C156" s="28">
        <v>155</v>
      </c>
      <c r="D156" s="31">
        <f t="shared" si="10"/>
        <v>2189.16579705909</v>
      </c>
      <c r="E156" s="30">
        <f t="shared" si="11"/>
        <v>4992.3054794386044</v>
      </c>
      <c r="F156" s="31">
        <f t="shared" si="12"/>
        <v>12.75363869780946</v>
      </c>
      <c r="G156" s="31">
        <f t="shared" si="13"/>
        <v>13168.717637799884</v>
      </c>
      <c r="H156" s="29">
        <f t="shared" si="14"/>
        <v>148.31267665666147</v>
      </c>
    </row>
    <row r="157" spans="3:8" x14ac:dyDescent="0.2">
      <c r="C157" s="28">
        <v>156</v>
      </c>
      <c r="D157" s="31">
        <f t="shared" si="10"/>
        <v>2260.1773496234619</v>
      </c>
      <c r="E157" s="30">
        <f t="shared" si="11"/>
        <v>5147.1433032624618</v>
      </c>
      <c r="F157" s="31">
        <f t="shared" si="12"/>
        <v>12.265556944844292</v>
      </c>
      <c r="G157" s="31">
        <f t="shared" si="13"/>
        <v>13395.055095941079</v>
      </c>
      <c r="H157" s="29">
        <f t="shared" si="14"/>
        <v>150.37123929455328</v>
      </c>
    </row>
    <row r="158" spans="3:8" x14ac:dyDescent="0.2">
      <c r="C158" s="28">
        <v>157</v>
      </c>
      <c r="D158" s="31">
        <f t="shared" si="10"/>
        <v>2333.4754102607621</v>
      </c>
      <c r="E158" s="30">
        <f t="shared" si="11"/>
        <v>5306.7394185574385</v>
      </c>
      <c r="F158" s="31">
        <f t="shared" si="12"/>
        <v>11.796154080565103</v>
      </c>
      <c r="G158" s="31">
        <f t="shared" si="13"/>
        <v>13628.418674737635</v>
      </c>
      <c r="H158" s="29">
        <f t="shared" si="14"/>
        <v>152.49898650629072</v>
      </c>
    </row>
    <row r="159" spans="3:8" x14ac:dyDescent="0.2">
      <c r="C159" s="28">
        <v>158</v>
      </c>
      <c r="D159" s="31">
        <f t="shared" si="10"/>
        <v>2409.133602472783</v>
      </c>
      <c r="E159" s="30">
        <f t="shared" si="11"/>
        <v>5471.2400514662522</v>
      </c>
      <c r="F159" s="31">
        <f t="shared" si="12"/>
        <v>11.344715263901875</v>
      </c>
      <c r="G159" s="31">
        <f t="shared" si="13"/>
        <v>13869.028938675132</v>
      </c>
      <c r="H159" s="29">
        <f t="shared" si="14"/>
        <v>154.69784509294101</v>
      </c>
    </row>
    <row r="160" spans="3:8" x14ac:dyDescent="0.2">
      <c r="C160" s="28">
        <v>159</v>
      </c>
      <c r="D160" s="31">
        <f t="shared" si="10"/>
        <v>2487.2279203718031</v>
      </c>
      <c r="E160" s="30">
        <f t="shared" si="11"/>
        <v>5640.7959217791667</v>
      </c>
      <c r="F160" s="31">
        <f t="shared" si="12"/>
        <v>10.910553010752352</v>
      </c>
      <c r="G160" s="31">
        <f t="shared" si="13"/>
        <v>14117.113289140218</v>
      </c>
      <c r="H160" s="29">
        <f t="shared" si="14"/>
        <v>156.96980263698484</v>
      </c>
    </row>
    <row r="161" spans="3:8" x14ac:dyDescent="0.2">
      <c r="C161" s="28">
        <v>160</v>
      </c>
      <c r="D161" s="31">
        <f t="shared" si="10"/>
        <v>2567.8368050121153</v>
      </c>
      <c r="E161" s="30">
        <f t="shared" si="11"/>
        <v>5815.5623810274219</v>
      </c>
      <c r="F161" s="31">
        <f t="shared" si="12"/>
        <v>10.493006147030856</v>
      </c>
      <c r="G161" s="31">
        <f t="shared" si="13"/>
        <v>14372.906179892505</v>
      </c>
      <c r="H161" s="29">
        <f t="shared" si="14"/>
        <v>159.31690930088436</v>
      </c>
    </row>
    <row r="162" spans="3:8" x14ac:dyDescent="0.2">
      <c r="C162" s="28">
        <v>161</v>
      </c>
      <c r="D162" s="31">
        <f t="shared" si="10"/>
        <v>2651.0412231793516</v>
      </c>
      <c r="E162" s="30">
        <f t="shared" si="11"/>
        <v>5995.699554820364</v>
      </c>
      <c r="F162" s="31">
        <f t="shared" si="12"/>
        <v>10.091438801783987</v>
      </c>
      <c r="G162" s="31">
        <f t="shared" si="13"/>
        <v>14636.649339197931</v>
      </c>
      <c r="H162" s="29">
        <f t="shared" si="14"/>
        <v>161.74127968237306</v>
      </c>
    </row>
    <row r="163" spans="3:8" x14ac:dyDescent="0.2">
      <c r="C163" s="28">
        <v>162</v>
      </c>
      <c r="D163" s="31">
        <f t="shared" si="10"/>
        <v>2736.9247487167604</v>
      </c>
      <c r="E163" s="30">
        <f t="shared" si="11"/>
        <v>6181.3724895567448</v>
      </c>
      <c r="F163" s="31">
        <f t="shared" si="12"/>
        <v>9.7052394388397119</v>
      </c>
      <c r="G163" s="31">
        <f t="shared" si="13"/>
        <v>14908.591998834665</v>
      </c>
      <c r="H163" s="29">
        <f t="shared" si="14"/>
        <v>164.24509472817627</v>
      </c>
    </row>
    <row r="164" spans="3:8" x14ac:dyDescent="0.2">
      <c r="C164" s="28">
        <v>163</v>
      </c>
      <c r="D164" s="31">
        <f t="shared" si="10"/>
        <v>2825.5736464701158</v>
      </c>
      <c r="E164" s="30">
        <f t="shared" si="11"/>
        <v>6372.7513036445362</v>
      </c>
      <c r="F164" s="31">
        <f t="shared" si="12"/>
        <v>9.333819925515316</v>
      </c>
      <c r="G164" s="31">
        <f t="shared" si="13"/>
        <v>15188.991130189135</v>
      </c>
      <c r="H164" s="29">
        <f t="shared" si="14"/>
        <v>166.83060370792728</v>
      </c>
    </row>
    <row r="165" spans="3:8" x14ac:dyDescent="0.2">
      <c r="C165" s="28">
        <v>164</v>
      </c>
      <c r="D165" s="31">
        <f t="shared" si="10"/>
        <v>2917.0769589355764</v>
      </c>
      <c r="E165" s="30">
        <f t="shared" si="11"/>
        <v>6570.0113433678871</v>
      </c>
      <c r="F165" s="31">
        <f t="shared" si="12"/>
        <v>8.9766146369658451</v>
      </c>
      <c r="G165" s="31">
        <f t="shared" si="13"/>
        <v>15478.111687666498</v>
      </c>
      <c r="H165" s="29">
        <f t="shared" si="14"/>
        <v>169.50012625009856</v>
      </c>
    </row>
    <row r="166" spans="3:8" x14ac:dyDescent="0.2">
      <c r="C166" s="28">
        <v>165</v>
      </c>
      <c r="D166" s="31">
        <f t="shared" si="10"/>
        <v>3011.5265956975254</v>
      </c>
      <c r="E166" s="30">
        <f t="shared" si="11"/>
        <v>6773.3333435439808</v>
      </c>
      <c r="F166" s="31">
        <f t="shared" si="12"/>
        <v>8.6330795948091623</v>
      </c>
      <c r="G166" s="31">
        <f t="shared" si="13"/>
        <v>15776.226859646697</v>
      </c>
      <c r="H166" s="29">
        <f t="shared" si="14"/>
        <v>172.25605444182619</v>
      </c>
    </row>
    <row r="167" spans="3:8" x14ac:dyDescent="0.2">
      <c r="C167" s="28">
        <v>166</v>
      </c>
      <c r="D167" s="31">
        <f t="shared" si="10"/>
        <v>3109.0174257462359</v>
      </c>
      <c r="E167" s="30">
        <f t="shared" si="11"/>
        <v>6982.903593117001</v>
      </c>
      <c r="F167" s="31">
        <f t="shared" si="12"/>
        <v>8.3026916387158156</v>
      </c>
      <c r="G167" s="31">
        <f t="shared" si="13"/>
        <v>16083.61832722452</v>
      </c>
      <c r="H167" s="29">
        <f t="shared" si="14"/>
        <v>175.10085499456471</v>
      </c>
    </row>
    <row r="168" spans="3:8" x14ac:dyDescent="0.2">
      <c r="C168" s="28">
        <v>167</v>
      </c>
      <c r="D168" s="31">
        <f t="shared" si="10"/>
        <v>3209.6473727680718</v>
      </c>
      <c r="E168" s="30">
        <f t="shared" si="11"/>
        <v>7198.9141058409568</v>
      </c>
      <c r="F168" s="31">
        <f t="shared" si="12"/>
        <v>7.9849476297021615</v>
      </c>
      <c r="G168" s="31">
        <f t="shared" si="13"/>
        <v>16400.576530979328</v>
      </c>
      <c r="H168" s="29">
        <f t="shared" si="14"/>
        <v>178.03707147757123</v>
      </c>
    </row>
    <row r="169" spans="3:8" x14ac:dyDescent="0.2">
      <c r="C169" s="28">
        <v>168</v>
      </c>
      <c r="D169" s="31">
        <f t="shared" si="10"/>
        <v>3313.5175135039517</v>
      </c>
      <c r="E169" s="30">
        <f t="shared" si="11"/>
        <v>7421.5627962077124</v>
      </c>
      <c r="F169" s="31">
        <f t="shared" si="12"/>
        <v>7.6793636839134596</v>
      </c>
      <c r="G169" s="31">
        <f t="shared" si="13"/>
        <v>16727.400946027752</v>
      </c>
      <c r="H169" s="29">
        <f t="shared" si="14"/>
        <v>181.06732662127968</v>
      </c>
    </row>
    <row r="170" spans="3:8" x14ac:dyDescent="0.2">
      <c r="C170" s="28">
        <v>169</v>
      </c>
      <c r="D170" s="31">
        <f t="shared" si="10"/>
        <v>3420.732179274873</v>
      </c>
      <c r="E170" s="30">
        <f t="shared" si="11"/>
        <v>7651.0536607814201</v>
      </c>
      <c r="F170" s="31">
        <f t="shared" si="12"/>
        <v>7.3854744357300905</v>
      </c>
      <c r="G170" s="31">
        <f t="shared" si="13"/>
        <v>17064.400365620564</v>
      </c>
      <c r="H170" s="29">
        <f t="shared" si="14"/>
        <v>184.19432469269324</v>
      </c>
    </row>
    <row r="171" spans="3:8" x14ac:dyDescent="0.2">
      <c r="C171" s="28">
        <v>170</v>
      </c>
      <c r="D171" s="31">
        <f t="shared" si="10"/>
        <v>3531.3990607764563</v>
      </c>
      <c r="E171" s="30">
        <f t="shared" si="11"/>
        <v>7887.5969651055275</v>
      </c>
      <c r="F171" s="31">
        <f t="shared" si="12"/>
        <v>7.1028323290747002</v>
      </c>
      <c r="G171" s="31">
        <f t="shared" si="13"/>
        <v>17411.893193552911</v>
      </c>
      <c r="H171" s="29">
        <f t="shared" si="14"/>
        <v>187.42085394498767</v>
      </c>
    </row>
    <row r="172" spans="3:8" x14ac:dyDescent="0.2">
      <c r="C172" s="28">
        <v>171</v>
      </c>
      <c r="D172" s="31">
        <f t="shared" si="10"/>
        <v>3645.6293162477841</v>
      </c>
      <c r="E172" s="30">
        <f t="shared" si="11"/>
        <v>8131.4094363535842</v>
      </c>
      <c r="F172" s="31">
        <f t="shared" si="12"/>
        <v>6.8310069358410113</v>
      </c>
      <c r="G172" s="31">
        <f t="shared" si="13"/>
        <v>17770.207745665528</v>
      </c>
      <c r="H172" s="29">
        <f t="shared" si="14"/>
        <v>190.74978914358894</v>
      </c>
    </row>
    <row r="173" spans="3:8" x14ac:dyDescent="0.2">
      <c r="C173" s="28">
        <v>172</v>
      </c>
      <c r="D173" s="31">
        <f t="shared" si="10"/>
        <v>3763.5376831231824</v>
      </c>
      <c r="E173" s="30">
        <f t="shared" si="11"/>
        <v>8382.7144619003411</v>
      </c>
      <c r="F173" s="31">
        <f t="shared" si="12"/>
        <v>6.5695843004063752</v>
      </c>
      <c r="G173" s="31">
        <f t="shared" si="13"/>
        <v>18139.682560723115</v>
      </c>
      <c r="H173" s="29">
        <f t="shared" si="14"/>
        <v>194.18409417105883</v>
      </c>
    </row>
    <row r="174" spans="3:8" x14ac:dyDescent="0.2">
      <c r="C174" s="28">
        <v>173</v>
      </c>
      <c r="D174" s="31">
        <f t="shared" si="10"/>
        <v>3885.2425932790829</v>
      </c>
      <c r="E174" s="30">
        <f t="shared" si="11"/>
        <v>8641.7422939951193</v>
      </c>
      <c r="F174" s="31">
        <f t="shared" si="12"/>
        <v>6.3181663092298237</v>
      </c>
      <c r="G174" s="31">
        <f t="shared" si="13"/>
        <v>18520.666720964971</v>
      </c>
      <c r="H174" s="29">
        <f t="shared" si="14"/>
        <v>197.72682471319672</v>
      </c>
    </row>
    <row r="175" spans="3:8" x14ac:dyDescent="0.2">
      <c r="C175" s="28">
        <v>174</v>
      </c>
      <c r="D175" s="31">
        <f t="shared" si="10"/>
        <v>4010.8662919917319</v>
      </c>
      <c r="E175" s="30">
        <f t="shared" si="11"/>
        <v>8908.7302607249749</v>
      </c>
      <c r="F175" s="31">
        <f t="shared" si="12"/>
        <v>6.0763700845755997</v>
      </c>
      <c r="G175" s="31">
        <f t="shared" si="13"/>
        <v>18913.520182632132</v>
      </c>
      <c r="H175" s="29">
        <f t="shared" si="14"/>
        <v>201.38113102883966</v>
      </c>
    </row>
    <row r="176" spans="3:8" x14ac:dyDescent="0.2">
      <c r="C176" s="28">
        <v>175</v>
      </c>
      <c r="D176" s="31">
        <f t="shared" si="10"/>
        <v>4140.5349607252392</v>
      </c>
      <c r="E176" s="30">
        <f t="shared" si="11"/>
        <v>9183.9229834608777</v>
      </c>
      <c r="F176" s="31">
        <f t="shared" si="12"/>
        <v>5.8438274014388911</v>
      </c>
      <c r="G176" s="31">
        <f t="shared" si="13"/>
        <v>19318.614116784676</v>
      </c>
      <c r="H176" s="29">
        <f t="shared" si="14"/>
        <v>205.15026080592258</v>
      </c>
    </row>
    <row r="177" spans="3:8" x14ac:dyDescent="0.2">
      <c r="C177" s="28">
        <v>176</v>
      </c>
      <c r="D177" s="31">
        <f t="shared" si="10"/>
        <v>4274.3788438732763</v>
      </c>
      <c r="E177" s="30">
        <f t="shared" si="11"/>
        <v>9467.5726009862537</v>
      </c>
      <c r="F177" s="31">
        <f t="shared" si="12"/>
        <v>5.6201841267858246</v>
      </c>
      <c r="G177" s="31">
        <f t="shared" si="13"/>
        <v>19736.331260732743</v>
      </c>
      <c r="H177" s="29">
        <f t="shared" si="14"/>
        <v>209.03756210643942</v>
      </c>
    </row>
    <row r="178" spans="3:8" x14ac:dyDescent="0.2">
      <c r="C178" s="28">
        <v>177</v>
      </c>
      <c r="D178" s="31">
        <f t="shared" si="10"/>
        <v>4412.5323795817558</v>
      </c>
      <c r="E178" s="30">
        <f t="shared" si="11"/>
        <v>9759.9390005131154</v>
      </c>
      <c r="F178" s="31">
        <f t="shared" si="12"/>
        <v>5.4050996802537306</v>
      </c>
      <c r="G178" s="31">
        <f t="shared" si="13"/>
        <v>20167.06628041462</v>
      </c>
      <c r="H178" s="29">
        <f t="shared" si="14"/>
        <v>213.04648640302943</v>
      </c>
    </row>
    <row r="179" spans="3:8" x14ac:dyDescent="0.2">
      <c r="C179" s="28">
        <v>178</v>
      </c>
      <c r="D179" s="31">
        <f t="shared" si="10"/>
        <v>4555.1343347838711</v>
      </c>
      <c r="E179" s="30">
        <f t="shared" si="11"/>
        <v>10061.290055797566</v>
      </c>
      <c r="F179" s="31">
        <f t="shared" si="12"/>
        <v>5.1982465154904194</v>
      </c>
      <c r="G179" s="31">
        <f t="shared" si="13"/>
        <v>20611.226144065946</v>
      </c>
      <c r="H179" s="29">
        <f t="shared" si="14"/>
        <v>217.18059170999865</v>
      </c>
    </row>
    <row r="180" spans="3:8" x14ac:dyDescent="0.2">
      <c r="C180" s="28">
        <v>179</v>
      </c>
      <c r="D180" s="31">
        <f t="shared" si="10"/>
        <v>4702.3279445831622</v>
      </c>
      <c r="E180" s="30">
        <f t="shared" si="11"/>
        <v>10371.901872572722</v>
      </c>
      <c r="F180" s="31">
        <f t="shared" si="12"/>
        <v>4.9993096213426016</v>
      </c>
      <c r="G180" s="31">
        <f t="shared" si="13"/>
        <v>21069.230507534539</v>
      </c>
      <c r="H180" s="29">
        <f t="shared" si="14"/>
        <v>221.44354581167323</v>
      </c>
    </row>
    <row r="181" spans="3:8" x14ac:dyDescent="0.2">
      <c r="C181" s="28">
        <v>180</v>
      </c>
      <c r="D181" s="31">
        <f t="shared" si="10"/>
        <v>4854.2610561245765</v>
      </c>
      <c r="E181" s="30">
        <f t="shared" si="11"/>
        <v>10692.059041524057</v>
      </c>
      <c r="F181" s="31">
        <f t="shared" si="12"/>
        <v>4.8079860421338205</v>
      </c>
      <c r="G181" s="31">
        <f t="shared" si="13"/>
        <v>21541.512111606498</v>
      </c>
      <c r="H181" s="29">
        <f t="shared" si="14"/>
        <v>225.83912959107386</v>
      </c>
    </row>
    <row r="182" spans="3:8" x14ac:dyDescent="0.2">
      <c r="C182" s="28">
        <v>181</v>
      </c>
      <c r="D182" s="31">
        <f t="shared" si="10"/>
        <v>5011.0862770980339</v>
      </c>
      <c r="E182" s="30">
        <f t="shared" si="11"/>
        <v>11022.054899038798</v>
      </c>
      <c r="F182" s="31">
        <f t="shared" si="12"/>
        <v>4.6239844163013588</v>
      </c>
      <c r="G182" s="31">
        <f t="shared" si="13"/>
        <v>22028.51719172053</v>
      </c>
      <c r="H182" s="29">
        <f t="shared" si="14"/>
        <v>230.37124046199105</v>
      </c>
    </row>
    <row r="183" spans="3:8" x14ac:dyDescent="0.2">
      <c r="C183" s="28">
        <v>182</v>
      </c>
      <c r="D183" s="31">
        <f t="shared" si="10"/>
        <v>5172.9611290237135</v>
      </c>
      <c r="E183" s="30">
        <f t="shared" si="11"/>
        <v>11362.191795968456</v>
      </c>
      <c r="F183" s="31">
        <f t="shared" si="12"/>
        <v>4.4470245326895057</v>
      </c>
      <c r="G183" s="31">
        <f t="shared" si="13"/>
        <v>22530.705900459481</v>
      </c>
      <c r="H183" s="29">
        <f t="shared" si="14"/>
        <v>235.04389590764239</v>
      </c>
    </row>
    <row r="184" spans="3:8" x14ac:dyDescent="0.2">
      <c r="C184" s="28">
        <v>183</v>
      </c>
      <c r="D184" s="31">
        <f t="shared" si="10"/>
        <v>5340.0482054729528</v>
      </c>
      <c r="E184" s="30">
        <f t="shared" si="11"/>
        <v>11712.781374650567</v>
      </c>
      <c r="F184" s="31">
        <f t="shared" si="12"/>
        <v>4.2768369038234786</v>
      </c>
      <c r="G184" s="31">
        <f t="shared" si="13"/>
        <v>23048.552743219698</v>
      </c>
      <c r="H184" s="29">
        <f t="shared" si="14"/>
        <v>239.86123712918595</v>
      </c>
    </row>
    <row r="185" spans="3:8" x14ac:dyDescent="0.2">
      <c r="C185" s="28">
        <v>184</v>
      </c>
      <c r="D185" s="31">
        <f t="shared" si="10"/>
        <v>5512.5153353837268</v>
      </c>
      <c r="E185" s="30">
        <f t="shared" si="11"/>
        <v>12074.144854443597</v>
      </c>
      <c r="F185" s="31">
        <f t="shared" si="12"/>
        <v>4.1131623555141541</v>
      </c>
      <c r="G185" s="31">
        <f t="shared" si="13"/>
        <v>23582.547027471806</v>
      </c>
      <c r="H185" s="29">
        <f t="shared" si="14"/>
        <v>244.82753280747184</v>
      </c>
    </row>
    <row r="186" spans="3:8" x14ac:dyDescent="0.2">
      <c r="C186" s="28">
        <v>185</v>
      </c>
      <c r="D186" s="31">
        <f t="shared" si="10"/>
        <v>5690.5357516347485</v>
      </c>
      <c r="E186" s="30">
        <f t="shared" si="11"/>
        <v>12446.613326036499</v>
      </c>
      <c r="F186" s="31">
        <f t="shared" si="12"/>
        <v>3.955751632168627</v>
      </c>
      <c r="G186" s="31">
        <f t="shared" si="13"/>
        <v>24133.193326039076</v>
      </c>
      <c r="H186" s="29">
        <f t="shared" si="14"/>
        <v>249.94718298151651</v>
      </c>
    </row>
    <row r="187" spans="3:8" x14ac:dyDescent="0.2">
      <c r="C187" s="28">
        <v>186</v>
      </c>
      <c r="D187" s="31">
        <f t="shared" si="10"/>
        <v>5874.2882650474958</v>
      </c>
      <c r="E187" s="30">
        <f t="shared" si="11"/>
        <v>12830.528054802697</v>
      </c>
      <c r="F187" s="31">
        <f t="shared" si="12"/>
        <v>3.8043650172055337</v>
      </c>
      <c r="G187" s="31">
        <f t="shared" si="13"/>
        <v>24701.011954832989</v>
      </c>
      <c r="H187" s="29">
        <f t="shared" si="14"/>
        <v>255.22472304729402</v>
      </c>
    </row>
    <row r="188" spans="3:8" x14ac:dyDescent="0.2">
      <c r="C188" s="28">
        <v>187</v>
      </c>
      <c r="D188" s="31">
        <f t="shared" si="10"/>
        <v>6063.9574439909393</v>
      </c>
      <c r="E188" s="30">
        <f t="shared" si="11"/>
        <v>13226.240793476367</v>
      </c>
      <c r="F188" s="31">
        <f t="shared" si="12"/>
        <v>3.6587719679970783</v>
      </c>
      <c r="G188" s="31">
        <f t="shared" si="13"/>
        <v>25286.539465499311</v>
      </c>
      <c r="H188" s="29">
        <f t="shared" si="14"/>
        <v>260.66482788055106</v>
      </c>
    </row>
    <row r="189" spans="3:8" x14ac:dyDescent="0.2">
      <c r="C189" s="28">
        <v>188</v>
      </c>
      <c r="D189" s="31">
        <f t="shared" si="10"/>
        <v>6259.7337997693994</v>
      </c>
      <c r="E189" s="30">
        <f t="shared" si="11"/>
        <v>13634.114104437516</v>
      </c>
      <c r="F189" s="31">
        <f t="shared" si="12"/>
        <v>3.5187507647818292</v>
      </c>
      <c r="G189" s="31">
        <f t="shared" si="13"/>
        <v>25890.329153442133</v>
      </c>
      <c r="H189" s="29">
        <f t="shared" si="14"/>
        <v>266.27231608746831</v>
      </c>
    </row>
    <row r="190" spans="3:8" x14ac:dyDescent="0.2">
      <c r="C190" s="28">
        <v>189</v>
      </c>
      <c r="D190" s="31">
        <f t="shared" si="10"/>
        <v>6461.8139779797102</v>
      </c>
      <c r="E190" s="30">
        <f t="shared" si="11"/>
        <v>14054.521691901102</v>
      </c>
      <c r="F190" s="31">
        <f t="shared" si="12"/>
        <v>3.3840881730136294</v>
      </c>
      <c r="G190" s="31">
        <f t="shared" si="13"/>
        <v>26512.951581707799</v>
      </c>
      <c r="H190" s="29">
        <f t="shared" si="14"/>
        <v>272.05215438710826</v>
      </c>
    </row>
    <row r="191" spans="3:8" x14ac:dyDescent="0.2">
      <c r="C191" s="28">
        <v>190</v>
      </c>
      <c r="D191" s="31">
        <f t="shared" si="10"/>
        <v>6670.4009560299137</v>
      </c>
      <c r="E191" s="30">
        <f t="shared" si="11"/>
        <v>14487.848744314661</v>
      </c>
      <c r="F191" s="31">
        <f t="shared" si="12"/>
        <v>3.2545791186323973</v>
      </c>
      <c r="G191" s="31">
        <f t="shared" si="13"/>
        <v>27154.995121225944</v>
      </c>
      <c r="H191" s="29">
        <f t="shared" si="14"/>
        <v>278.00946212971598</v>
      </c>
    </row>
    <row r="192" spans="3:8" x14ac:dyDescent="0.2">
      <c r="C192" s="28">
        <v>191</v>
      </c>
      <c r="D192" s="31">
        <f t="shared" si="10"/>
        <v>6885.7042470178849</v>
      </c>
      <c r="E192" s="30">
        <f t="shared" ref="E192:E241" si="15">PV(((1+$B$1)/(1+$B$3)-1),C192,-1.4315667)/(1+$B$3)</f>
        <v>14934.492287278043</v>
      </c>
      <c r="F192" s="31">
        <f t="shared" ref="F192:F241" si="16">5400*((1-3.827%)^C192)</f>
        <v>3.1300263757623359</v>
      </c>
      <c r="G192" s="31">
        <f t="shared" ref="G192:G241" si="17">6000+D192+E192-F192</f>
        <v>27817.066507920168</v>
      </c>
      <c r="H192" s="29">
        <f t="shared" ref="H192:H241" si="18">PMT($B$1,C192,-G192)</f>
        <v>284.14951595506176</v>
      </c>
    </row>
    <row r="193" spans="3:8" x14ac:dyDescent="0.2">
      <c r="C193" s="28">
        <v>192</v>
      </c>
      <c r="D193" s="31">
        <f t="shared" si="10"/>
        <v>7107.9401101746716</v>
      </c>
      <c r="E193" s="30">
        <f t="shared" si="15"/>
        <v>15394.86154730867</v>
      </c>
      <c r="F193" s="31">
        <f t="shared" si="16"/>
        <v>3.0102402663619108</v>
      </c>
      <c r="G193" s="31">
        <f t="shared" si="17"/>
        <v>28499.79141721698</v>
      </c>
      <c r="H193" s="29">
        <f t="shared" si="18"/>
        <v>290.4777545951506</v>
      </c>
    </row>
    <row r="194" spans="3:8" x14ac:dyDescent="0.2">
      <c r="C194" s="28">
        <v>193</v>
      </c>
      <c r="D194" s="31">
        <f t="shared" si="10"/>
        <v>7337.3317680838845</v>
      </c>
      <c r="E194" s="30">
        <f t="shared" si="15"/>
        <v>15869.378326785589</v>
      </c>
      <c r="F194" s="31">
        <f t="shared" si="16"/>
        <v>2.8950383713682406</v>
      </c>
      <c r="G194" s="31">
        <f t="shared" si="17"/>
        <v>29203.815056498104</v>
      </c>
      <c r="H194" s="29">
        <f t="shared" si="18"/>
        <v>296.99978382575193</v>
      </c>
    </row>
    <row r="195" spans="3:8" x14ac:dyDescent="0.2">
      <c r="C195" s="28">
        <v>194</v>
      </c>
      <c r="D195" s="31">
        <f t="shared" ref="D195:D241" si="19">PV(((1+$B$1)/(1+$B$2)-1),C195,-0.52655)/(1+$B$2)</f>
        <v>7574.1096308954056</v>
      </c>
      <c r="E195" s="30">
        <f t="shared" si="15"/>
        <v>16358.477390415879</v>
      </c>
      <c r="F195" s="31">
        <f t="shared" si="16"/>
        <v>2.7842452528959778</v>
      </c>
      <c r="G195" s="31">
        <f t="shared" si="17"/>
        <v>29929.80277605839</v>
      </c>
      <c r="H195" s="29">
        <f t="shared" si="18"/>
        <v>303.72138157134856</v>
      </c>
    </row>
    <row r="196" spans="3:8" x14ac:dyDescent="0.2">
      <c r="C196" s="28">
        <v>195</v>
      </c>
      <c r="D196" s="31">
        <f t="shared" si="19"/>
        <v>7818.5115277585464</v>
      </c>
      <c r="E196" s="30">
        <f t="shared" si="15"/>
        <v>16862.606863577457</v>
      </c>
      <c r="F196" s="31">
        <f t="shared" si="16"/>
        <v>2.6776921870676484</v>
      </c>
      <c r="G196" s="31">
        <f t="shared" si="17"/>
        <v>30678.440699148938</v>
      </c>
      <c r="H196" s="29">
        <f t="shared" si="18"/>
        <v>310.64850316824146</v>
      </c>
    </row>
    <row r="197" spans="3:8" x14ac:dyDescent="0.2">
      <c r="C197" s="28">
        <v>196</v>
      </c>
      <c r="D197" s="31">
        <f t="shared" si="19"/>
        <v>8070.7829457071421</v>
      </c>
      <c r="E197" s="30">
        <f t="shared" si="15"/>
        <v>17382.228642903272</v>
      </c>
      <c r="F197" s="31">
        <f t="shared" si="16"/>
        <v>2.5752169070685698</v>
      </c>
      <c r="G197" s="31">
        <f t="shared" si="17"/>
        <v>31450.436371703345</v>
      </c>
      <c r="H197" s="29">
        <f t="shared" si="18"/>
        <v>317.78728679069849</v>
      </c>
    </row>
    <row r="198" spans="3:8" x14ac:dyDescent="0.2">
      <c r="C198" s="28">
        <v>197</v>
      </c>
      <c r="D198" s="31">
        <f t="shared" si="19"/>
        <v>8331.1772762365526</v>
      </c>
      <c r="E198" s="30">
        <f t="shared" si="15"/>
        <v>17917.81881948316</v>
      </c>
      <c r="F198" s="31">
        <f t="shared" si="16"/>
        <v>2.4766633560350555</v>
      </c>
      <c r="G198" s="31">
        <f t="shared" si="17"/>
        <v>32246.519432363675</v>
      </c>
      <c r="H198" s="29">
        <f t="shared" si="18"/>
        <v>325.14405904518657</v>
      </c>
    </row>
    <row r="199" spans="3:8" x14ac:dyDescent="0.2">
      <c r="C199" s="28">
        <v>198</v>
      </c>
      <c r="D199" s="31">
        <f t="shared" si="19"/>
        <v>8599.9560698202022</v>
      </c>
      <c r="E199" s="30">
        <f t="shared" si="15"/>
        <v>18469.868115070931</v>
      </c>
      <c r="F199" s="31">
        <f t="shared" si="16"/>
        <v>2.3818814493995939</v>
      </c>
      <c r="G199" s="31">
        <f t="shared" si="17"/>
        <v>33067.442303441734</v>
      </c>
      <c r="H199" s="29">
        <f t="shared" si="18"/>
        <v>332.72534073788171</v>
      </c>
    </row>
    <row r="200" spans="3:8" x14ac:dyDescent="0.2">
      <c r="C200" s="28">
        <v>199</v>
      </c>
      <c r="D200" s="31">
        <f t="shared" si="19"/>
        <v>8877.3892986213214</v>
      </c>
      <c r="E200" s="30">
        <f t="shared" si="15"/>
        <v>19038.882331696466</v>
      </c>
      <c r="F200" s="31">
        <f t="shared" si="16"/>
        <v>2.2907268463310717</v>
      </c>
      <c r="G200" s="31">
        <f t="shared" si="17"/>
        <v>33913.980903471456</v>
      </c>
      <c r="H200" s="29">
        <f t="shared" si="18"/>
        <v>340.53785282081571</v>
      </c>
    </row>
    <row r="201" spans="3:8" x14ac:dyDescent="0.2">
      <c r="C201" s="28">
        <v>200</v>
      </c>
      <c r="D201" s="31">
        <f t="shared" si="19"/>
        <v>9163.7556276638006</v>
      </c>
      <c r="E201" s="30">
        <f t="shared" si="15"/>
        <v>19625.382815094879</v>
      </c>
      <c r="F201" s="31">
        <f t="shared" si="16"/>
        <v>2.2030607299219813</v>
      </c>
      <c r="G201" s="31">
        <f t="shared" si="17"/>
        <v>34786.935382028758</v>
      </c>
      <c r="H201" s="29">
        <f t="shared" si="18"/>
        <v>348.58852252218753</v>
      </c>
    </row>
    <row r="202" spans="3:8" x14ac:dyDescent="0.2">
      <c r="C202" s="28">
        <v>201</v>
      </c>
      <c r="D202" s="31">
        <f t="shared" si="19"/>
        <v>9459.3426947344578</v>
      </c>
      <c r="E202" s="30">
        <f t="shared" si="15"/>
        <v>20229.906932377089</v>
      </c>
      <c r="F202" s="31">
        <f t="shared" si="16"/>
        <v>2.1187495957878673</v>
      </c>
      <c r="G202" s="31">
        <f t="shared" si="17"/>
        <v>35687.130877515759</v>
      </c>
      <c r="H202" s="29">
        <f t="shared" si="18"/>
        <v>356.88448966653124</v>
      </c>
    </row>
    <row r="203" spans="3:8" x14ac:dyDescent="0.2">
      <c r="C203" s="28">
        <v>202</v>
      </c>
      <c r="D203" s="31">
        <f t="shared" si="19"/>
        <v>9764.4473992979347</v>
      </c>
      <c r="E203" s="30">
        <f t="shared" si="15"/>
        <v>20853.008564379612</v>
      </c>
      <c r="F203" s="31">
        <f t="shared" si="16"/>
        <v>2.0376650487570651</v>
      </c>
      <c r="G203" s="31">
        <f t="shared" si="17"/>
        <v>36615.418298628785</v>
      </c>
      <c r="H203" s="29">
        <f t="shared" si="18"/>
        <v>365.43311319061905</v>
      </c>
    </row>
    <row r="204" spans="3:8" x14ac:dyDescent="0.2">
      <c r="C204" s="28">
        <v>203</v>
      </c>
      <c r="D204" s="31">
        <f t="shared" si="19"/>
        <v>10079.376200714385</v>
      </c>
      <c r="E204" s="30">
        <f t="shared" si="15"/>
        <v>21495.258613144779</v>
      </c>
      <c r="F204" s="31">
        <f t="shared" si="16"/>
        <v>1.9596836073411323</v>
      </c>
      <c r="G204" s="31">
        <f t="shared" si="17"/>
        <v>37572.675130251824</v>
      </c>
      <c r="H204" s="29">
        <f t="shared" si="18"/>
        <v>374.24197786115735</v>
      </c>
    </row>
    <row r="205" spans="3:8" x14ac:dyDescent="0.2">
      <c r="C205" s="28">
        <v>204</v>
      </c>
      <c r="D205" s="31">
        <f t="shared" si="19"/>
        <v>10404.445426059508</v>
      </c>
      <c r="E205" s="30">
        <f t="shared" si="15"/>
        <v>22157.24552499608</v>
      </c>
      <c r="F205" s="31">
        <f t="shared" si="16"/>
        <v>1.8846865156881869</v>
      </c>
      <c r="G205" s="31">
        <f t="shared" si="17"/>
        <v>38559.806264539897</v>
      </c>
      <c r="H205" s="29">
        <f t="shared" si="18"/>
        <v>383.31890120051918</v>
      </c>
    </row>
    <row r="206" spans="3:8" x14ac:dyDescent="0.2">
      <c r="C206" s="28">
        <v>205</v>
      </c>
      <c r="D206" s="31">
        <f t="shared" si="19"/>
        <v>10739.981587856109</v>
      </c>
      <c r="E206" s="30">
        <f t="shared" si="15"/>
        <v>22839.575829688132</v>
      </c>
      <c r="F206" s="31">
        <f t="shared" si="16"/>
        <v>1.8125595627328004</v>
      </c>
      <c r="G206" s="31">
        <f t="shared" si="17"/>
        <v>39577.74485798151</v>
      </c>
      <c r="H206" s="29">
        <f t="shared" si="18"/>
        <v>392.67194062695881</v>
      </c>
    </row>
    <row r="207" spans="3:8" x14ac:dyDescent="0.2">
      <c r="C207" s="28">
        <v>206</v>
      </c>
      <c r="D207" s="31">
        <f t="shared" si="19"/>
        <v>11086.32171203631</v>
      </c>
      <c r="E207" s="30">
        <f t="shared" si="15"/>
        <v>23542.874696125127</v>
      </c>
      <c r="F207" s="31">
        <f t="shared" si="16"/>
        <v>1.7431929082670163</v>
      </c>
      <c r="G207" s="31">
        <f t="shared" si="17"/>
        <v>40627.453215253176</v>
      </c>
      <c r="H207" s="29">
        <f t="shared" si="18"/>
        <v>402.30940081594525</v>
      </c>
    </row>
    <row r="208" spans="3:8" x14ac:dyDescent="0.2">
      <c r="C208" s="28">
        <v>207</v>
      </c>
      <c r="D208" s="31">
        <f t="shared" si="19"/>
        <v>11443.8136764639</v>
      </c>
      <c r="E208" s="30">
        <f t="shared" si="15"/>
        <v>24267.786505156961</v>
      </c>
      <c r="F208" s="31">
        <f t="shared" si="16"/>
        <v>1.6764809156676377</v>
      </c>
      <c r="G208" s="31">
        <f t="shared" si="17"/>
        <v>41709.923700705192</v>
      </c>
      <c r="H208" s="29">
        <f t="shared" si="18"/>
        <v>412.23984128946796</v>
      </c>
    </row>
    <row r="209" spans="3:8" x14ac:dyDescent="0.2">
      <c r="C209" s="28">
        <v>208</v>
      </c>
      <c r="D209" s="31">
        <f t="shared" si="19"/>
        <v>11812.816560356729</v>
      </c>
      <c r="E209" s="30">
        <f t="shared" si="15"/>
        <v>25014.97543997789</v>
      </c>
      <c r="F209" s="31">
        <f t="shared" si="16"/>
        <v>1.612321991025037</v>
      </c>
      <c r="G209" s="31">
        <f t="shared" si="17"/>
        <v>42826.1796783436</v>
      </c>
      <c r="H209" s="29">
        <f t="shared" si="18"/>
        <v>422.47208424037404</v>
      </c>
    </row>
    <row r="210" spans="3:8" x14ac:dyDescent="0.2">
      <c r="C210" s="28">
        <v>209</v>
      </c>
      <c r="D210" s="31">
        <f t="shared" si="19"/>
        <v>12193.701004960258</v>
      </c>
      <c r="E210" s="30">
        <f t="shared" si="15"/>
        <v>25785.126094668485</v>
      </c>
      <c r="F210" s="31">
        <f t="shared" si="16"/>
        <v>1.5506184284285085</v>
      </c>
      <c r="G210" s="31">
        <f t="shared" si="17"/>
        <v>43977.276481200315</v>
      </c>
      <c r="H210" s="29">
        <f t="shared" si="18"/>
        <v>433.01522259901827</v>
      </c>
    </row>
    <row r="211" spans="3:8" x14ac:dyDescent="0.2">
      <c r="C211" s="28">
        <v>210</v>
      </c>
      <c r="D211" s="31">
        <f t="shared" si="19"/>
        <v>12586.849585834418</v>
      </c>
      <c r="E211" s="30">
        <f t="shared" si="15"/>
        <v>26578.944101438781</v>
      </c>
      <c r="F211" s="31">
        <f t="shared" si="16"/>
        <v>1.4912762611725494</v>
      </c>
      <c r="G211" s="31">
        <f t="shared" si="17"/>
        <v>45164.302411012024</v>
      </c>
      <c r="H211" s="29">
        <f t="shared" si="18"/>
        <v>443.8786283497397</v>
      </c>
    </row>
    <row r="212" spans="3:8" x14ac:dyDescent="0.2">
      <c r="C212" s="28">
        <v>211</v>
      </c>
      <c r="D212" s="31">
        <f t="shared" si="19"/>
        <v>12992.657197127797</v>
      </c>
      <c r="E212" s="30">
        <f t="shared" si="15"/>
        <v>27397.156777146902</v>
      </c>
      <c r="F212" s="31">
        <f t="shared" si="16"/>
        <v>1.4342051186574762</v>
      </c>
      <c r="G212" s="31">
        <f t="shared" si="17"/>
        <v>46388.379769156047</v>
      </c>
      <c r="H212" s="29">
        <f t="shared" si="18"/>
        <v>455.0719611049002</v>
      </c>
    </row>
    <row r="213" spans="3:8" x14ac:dyDescent="0.2">
      <c r="C213" s="28">
        <v>212</v>
      </c>
      <c r="D213" s="31">
        <f t="shared" si="19"/>
        <v>13411.531448225123</v>
      </c>
      <c r="E213" s="30">
        <f t="shared" si="15"/>
        <v>28240.513789685894</v>
      </c>
      <c r="F213" s="31">
        <f t="shared" si="16"/>
        <v>1.3793180887664545</v>
      </c>
      <c r="G213" s="31">
        <f t="shared" si="17"/>
        <v>47650.665919822255</v>
      </c>
      <c r="H213" s="29">
        <f t="shared" si="18"/>
        <v>466.60517694447623</v>
      </c>
    </row>
    <row r="214" spans="3:8" x14ac:dyDescent="0.2">
      <c r="C214" s="28">
        <v>213</v>
      </c>
      <c r="D214" s="31">
        <f t="shared" si="19"/>
        <v>13843.893073166406</v>
      </c>
      <c r="E214" s="30">
        <f t="shared" si="15"/>
        <v>29109.787844849041</v>
      </c>
      <c r="F214" s="31">
        <f t="shared" si="16"/>
        <v>1.3265315855093625</v>
      </c>
      <c r="G214" s="31">
        <f t="shared" si="17"/>
        <v>48952.354386429943</v>
      </c>
      <c r="H214" s="29">
        <f t="shared" si="18"/>
        <v>478.48853752943097</v>
      </c>
    </row>
    <row r="215" spans="3:8" x14ac:dyDescent="0.2">
      <c r="C215" s="28">
        <v>214</v>
      </c>
      <c r="D215" s="31">
        <f t="shared" si="19"/>
        <v>14290.17635324902</v>
      </c>
      <c r="E215" s="30">
        <f t="shared" si="15"/>
        <v>30005.775394303182</v>
      </c>
      <c r="F215" s="31">
        <f t="shared" si="16"/>
        <v>1.2757652217319191</v>
      </c>
      <c r="G215" s="31">
        <f t="shared" si="17"/>
        <v>50294.675982330467</v>
      </c>
      <c r="H215" s="29">
        <f t="shared" si="18"/>
        <v>490.73261949735917</v>
      </c>
    </row>
    <row r="216" spans="3:8" x14ac:dyDescent="0.2">
      <c r="C216" s="28">
        <v>215</v>
      </c>
      <c r="D216" s="31">
        <f t="shared" si="19"/>
        <v>14750.829553237229</v>
      </c>
      <c r="E216" s="30">
        <f t="shared" si="15"/>
        <v>30929.297365318609</v>
      </c>
      <c r="F216" s="31">
        <f t="shared" si="16"/>
        <v>1.2269416866962384</v>
      </c>
      <c r="G216" s="31">
        <f t="shared" si="17"/>
        <v>51678.899976869136</v>
      </c>
      <c r="H216" s="29">
        <f t="shared" si="18"/>
        <v>503.34832414915837</v>
      </c>
    </row>
    <row r="217" spans="3:8" x14ac:dyDescent="0.2">
      <c r="C217" s="28">
        <v>216</v>
      </c>
      <c r="D217" s="31">
        <f t="shared" si="19"/>
        <v>15226.315371617184</v>
      </c>
      <c r="E217" s="30">
        <f t="shared" si="15"/>
        <v>31881.199912924127</v>
      </c>
      <c r="F217" s="31">
        <f t="shared" si="16"/>
        <v>1.1799866283463734</v>
      </c>
      <c r="G217" s="31">
        <f t="shared" si="17"/>
        <v>53106.335297912963</v>
      </c>
      <c r="H217" s="29">
        <f t="shared" si="18"/>
        <v>516.34688743574918</v>
      </c>
    </row>
    <row r="218" spans="3:8" x14ac:dyDescent="0.2">
      <c r="C218" s="28">
        <v>217</v>
      </c>
      <c r="D218" s="31">
        <f t="shared" si="19"/>
        <v>15717.11140534981</v>
      </c>
      <c r="E218" s="30">
        <f t="shared" si="15"/>
        <v>32862.355195176468</v>
      </c>
      <c r="F218" s="31">
        <f t="shared" si="16"/>
        <v>1.1348285400795577</v>
      </c>
      <c r="G218" s="31">
        <f t="shared" si="17"/>
        <v>54578.331771986195</v>
      </c>
      <c r="H218" s="29">
        <f t="shared" si="18"/>
        <v>529.73989025415665</v>
      </c>
    </row>
    <row r="219" spans="3:8" x14ac:dyDescent="0.2">
      <c r="C219" s="28">
        <v>218</v>
      </c>
      <c r="D219" s="31">
        <f t="shared" si="19"/>
        <v>16223.710629588273</v>
      </c>
      <c r="E219" s="30">
        <f t="shared" si="15"/>
        <v>33873.662172254328</v>
      </c>
      <c r="F219" s="31">
        <f t="shared" si="16"/>
        <v>1.0913986518507128</v>
      </c>
      <c r="G219" s="31">
        <f t="shared" si="17"/>
        <v>56096.281403190755</v>
      </c>
      <c r="H219" s="29">
        <f t="shared" si="18"/>
        <v>543.53926906254742</v>
      </c>
    </row>
    <row r="220" spans="3:8" x14ac:dyDescent="0.2">
      <c r="C220" s="28">
        <v>219</v>
      </c>
      <c r="D220" s="31">
        <f t="shared" si="19"/>
        <v>16746.62189284194</v>
      </c>
      <c r="E220" s="30">
        <f t="shared" si="15"/>
        <v>34916.047430109305</v>
      </c>
      <c r="F220" s="31">
        <f t="shared" si="16"/>
        <v>1.049630825444386</v>
      </c>
      <c r="G220" s="31">
        <f t="shared" si="17"/>
        <v>57661.619692125802</v>
      </c>
      <c r="H220" s="29">
        <f t="shared" si="18"/>
        <v>557.75732682412001</v>
      </c>
    </row>
    <row r="221" spans="3:8" x14ac:dyDescent="0.2">
      <c r="C221" s="28">
        <v>220</v>
      </c>
      <c r="D221" s="31">
        <f t="shared" si="19"/>
        <v>17286.370428084138</v>
      </c>
      <c r="E221" s="30">
        <f t="shared" si="15"/>
        <v>35990.466029428164</v>
      </c>
      <c r="F221" s="31">
        <f t="shared" si="16"/>
        <v>1.0094614537546294</v>
      </c>
      <c r="G221" s="31">
        <f t="shared" si="17"/>
        <v>59275.826996058546</v>
      </c>
      <c r="H221" s="29">
        <f t="shared" si="18"/>
        <v>572.40674429005173</v>
      </c>
    </row>
    <row r="222" spans="3:8" x14ac:dyDescent="0.2">
      <c r="C222" s="28">
        <v>221</v>
      </c>
      <c r="D222" s="31">
        <f t="shared" si="19"/>
        <v>17843.498380317156</v>
      </c>
      <c r="E222" s="30">
        <f t="shared" si="15"/>
        <v>37097.902380684471</v>
      </c>
      <c r="F222" s="31">
        <f t="shared" si="16"/>
        <v>0.97082936391943975</v>
      </c>
      <c r="G222" s="31">
        <f t="shared" si="17"/>
        <v>60940.429931637707</v>
      </c>
      <c r="H222" s="29">
        <f t="shared" si="18"/>
        <v>587.50059163202673</v>
      </c>
    </row>
    <row r="223" spans="3:8" x14ac:dyDescent="0.2">
      <c r="C223" s="28">
        <v>222</v>
      </c>
      <c r="D223" s="31">
        <f t="shared" si="19"/>
        <v>18418.565351124362</v>
      </c>
      <c r="E223" s="30">
        <f t="shared" si="15"/>
        <v>38239.371146081336</v>
      </c>
      <c r="F223" s="31">
        <f t="shared" si="16"/>
        <v>0.93367572416224298</v>
      </c>
      <c r="G223" s="31">
        <f t="shared" si="17"/>
        <v>62657.002821481532</v>
      </c>
      <c r="H223" s="29">
        <f t="shared" si="18"/>
        <v>603.05234043519374</v>
      </c>
    </row>
    <row r="224" spans="3:8" x14ac:dyDescent="0.2">
      <c r="C224" s="28">
        <v>223</v>
      </c>
      <c r="D224" s="31">
        <f t="shared" si="19"/>
        <v>19012.148960756393</v>
      </c>
      <c r="E224" s="30">
        <f t="shared" si="15"/>
        <v>39415.918169211371</v>
      </c>
      <c r="F224" s="31">
        <f t="shared" si="16"/>
        <v>0.897943954198554</v>
      </c>
      <c r="G224" s="31">
        <f t="shared" si="17"/>
        <v>64427.169186013562</v>
      </c>
      <c r="H224" s="29">
        <f t="shared" si="18"/>
        <v>619.07587606274251</v>
      </c>
    </row>
    <row r="225" spans="3:8" x14ac:dyDescent="0.2">
      <c r="C225" s="28">
        <v>224</v>
      </c>
      <c r="D225" s="31">
        <f t="shared" si="19"/>
        <v>19624.845428316017</v>
      </c>
      <c r="E225" s="30">
        <f t="shared" si="15"/>
        <v>40628.621433286127</v>
      </c>
      <c r="F225" s="31">
        <f t="shared" si="16"/>
        <v>0.86357963907137503</v>
      </c>
      <c r="G225" s="31">
        <f t="shared" si="17"/>
        <v>66252.603281963078</v>
      </c>
      <c r="H225" s="29">
        <f t="shared" si="18"/>
        <v>635.58551040363784</v>
      </c>
    </row>
    <row r="226" spans="3:8" x14ac:dyDescent="0.2">
      <c r="C226" s="28">
        <v>225</v>
      </c>
      <c r="D226" s="31">
        <f t="shared" si="19"/>
        <v>20257.270170624448</v>
      </c>
      <c r="E226" s="30">
        <f t="shared" si="15"/>
        <v>41878.592048812505</v>
      </c>
      <c r="F226" s="31">
        <f t="shared" si="16"/>
        <v>0.83053044628411365</v>
      </c>
      <c r="G226" s="31">
        <f t="shared" si="17"/>
        <v>68135.031688990668</v>
      </c>
      <c r="H226" s="29">
        <f t="shared" si="18"/>
        <v>652.59599501540379</v>
      </c>
    </row>
    <row r="227" spans="3:8" x14ac:dyDescent="0.2">
      <c r="C227" s="28">
        <v>226</v>
      </c>
      <c r="D227" s="31">
        <f t="shared" si="19"/>
        <v>20910.05842037058</v>
      </c>
      <c r="E227" s="30">
        <f t="shared" si="15"/>
        <v>43166.975271621326</v>
      </c>
      <c r="F227" s="31">
        <f t="shared" si="16"/>
        <v>0.79874604610482047</v>
      </c>
      <c r="G227" s="31">
        <f t="shared" si="17"/>
        <v>70076.234945945806</v>
      </c>
      <c r="H227" s="29">
        <f t="shared" si="18"/>
        <v>670.12253467422966</v>
      </c>
    </row>
    <row r="228" spans="3:8" x14ac:dyDescent="0.2">
      <c r="C228" s="28">
        <v>227</v>
      </c>
      <c r="D228" s="31">
        <f t="shared" si="19"/>
        <v>21583.865864164098</v>
      </c>
      <c r="E228" s="30">
        <f t="shared" si="15"/>
        <v>44494.951552180675</v>
      </c>
      <c r="F228" s="31">
        <f t="shared" si="16"/>
        <v>0.76817803492038905</v>
      </c>
      <c r="G228" s="31">
        <f t="shared" si="17"/>
        <v>72078.049238309846</v>
      </c>
      <c r="H228" s="29">
        <f t="shared" si="18"/>
        <v>688.18080134504237</v>
      </c>
    </row>
    <row r="229" spans="3:8" x14ac:dyDescent="0.2">
      <c r="C229" s="28">
        <v>228</v>
      </c>
      <c r="D229" s="31">
        <f t="shared" si="19"/>
        <v>22279.369301133309</v>
      </c>
      <c r="E229" s="30">
        <f t="shared" si="15"/>
        <v>45863.737617155646</v>
      </c>
      <c r="F229" s="31">
        <f t="shared" si="16"/>
        <v>0.73877986152398578</v>
      </c>
      <c r="G229" s="31">
        <f t="shared" si="17"/>
        <v>74142.368138427424</v>
      </c>
      <c r="H229" s="29">
        <f t="shared" si="18"/>
        <v>706.78694858459539</v>
      </c>
    </row>
    <row r="230" spans="3:8" x14ac:dyDescent="0.2">
      <c r="C230" s="28">
        <v>229</v>
      </c>
      <c r="D230" s="31">
        <f t="shared" si="19"/>
        <v>22997.267322729262</v>
      </c>
      <c r="E230" s="30">
        <f t="shared" si="15"/>
        <v>47274.587584205154</v>
      </c>
      <c r="F230" s="31">
        <f t="shared" si="16"/>
        <v>0.71050675622346293</v>
      </c>
      <c r="G230" s="31">
        <f t="shared" si="17"/>
        <v>76271.144400178193</v>
      </c>
      <c r="H230" s="29">
        <f t="shared" si="18"/>
        <v>725.95762639101702</v>
      </c>
    </row>
    <row r="231" spans="3:8" x14ac:dyDescent="0.2">
      <c r="C231" s="28">
        <v>230</v>
      </c>
      <c r="D231" s="31">
        <f t="shared" si="19"/>
        <v>23738.281014418884</v>
      </c>
      <c r="E231" s="30">
        <f t="shared" si="15"/>
        <v>48728.79411103735</v>
      </c>
      <c r="F231" s="31">
        <f t="shared" si="16"/>
        <v>0.68331566266279087</v>
      </c>
      <c r="G231" s="31">
        <f t="shared" si="17"/>
        <v>78466.391809793568</v>
      </c>
      <c r="H231" s="29">
        <f t="shared" si="18"/>
        <v>745.70999651369061</v>
      </c>
    </row>
    <row r="232" spans="3:8" x14ac:dyDescent="0.2">
      <c r="C232" s="28">
        <v>231</v>
      </c>
      <c r="D232" s="31">
        <f t="shared" si="19"/>
        <v>24503.154679972089</v>
      </c>
      <c r="E232" s="30">
        <f t="shared" si="15"/>
        <v>50227.689579776583</v>
      </c>
      <c r="F232" s="31">
        <f t="shared" si="16"/>
        <v>0.65716517225268589</v>
      </c>
      <c r="G232" s="31">
        <f t="shared" si="17"/>
        <v>80730.187094576424</v>
      </c>
      <c r="H232" s="29">
        <f t="shared" si="18"/>
        <v>766.0617482377711</v>
      </c>
    </row>
    <row r="233" spans="3:8" x14ac:dyDescent="0.2">
      <c r="C233" s="28">
        <v>232</v>
      </c>
      <c r="D233" s="31">
        <f t="shared" si="19"/>
        <v>25292.656589070186</v>
      </c>
      <c r="E233" s="30">
        <f t="shared" si="15"/>
        <v>51772.647317726703</v>
      </c>
      <c r="F233" s="31">
        <f t="shared" si="16"/>
        <v>0.6320154611105756</v>
      </c>
      <c r="G233" s="31">
        <f t="shared" si="17"/>
        <v>83064.671891335776</v>
      </c>
      <c r="H233" s="29">
        <f t="shared" si="18"/>
        <v>787.03111465807706</v>
      </c>
    </row>
    <row r="234" spans="3:8" x14ac:dyDescent="0.2">
      <c r="C234" s="28">
        <v>233</v>
      </c>
      <c r="D234" s="31">
        <f t="shared" si="19"/>
        <v>26107.579748986704</v>
      </c>
      <c r="E234" s="30">
        <f t="shared" si="15"/>
        <v>53365.082855649627</v>
      </c>
      <c r="F234" s="31">
        <f t="shared" si="16"/>
        <v>0.60782822941387382</v>
      </c>
      <c r="G234" s="31">
        <f t="shared" si="17"/>
        <v>85472.05477640692</v>
      </c>
      <c r="H234" s="29">
        <f t="shared" si="18"/>
        <v>808.63688945757565</v>
      </c>
    </row>
    <row r="235" spans="3:8" x14ac:dyDescent="0.2">
      <c r="C235" s="28">
        <v>234</v>
      </c>
      <c r="D235" s="31">
        <f t="shared" si="19"/>
        <v>26948.742701115571</v>
      </c>
      <c r="E235" s="30">
        <f t="shared" si="15"/>
        <v>55006.455224711579</v>
      </c>
      <c r="F235" s="31">
        <f t="shared" si="16"/>
        <v>0.58456664307420481</v>
      </c>
      <c r="G235" s="31">
        <f t="shared" si="17"/>
        <v>87954.613359184077</v>
      </c>
      <c r="H235" s="29">
        <f t="shared" si="18"/>
        <v>830.89844420612724</v>
      </c>
    </row>
    <row r="236" spans="3:8" x14ac:dyDescent="0.2">
      <c r="C236" s="28">
        <v>235</v>
      </c>
      <c r="D236" s="31">
        <f t="shared" si="19"/>
        <v>27816.990343146757</v>
      </c>
      <c r="E236" s="30">
        <f t="shared" si="15"/>
        <v>56698.268293285895</v>
      </c>
      <c r="F236" s="31">
        <f t="shared" si="16"/>
        <v>0.5621952776437551</v>
      </c>
      <c r="G236" s="31">
        <f t="shared" si="17"/>
        <v>90514.696441155</v>
      </c>
      <c r="H236" s="29">
        <f t="shared" si="18"/>
        <v>853.83574619567605</v>
      </c>
    </row>
    <row r="237" spans="3:8" x14ac:dyDescent="0.2">
      <c r="C237" s="28">
        <v>236</v>
      </c>
      <c r="D237" s="31">
        <f t="shared" si="19"/>
        <v>28713.194777715413</v>
      </c>
      <c r="E237" s="30">
        <f t="shared" si="15"/>
        <v>58442.072144836362</v>
      </c>
      <c r="F237" s="31">
        <f t="shared" si="16"/>
        <v>0.54068006436832849</v>
      </c>
      <c r="G237" s="31">
        <f t="shared" si="17"/>
        <v>93154.726242487406</v>
      </c>
      <c r="H237" s="29">
        <f t="shared" si="18"/>
        <v>877.46937682854366</v>
      </c>
    </row>
    <row r="238" spans="3:8" x14ac:dyDescent="0.2">
      <c r="C238" s="28">
        <v>237</v>
      </c>
      <c r="D238" s="31">
        <f t="shared" si="19"/>
        <v>29638.256188376472</v>
      </c>
      <c r="E238" s="30">
        <f t="shared" si="15"/>
        <v>60239.464498144494</v>
      </c>
      <c r="F238" s="31">
        <f t="shared" si="16"/>
        <v>0.51998823830495255</v>
      </c>
      <c r="G238" s="31">
        <f t="shared" si="17"/>
        <v>95877.200698282672</v>
      </c>
      <c r="H238" s="29">
        <f t="shared" si="18"/>
        <v>901.82055057602929</v>
      </c>
    </row>
    <row r="239" spans="3:8" x14ac:dyDescent="0.2">
      <c r="C239" s="28">
        <v>238</v>
      </c>
      <c r="D239" s="31">
        <f t="shared" si="19"/>
        <v>30593.103743785061</v>
      </c>
      <c r="E239" s="30">
        <f t="shared" si="15"/>
        <v>62092.092171181335</v>
      </c>
      <c r="F239" s="31">
        <f t="shared" si="16"/>
        <v>0.50008828842502218</v>
      </c>
      <c r="G239" s="31">
        <f t="shared" si="17"/>
        <v>98684.695826677984</v>
      </c>
      <c r="H239" s="29">
        <f t="shared" si="18"/>
        <v>926.91113452504214</v>
      </c>
    </row>
    <row r="240" spans="3:8" x14ac:dyDescent="0.2">
      <c r="C240" s="28">
        <v>239</v>
      </c>
      <c r="D240" s="31">
        <f t="shared" si="19"/>
        <v>31578.696530990648</v>
      </c>
      <c r="E240" s="30">
        <f t="shared" si="15"/>
        <v>64001.652589965088</v>
      </c>
      <c r="F240" s="31">
        <f t="shared" si="16"/>
        <v>0.48094990962699646</v>
      </c>
      <c r="G240" s="31">
        <f t="shared" si="17"/>
        <v>101579.86817104611</v>
      </c>
      <c r="H240" s="29">
        <f t="shared" si="18"/>
        <v>952.76366853104707</v>
      </c>
    </row>
    <row r="241" spans="3:8" x14ac:dyDescent="0.2">
      <c r="C241" s="28">
        <v>240</v>
      </c>
      <c r="D241" s="31">
        <f t="shared" si="19"/>
        <v>32596.024518782397</v>
      </c>
      <c r="E241" s="30">
        <f t="shared" si="15"/>
        <v>65969.895343787546</v>
      </c>
      <c r="F241" s="31">
        <f t="shared" si="16"/>
        <v>0.46254395658557135</v>
      </c>
      <c r="G241" s="31">
        <f t="shared" si="17"/>
        <v>104565.45731861336</v>
      </c>
      <c r="H241" s="29">
        <f t="shared" si="18"/>
        <v>979.40138599617842</v>
      </c>
    </row>
    <row r="242" spans="3:8" x14ac:dyDescent="0.2">
      <c r="D242" s="31"/>
      <c r="E242" s="30"/>
      <c r="F242" s="31"/>
      <c r="G242" s="31"/>
      <c r="H242" s="29"/>
    </row>
    <row r="243" spans="3:8" x14ac:dyDescent="0.2">
      <c r="D243" s="31"/>
      <c r="E243" s="30"/>
      <c r="F243" s="31"/>
      <c r="G243" s="31"/>
      <c r="H243" s="29"/>
    </row>
    <row r="244" spans="3:8" x14ac:dyDescent="0.2">
      <c r="D244" s="31"/>
      <c r="E244" s="30"/>
      <c r="F244" s="31"/>
      <c r="G244" s="31"/>
      <c r="H244" s="29"/>
    </row>
    <row r="245" spans="3:8" x14ac:dyDescent="0.2">
      <c r="D245" s="31"/>
      <c r="E245" s="30"/>
      <c r="F245" s="31"/>
      <c r="G245" s="31"/>
      <c r="H245" s="29"/>
    </row>
    <row r="246" spans="3:8" x14ac:dyDescent="0.2">
      <c r="D246" s="31"/>
      <c r="E246" s="30"/>
      <c r="F246" s="31"/>
      <c r="G246" s="31"/>
      <c r="H246" s="29"/>
    </row>
    <row r="247" spans="3:8" x14ac:dyDescent="0.2">
      <c r="D247" s="31"/>
      <c r="E247" s="30"/>
      <c r="F247" s="31"/>
      <c r="G247" s="31"/>
      <c r="H247" s="29"/>
    </row>
    <row r="248" spans="3:8" x14ac:dyDescent="0.2">
      <c r="D248" s="31"/>
      <c r="E248" s="30"/>
      <c r="F248" s="31"/>
      <c r="G248" s="31"/>
      <c r="H248" s="29"/>
    </row>
    <row r="249" spans="3:8" x14ac:dyDescent="0.2">
      <c r="D249" s="31"/>
      <c r="E249" s="30"/>
      <c r="F249" s="31"/>
      <c r="G249" s="31"/>
      <c r="H249" s="29"/>
    </row>
    <row r="250" spans="3:8" x14ac:dyDescent="0.2">
      <c r="D250" s="31"/>
      <c r="E250" s="30"/>
      <c r="F250" s="31"/>
      <c r="G250" s="31"/>
      <c r="H250" s="29"/>
    </row>
    <row r="251" spans="3:8" x14ac:dyDescent="0.2">
      <c r="D251" s="31"/>
      <c r="E251" s="30"/>
      <c r="F251" s="31"/>
      <c r="G251" s="31"/>
      <c r="H251" s="29"/>
    </row>
    <row r="252" spans="3:8" x14ac:dyDescent="0.2">
      <c r="D252" s="31"/>
      <c r="E252" s="30"/>
      <c r="F252" s="31"/>
      <c r="G252" s="31"/>
      <c r="H252" s="29"/>
    </row>
    <row r="253" spans="3:8" x14ac:dyDescent="0.2">
      <c r="D253" s="31"/>
      <c r="E253" s="30"/>
      <c r="F253" s="31"/>
      <c r="G253" s="31"/>
      <c r="H253" s="29"/>
    </row>
    <row r="254" spans="3:8" x14ac:dyDescent="0.2">
      <c r="D254" s="31"/>
      <c r="E254" s="30"/>
      <c r="F254" s="31"/>
      <c r="G254" s="31"/>
      <c r="H254" s="29"/>
    </row>
    <row r="255" spans="3:8" x14ac:dyDescent="0.2">
      <c r="D255" s="31"/>
      <c r="E255" s="30"/>
      <c r="F255" s="31"/>
      <c r="G255" s="31"/>
      <c r="H255" s="29"/>
    </row>
    <row r="256" spans="3:8" x14ac:dyDescent="0.2">
      <c r="D256" s="31"/>
      <c r="E256" s="30"/>
      <c r="F256" s="31"/>
      <c r="G256" s="31"/>
      <c r="H256" s="29"/>
    </row>
    <row r="257" spans="4:8" x14ac:dyDescent="0.2">
      <c r="D257" s="31"/>
      <c r="E257" s="30"/>
      <c r="F257" s="31"/>
      <c r="G257" s="31"/>
      <c r="H257" s="29"/>
    </row>
    <row r="258" spans="4:8" x14ac:dyDescent="0.2">
      <c r="D258" s="31"/>
      <c r="E258" s="30"/>
      <c r="F258" s="31"/>
      <c r="G258" s="31"/>
      <c r="H258" s="29"/>
    </row>
    <row r="259" spans="4:8" x14ac:dyDescent="0.2">
      <c r="D259" s="31"/>
      <c r="E259" s="30"/>
      <c r="F259" s="31"/>
      <c r="G259" s="31"/>
      <c r="H259" s="29"/>
    </row>
    <row r="260" spans="4:8" x14ac:dyDescent="0.2">
      <c r="D260" s="31"/>
      <c r="E260" s="30"/>
      <c r="F260" s="31"/>
      <c r="G260" s="31"/>
      <c r="H260" s="29"/>
    </row>
    <row r="261" spans="4:8" x14ac:dyDescent="0.2">
      <c r="D261" s="31"/>
      <c r="E261" s="30"/>
      <c r="F261" s="31"/>
      <c r="G261" s="31"/>
      <c r="H261" s="29"/>
    </row>
    <row r="262" spans="4:8" x14ac:dyDescent="0.2">
      <c r="D262" s="31"/>
      <c r="E262" s="30"/>
      <c r="F262" s="31"/>
      <c r="G262" s="31"/>
      <c r="H262" s="29"/>
    </row>
    <row r="263" spans="4:8" x14ac:dyDescent="0.2">
      <c r="D263" s="31"/>
      <c r="E263" s="30"/>
      <c r="F263" s="31"/>
      <c r="G263" s="31"/>
      <c r="H263" s="29"/>
    </row>
    <row r="264" spans="4:8" x14ac:dyDescent="0.2">
      <c r="D264" s="31"/>
      <c r="E264" s="30"/>
      <c r="F264" s="31"/>
      <c r="G264" s="31"/>
      <c r="H264" s="29"/>
    </row>
    <row r="265" spans="4:8" x14ac:dyDescent="0.2">
      <c r="D265" s="31"/>
      <c r="E265" s="30"/>
      <c r="F265" s="31"/>
      <c r="G265" s="31"/>
      <c r="H265" s="29"/>
    </row>
    <row r="266" spans="4:8" x14ac:dyDescent="0.2">
      <c r="D266" s="31"/>
      <c r="E266" s="30"/>
      <c r="F266" s="31"/>
      <c r="G266" s="31"/>
      <c r="H266" s="29"/>
    </row>
    <row r="267" spans="4:8" x14ac:dyDescent="0.2">
      <c r="D267" s="31"/>
      <c r="E267" s="30"/>
      <c r="F267" s="31"/>
      <c r="G267" s="31"/>
      <c r="H267" s="29"/>
    </row>
    <row r="268" spans="4:8" x14ac:dyDescent="0.2">
      <c r="D268" s="31"/>
      <c r="E268" s="30"/>
      <c r="F268" s="31"/>
      <c r="G268" s="31"/>
      <c r="H268" s="29"/>
    </row>
    <row r="269" spans="4:8" x14ac:dyDescent="0.2">
      <c r="D269" s="31"/>
      <c r="E269" s="30"/>
      <c r="F269" s="31"/>
      <c r="G269" s="31"/>
      <c r="H269" s="29"/>
    </row>
    <row r="270" spans="4:8" x14ac:dyDescent="0.2">
      <c r="D270" s="31"/>
      <c r="E270" s="30"/>
      <c r="F270" s="31"/>
      <c r="G270" s="31"/>
      <c r="H270" s="29"/>
    </row>
    <row r="271" spans="4:8" x14ac:dyDescent="0.2">
      <c r="D271" s="31"/>
      <c r="E271" s="30"/>
      <c r="F271" s="31"/>
      <c r="G271" s="31"/>
      <c r="H271" s="29"/>
    </row>
    <row r="272" spans="4:8" x14ac:dyDescent="0.2">
      <c r="D272" s="31"/>
      <c r="E272" s="30"/>
      <c r="F272" s="31"/>
      <c r="G272" s="31"/>
      <c r="H272" s="29"/>
    </row>
    <row r="273" spans="4:8" x14ac:dyDescent="0.2">
      <c r="D273" s="31"/>
      <c r="E273" s="30"/>
      <c r="F273" s="31"/>
      <c r="G273" s="31"/>
      <c r="H273" s="29"/>
    </row>
    <row r="274" spans="4:8" x14ac:dyDescent="0.2">
      <c r="D274" s="31"/>
      <c r="E274" s="30"/>
      <c r="F274" s="31"/>
      <c r="G274" s="31"/>
      <c r="H274" s="29"/>
    </row>
    <row r="275" spans="4:8" x14ac:dyDescent="0.2">
      <c r="D275" s="31"/>
      <c r="E275" s="30"/>
      <c r="F275" s="31"/>
      <c r="G275" s="31"/>
      <c r="H275" s="29"/>
    </row>
    <row r="276" spans="4:8" x14ac:dyDescent="0.2">
      <c r="D276" s="31"/>
      <c r="E276" s="30"/>
      <c r="F276" s="31"/>
      <c r="G276" s="31"/>
      <c r="H276" s="29"/>
    </row>
    <row r="277" spans="4:8" x14ac:dyDescent="0.2">
      <c r="D277" s="31"/>
      <c r="E277" s="30"/>
      <c r="F277" s="31"/>
      <c r="G277" s="31"/>
      <c r="H277" s="29"/>
    </row>
    <row r="278" spans="4:8" x14ac:dyDescent="0.2">
      <c r="D278" s="31"/>
      <c r="E278" s="30"/>
      <c r="F278" s="31"/>
      <c r="G278" s="31"/>
      <c r="H278" s="29"/>
    </row>
    <row r="279" spans="4:8" x14ac:dyDescent="0.2">
      <c r="D279" s="31"/>
      <c r="E279" s="30"/>
      <c r="F279" s="31"/>
      <c r="G279" s="31"/>
      <c r="H279" s="29"/>
    </row>
    <row r="280" spans="4:8" x14ac:dyDescent="0.2">
      <c r="D280" s="31"/>
      <c r="E280" s="30"/>
      <c r="F280" s="31"/>
      <c r="G280" s="31"/>
      <c r="H280" s="29"/>
    </row>
    <row r="281" spans="4:8" x14ac:dyDescent="0.2">
      <c r="D281" s="31"/>
      <c r="E281" s="30"/>
      <c r="F281" s="31"/>
      <c r="G281" s="31"/>
      <c r="H281" s="29"/>
    </row>
    <row r="282" spans="4:8" x14ac:dyDescent="0.2">
      <c r="D282" s="31"/>
      <c r="E282" s="30"/>
      <c r="F282" s="31"/>
      <c r="G282" s="31"/>
      <c r="H282" s="29"/>
    </row>
    <row r="283" spans="4:8" x14ac:dyDescent="0.2">
      <c r="D283" s="31"/>
      <c r="E283" s="30"/>
      <c r="F283" s="31"/>
      <c r="G283" s="31"/>
      <c r="H283" s="29"/>
    </row>
    <row r="284" spans="4:8" x14ac:dyDescent="0.2">
      <c r="D284" s="31"/>
      <c r="E284" s="30"/>
      <c r="F284" s="31"/>
      <c r="G284" s="31"/>
      <c r="H284" s="29"/>
    </row>
    <row r="285" spans="4:8" x14ac:dyDescent="0.2">
      <c r="D285" s="31"/>
      <c r="E285" s="30"/>
      <c r="F285" s="31"/>
      <c r="G285" s="31"/>
      <c r="H285" s="29"/>
    </row>
    <row r="286" spans="4:8" x14ac:dyDescent="0.2">
      <c r="D286" s="31"/>
      <c r="E286" s="30"/>
      <c r="F286" s="31"/>
      <c r="G286" s="31"/>
      <c r="H286" s="29"/>
    </row>
    <row r="287" spans="4:8" x14ac:dyDescent="0.2">
      <c r="D287" s="31"/>
      <c r="E287" s="30"/>
      <c r="F287" s="31"/>
      <c r="G287" s="31"/>
      <c r="H287" s="29"/>
    </row>
    <row r="288" spans="4:8" x14ac:dyDescent="0.2">
      <c r="D288" s="31"/>
      <c r="E288" s="30"/>
      <c r="F288" s="31"/>
      <c r="G288" s="31"/>
      <c r="H288" s="29"/>
    </row>
    <row r="289" spans="4:8" x14ac:dyDescent="0.2">
      <c r="D289" s="31"/>
      <c r="E289" s="30"/>
      <c r="F289" s="31"/>
      <c r="G289" s="31"/>
      <c r="H289" s="29"/>
    </row>
    <row r="290" spans="4:8" x14ac:dyDescent="0.2">
      <c r="D290" s="31"/>
      <c r="E290" s="30"/>
      <c r="F290" s="31"/>
      <c r="G290" s="31"/>
      <c r="H290" s="29"/>
    </row>
    <row r="291" spans="4:8" x14ac:dyDescent="0.2">
      <c r="D291" s="31"/>
      <c r="E291" s="30"/>
      <c r="F291" s="31"/>
      <c r="G291" s="31"/>
      <c r="H291" s="29"/>
    </row>
    <row r="292" spans="4:8" x14ac:dyDescent="0.2">
      <c r="D292" s="31"/>
      <c r="E292" s="30"/>
      <c r="F292" s="31"/>
      <c r="G292" s="31"/>
      <c r="H292" s="29"/>
    </row>
    <row r="293" spans="4:8" x14ac:dyDescent="0.2">
      <c r="D293" s="31"/>
      <c r="E293" s="30"/>
      <c r="F293" s="31"/>
      <c r="G293" s="31"/>
      <c r="H293" s="29"/>
    </row>
    <row r="294" spans="4:8" x14ac:dyDescent="0.2">
      <c r="D294" s="31"/>
      <c r="E294" s="30"/>
      <c r="F294" s="31"/>
      <c r="G294" s="31"/>
      <c r="H294" s="29"/>
    </row>
    <row r="295" spans="4:8" x14ac:dyDescent="0.2">
      <c r="D295" s="31"/>
      <c r="E295" s="30"/>
      <c r="F295" s="31"/>
      <c r="G295" s="31"/>
      <c r="H295" s="29"/>
    </row>
    <row r="296" spans="4:8" x14ac:dyDescent="0.2">
      <c r="D296" s="31"/>
      <c r="E296" s="30"/>
      <c r="F296" s="31"/>
      <c r="G296" s="31"/>
      <c r="H296" s="29"/>
    </row>
    <row r="297" spans="4:8" x14ac:dyDescent="0.2">
      <c r="D297" s="31"/>
      <c r="E297" s="30"/>
      <c r="F297" s="31"/>
      <c r="G297" s="31"/>
      <c r="H297" s="29"/>
    </row>
    <row r="298" spans="4:8" x14ac:dyDescent="0.2">
      <c r="D298" s="31"/>
      <c r="E298" s="30"/>
      <c r="F298" s="31"/>
      <c r="G298" s="31"/>
      <c r="H298" s="29"/>
    </row>
    <row r="299" spans="4:8" x14ac:dyDescent="0.2">
      <c r="D299" s="31"/>
      <c r="E299" s="30"/>
      <c r="F299" s="31"/>
      <c r="G299" s="31"/>
      <c r="H299" s="29"/>
    </row>
    <row r="300" spans="4:8" x14ac:dyDescent="0.2">
      <c r="D300" s="31"/>
      <c r="E300" s="30"/>
      <c r="F300" s="31"/>
      <c r="G300" s="31"/>
      <c r="H300" s="29"/>
    </row>
    <row r="301" spans="4:8" x14ac:dyDescent="0.2">
      <c r="D301" s="31"/>
      <c r="E301" s="30"/>
      <c r="F301" s="31"/>
      <c r="G301" s="31"/>
      <c r="H301" s="29"/>
    </row>
    <row r="302" spans="4:8" x14ac:dyDescent="0.2">
      <c r="D302" s="31"/>
      <c r="E302" s="30"/>
      <c r="F302" s="31"/>
      <c r="G302" s="31"/>
      <c r="H302" s="29"/>
    </row>
    <row r="303" spans="4:8" x14ac:dyDescent="0.2">
      <c r="D303" s="31"/>
      <c r="E303" s="30"/>
      <c r="F303" s="31"/>
      <c r="G303" s="31"/>
      <c r="H303" s="29"/>
    </row>
    <row r="304" spans="4:8" x14ac:dyDescent="0.2">
      <c r="D304" s="31"/>
      <c r="E304" s="30"/>
      <c r="F304" s="31"/>
      <c r="G304" s="31"/>
      <c r="H304" s="29"/>
    </row>
    <row r="305" spans="4:8" x14ac:dyDescent="0.2">
      <c r="D305" s="31"/>
      <c r="E305" s="30"/>
      <c r="F305" s="31"/>
      <c r="G305" s="31"/>
      <c r="H305" s="29"/>
    </row>
    <row r="306" spans="4:8" x14ac:dyDescent="0.2">
      <c r="D306" s="31"/>
      <c r="E306" s="30"/>
      <c r="F306" s="31"/>
      <c r="G306" s="31"/>
      <c r="H306" s="29"/>
    </row>
    <row r="307" spans="4:8" x14ac:dyDescent="0.2">
      <c r="D307" s="31"/>
      <c r="E307" s="30"/>
      <c r="F307" s="31"/>
      <c r="G307" s="31"/>
      <c r="H307" s="29"/>
    </row>
    <row r="308" spans="4:8" x14ac:dyDescent="0.2">
      <c r="D308" s="31"/>
      <c r="E308" s="30"/>
      <c r="F308" s="31"/>
      <c r="G308" s="31"/>
      <c r="H308" s="29"/>
    </row>
    <row r="309" spans="4:8" x14ac:dyDescent="0.2">
      <c r="D309" s="31"/>
      <c r="E309" s="30"/>
      <c r="F309" s="31"/>
      <c r="G309" s="31"/>
      <c r="H309" s="29"/>
    </row>
    <row r="310" spans="4:8" x14ac:dyDescent="0.2">
      <c r="D310" s="31"/>
      <c r="E310" s="30"/>
      <c r="F310" s="31"/>
      <c r="G310" s="31"/>
      <c r="H310" s="29"/>
    </row>
    <row r="311" spans="4:8" x14ac:dyDescent="0.2">
      <c r="D311" s="31"/>
      <c r="E311" s="30"/>
      <c r="F311" s="31"/>
      <c r="G311" s="31"/>
      <c r="H311" s="29"/>
    </row>
    <row r="312" spans="4:8" x14ac:dyDescent="0.2">
      <c r="D312" s="31"/>
      <c r="E312" s="30"/>
      <c r="F312" s="31"/>
      <c r="G312" s="31"/>
      <c r="H312" s="29"/>
    </row>
    <row r="313" spans="4:8" x14ac:dyDescent="0.2">
      <c r="D313" s="31"/>
      <c r="E313" s="30"/>
      <c r="F313" s="31"/>
      <c r="G313" s="31"/>
      <c r="H313" s="29"/>
    </row>
    <row r="314" spans="4:8" x14ac:dyDescent="0.2">
      <c r="D314" s="31"/>
      <c r="E314" s="30"/>
      <c r="F314" s="31"/>
      <c r="G314" s="31"/>
      <c r="H314" s="29"/>
    </row>
    <row r="315" spans="4:8" x14ac:dyDescent="0.2">
      <c r="D315" s="31"/>
      <c r="E315" s="30"/>
      <c r="F315" s="31"/>
      <c r="G315" s="31"/>
      <c r="H315" s="29"/>
    </row>
    <row r="316" spans="4:8" x14ac:dyDescent="0.2">
      <c r="D316" s="31"/>
      <c r="E316" s="30"/>
      <c r="F316" s="31"/>
      <c r="G316" s="31"/>
      <c r="H316" s="29"/>
    </row>
    <row r="317" spans="4:8" x14ac:dyDescent="0.2">
      <c r="D317" s="31"/>
      <c r="E317" s="30"/>
      <c r="F317" s="31"/>
      <c r="G317" s="31"/>
      <c r="H317" s="29"/>
    </row>
    <row r="318" spans="4:8" x14ac:dyDescent="0.2">
      <c r="D318" s="31"/>
      <c r="E318" s="30"/>
      <c r="F318" s="31"/>
      <c r="G318" s="31"/>
      <c r="H318" s="29"/>
    </row>
    <row r="319" spans="4:8" x14ac:dyDescent="0.2">
      <c r="D319" s="31"/>
      <c r="E319" s="30"/>
      <c r="F319" s="31"/>
      <c r="G319" s="31"/>
      <c r="H319" s="29"/>
    </row>
    <row r="320" spans="4:8" x14ac:dyDescent="0.2">
      <c r="D320" s="31"/>
      <c r="E320" s="30"/>
      <c r="F320" s="31"/>
      <c r="G320" s="31"/>
      <c r="H320" s="29"/>
    </row>
    <row r="321" spans="4:8" x14ac:dyDescent="0.2">
      <c r="D321" s="31"/>
      <c r="E321" s="30"/>
      <c r="F321" s="31"/>
      <c r="G321" s="31"/>
      <c r="H321" s="29"/>
    </row>
    <row r="322" spans="4:8" x14ac:dyDescent="0.2">
      <c r="D322" s="31"/>
      <c r="E322" s="30"/>
      <c r="F322" s="31"/>
      <c r="G322" s="31"/>
      <c r="H322" s="29"/>
    </row>
    <row r="323" spans="4:8" x14ac:dyDescent="0.2">
      <c r="D323" s="31"/>
      <c r="E323" s="30"/>
      <c r="F323" s="31"/>
      <c r="G323" s="31"/>
      <c r="H323" s="29"/>
    </row>
    <row r="324" spans="4:8" x14ac:dyDescent="0.2">
      <c r="D324" s="31"/>
      <c r="E324" s="30"/>
      <c r="F324" s="31"/>
      <c r="G324" s="31"/>
      <c r="H324" s="29"/>
    </row>
    <row r="325" spans="4:8" x14ac:dyDescent="0.2">
      <c r="D325" s="31"/>
      <c r="E325" s="30"/>
      <c r="F325" s="31"/>
      <c r="G325" s="31"/>
      <c r="H325" s="29"/>
    </row>
    <row r="326" spans="4:8" x14ac:dyDescent="0.2">
      <c r="D326" s="31"/>
      <c r="E326" s="30"/>
      <c r="F326" s="31"/>
      <c r="G326" s="31"/>
      <c r="H326" s="29"/>
    </row>
    <row r="327" spans="4:8" x14ac:dyDescent="0.2">
      <c r="D327" s="31"/>
      <c r="E327" s="30"/>
      <c r="F327" s="31"/>
      <c r="G327" s="31"/>
      <c r="H327" s="29"/>
    </row>
    <row r="328" spans="4:8" x14ac:dyDescent="0.2">
      <c r="D328" s="31"/>
      <c r="E328" s="30"/>
      <c r="F328" s="31"/>
      <c r="G328" s="31"/>
      <c r="H328" s="29"/>
    </row>
    <row r="329" spans="4:8" x14ac:dyDescent="0.2">
      <c r="D329" s="31"/>
      <c r="E329" s="30"/>
      <c r="F329" s="31"/>
      <c r="G329" s="31"/>
      <c r="H329" s="29"/>
    </row>
    <row r="330" spans="4:8" x14ac:dyDescent="0.2">
      <c r="D330" s="31"/>
      <c r="E330" s="30"/>
      <c r="F330" s="31"/>
      <c r="G330" s="31"/>
      <c r="H330" s="29"/>
    </row>
    <row r="331" spans="4:8" x14ac:dyDescent="0.2">
      <c r="D331" s="31"/>
      <c r="E331" s="30"/>
      <c r="F331" s="31"/>
      <c r="G331" s="31"/>
      <c r="H331" s="29"/>
    </row>
    <row r="332" spans="4:8" x14ac:dyDescent="0.2">
      <c r="D332" s="31"/>
      <c r="E332" s="30"/>
      <c r="F332" s="31"/>
      <c r="G332" s="31"/>
      <c r="H332" s="29"/>
    </row>
    <row r="333" spans="4:8" x14ac:dyDescent="0.2">
      <c r="D333" s="31"/>
      <c r="E333" s="30"/>
      <c r="F333" s="31"/>
      <c r="G333" s="31"/>
      <c r="H333" s="29"/>
    </row>
    <row r="334" spans="4:8" x14ac:dyDescent="0.2">
      <c r="D334" s="31"/>
      <c r="E334" s="30"/>
      <c r="F334" s="31"/>
      <c r="G334" s="31"/>
      <c r="H334" s="29"/>
    </row>
    <row r="335" spans="4:8" x14ac:dyDescent="0.2">
      <c r="D335" s="31"/>
      <c r="E335" s="30"/>
      <c r="F335" s="31"/>
      <c r="G335" s="31"/>
      <c r="H335" s="29"/>
    </row>
    <row r="336" spans="4:8" x14ac:dyDescent="0.2">
      <c r="D336" s="31"/>
      <c r="E336" s="30"/>
      <c r="F336" s="31"/>
      <c r="G336" s="31"/>
      <c r="H336" s="29"/>
    </row>
    <row r="337" spans="4:8" x14ac:dyDescent="0.2">
      <c r="D337" s="31"/>
      <c r="E337" s="30"/>
      <c r="F337" s="31"/>
      <c r="G337" s="31"/>
      <c r="H337" s="29"/>
    </row>
    <row r="338" spans="4:8" x14ac:dyDescent="0.2">
      <c r="D338" s="31"/>
      <c r="E338" s="30"/>
      <c r="F338" s="31"/>
      <c r="G338" s="31"/>
      <c r="H338" s="29"/>
    </row>
    <row r="339" spans="4:8" x14ac:dyDescent="0.2">
      <c r="D339" s="31"/>
      <c r="E339" s="30"/>
      <c r="F339" s="31"/>
      <c r="G339" s="31"/>
      <c r="H339" s="29"/>
    </row>
    <row r="340" spans="4:8" x14ac:dyDescent="0.2">
      <c r="D340" s="31"/>
      <c r="E340" s="30"/>
      <c r="F340" s="31"/>
      <c r="G340" s="31"/>
      <c r="H340" s="29"/>
    </row>
    <row r="341" spans="4:8" x14ac:dyDescent="0.2">
      <c r="D341" s="31"/>
      <c r="E341" s="30"/>
      <c r="F341" s="31"/>
      <c r="G341" s="31"/>
      <c r="H341" s="29"/>
    </row>
    <row r="342" spans="4:8" x14ac:dyDescent="0.2">
      <c r="D342" s="31"/>
      <c r="E342" s="30"/>
      <c r="F342" s="31"/>
      <c r="G342" s="31"/>
      <c r="H342" s="29"/>
    </row>
    <row r="343" spans="4:8" x14ac:dyDescent="0.2">
      <c r="D343" s="31"/>
      <c r="E343" s="30"/>
      <c r="F343" s="31"/>
      <c r="G343" s="31"/>
      <c r="H343" s="29"/>
    </row>
    <row r="344" spans="4:8" x14ac:dyDescent="0.2">
      <c r="D344" s="31"/>
      <c r="E344" s="30"/>
      <c r="F344" s="31"/>
      <c r="G344" s="31"/>
      <c r="H344" s="29"/>
    </row>
    <row r="345" spans="4:8" x14ac:dyDescent="0.2">
      <c r="D345" s="31"/>
      <c r="E345" s="30"/>
      <c r="F345" s="31"/>
      <c r="G345" s="31"/>
      <c r="H345" s="29"/>
    </row>
    <row r="346" spans="4:8" x14ac:dyDescent="0.2">
      <c r="D346" s="31"/>
      <c r="E346" s="30"/>
      <c r="F346" s="31"/>
      <c r="G346" s="31"/>
      <c r="H346" s="29"/>
    </row>
    <row r="347" spans="4:8" x14ac:dyDescent="0.2">
      <c r="D347" s="31"/>
      <c r="E347" s="30"/>
      <c r="F347" s="31"/>
      <c r="G347" s="31"/>
      <c r="H347" s="29"/>
    </row>
    <row r="348" spans="4:8" x14ac:dyDescent="0.2">
      <c r="D348" s="31"/>
      <c r="E348" s="30"/>
      <c r="F348" s="31"/>
      <c r="G348" s="31"/>
      <c r="H348" s="29"/>
    </row>
    <row r="349" spans="4:8" x14ac:dyDescent="0.2">
      <c r="D349" s="31"/>
      <c r="E349" s="30"/>
      <c r="F349" s="31"/>
      <c r="G349" s="31"/>
      <c r="H349" s="29"/>
    </row>
    <row r="350" spans="4:8" x14ac:dyDescent="0.2">
      <c r="D350" s="31"/>
      <c r="E350" s="30"/>
      <c r="F350" s="31"/>
      <c r="G350" s="31"/>
      <c r="H350" s="29"/>
    </row>
    <row r="351" spans="4:8" x14ac:dyDescent="0.2">
      <c r="D351" s="31"/>
      <c r="E351" s="30"/>
      <c r="F351" s="31"/>
      <c r="G351" s="31"/>
      <c r="H351" s="29"/>
    </row>
    <row r="352" spans="4:8" x14ac:dyDescent="0.2">
      <c r="D352" s="31"/>
      <c r="E352" s="30"/>
      <c r="F352" s="31"/>
      <c r="G352" s="31"/>
      <c r="H352" s="29"/>
    </row>
    <row r="353" spans="4:8" x14ac:dyDescent="0.2">
      <c r="D353" s="31"/>
      <c r="E353" s="30"/>
      <c r="F353" s="31"/>
      <c r="G353" s="31"/>
      <c r="H353" s="29"/>
    </row>
    <row r="354" spans="4:8" x14ac:dyDescent="0.2">
      <c r="D354" s="31"/>
      <c r="E354" s="30"/>
      <c r="F354" s="31"/>
      <c r="G354" s="31"/>
      <c r="H354" s="29"/>
    </row>
    <row r="355" spans="4:8" x14ac:dyDescent="0.2">
      <c r="D355" s="31"/>
      <c r="E355" s="30"/>
      <c r="F355" s="31"/>
      <c r="G355" s="31"/>
      <c r="H355" s="29"/>
    </row>
    <row r="356" spans="4:8" x14ac:dyDescent="0.2">
      <c r="D356" s="31"/>
      <c r="E356" s="30"/>
      <c r="F356" s="31"/>
      <c r="G356" s="31"/>
      <c r="H356" s="29"/>
    </row>
    <row r="357" spans="4:8" x14ac:dyDescent="0.2">
      <c r="D357" s="31"/>
      <c r="E357" s="30"/>
      <c r="F357" s="31"/>
      <c r="G357" s="31"/>
      <c r="H357" s="29"/>
    </row>
    <row r="358" spans="4:8" x14ac:dyDescent="0.2">
      <c r="D358" s="31"/>
      <c r="E358" s="30"/>
      <c r="F358" s="31"/>
      <c r="G358" s="31"/>
      <c r="H358" s="29"/>
    </row>
    <row r="359" spans="4:8" x14ac:dyDescent="0.2">
      <c r="D359" s="31"/>
      <c r="E359" s="30"/>
      <c r="F359" s="31"/>
      <c r="G359" s="31"/>
      <c r="H359" s="29"/>
    </row>
    <row r="360" spans="4:8" x14ac:dyDescent="0.2">
      <c r="D360" s="31"/>
      <c r="E360" s="30"/>
      <c r="F360" s="31"/>
      <c r="G360" s="31"/>
      <c r="H360" s="29"/>
    </row>
    <row r="361" spans="4:8" x14ac:dyDescent="0.2">
      <c r="D361" s="31"/>
      <c r="E361" s="30"/>
      <c r="F361" s="31"/>
      <c r="G361" s="31"/>
      <c r="H361" s="29"/>
    </row>
    <row r="362" spans="4:8" x14ac:dyDescent="0.2">
      <c r="D362" s="31"/>
      <c r="E362" s="30"/>
      <c r="F362" s="31"/>
      <c r="G362" s="31"/>
      <c r="H362" s="29"/>
    </row>
    <row r="363" spans="4:8" x14ac:dyDescent="0.2">
      <c r="D363" s="31"/>
      <c r="E363" s="30"/>
      <c r="F363" s="31"/>
      <c r="G363" s="31"/>
      <c r="H363" s="29"/>
    </row>
    <row r="364" spans="4:8" x14ac:dyDescent="0.2">
      <c r="D364" s="31"/>
      <c r="E364" s="30"/>
      <c r="F364" s="31"/>
      <c r="G364" s="31"/>
      <c r="H364" s="29"/>
    </row>
    <row r="365" spans="4:8" x14ac:dyDescent="0.2">
      <c r="D365" s="31"/>
      <c r="E365" s="30"/>
      <c r="F365" s="31"/>
      <c r="G365" s="31"/>
      <c r="H365" s="29"/>
    </row>
    <row r="366" spans="4:8" x14ac:dyDescent="0.2">
      <c r="D366" s="31"/>
      <c r="E366" s="30"/>
      <c r="F366" s="31"/>
      <c r="G366" s="31"/>
      <c r="H366" s="29"/>
    </row>
    <row r="367" spans="4:8" x14ac:dyDescent="0.2">
      <c r="D367" s="31"/>
      <c r="E367" s="30"/>
      <c r="F367" s="31"/>
      <c r="G367" s="31"/>
      <c r="H367" s="29"/>
    </row>
    <row r="368" spans="4:8" x14ac:dyDescent="0.2">
      <c r="D368" s="31"/>
      <c r="E368" s="30"/>
      <c r="F368" s="31"/>
      <c r="G368" s="31"/>
      <c r="H368" s="29"/>
    </row>
    <row r="369" spans="4:8" x14ac:dyDescent="0.2">
      <c r="D369" s="31"/>
      <c r="E369" s="30"/>
      <c r="F369" s="31"/>
      <c r="G369" s="31"/>
      <c r="H369" s="29"/>
    </row>
    <row r="370" spans="4:8" x14ac:dyDescent="0.2">
      <c r="D370" s="31"/>
      <c r="E370" s="30"/>
      <c r="F370" s="31"/>
      <c r="G370" s="31"/>
      <c r="H370" s="29"/>
    </row>
    <row r="371" spans="4:8" x14ac:dyDescent="0.2">
      <c r="D371" s="31"/>
      <c r="E371" s="30"/>
      <c r="F371" s="31"/>
      <c r="G371" s="31"/>
      <c r="H371" s="29"/>
    </row>
    <row r="372" spans="4:8" x14ac:dyDescent="0.2">
      <c r="D372" s="31"/>
      <c r="E372" s="30"/>
      <c r="F372" s="31"/>
      <c r="G372" s="31"/>
      <c r="H372" s="29"/>
    </row>
    <row r="373" spans="4:8" x14ac:dyDescent="0.2">
      <c r="D373" s="31"/>
      <c r="E373" s="30"/>
      <c r="F373" s="31"/>
      <c r="G373" s="31"/>
      <c r="H373" s="29"/>
    </row>
    <row r="374" spans="4:8" x14ac:dyDescent="0.2">
      <c r="D374" s="31"/>
      <c r="E374" s="30"/>
      <c r="F374" s="31"/>
      <c r="G374" s="31"/>
      <c r="H374" s="29"/>
    </row>
    <row r="375" spans="4:8" x14ac:dyDescent="0.2">
      <c r="D375" s="31"/>
      <c r="E375" s="30"/>
      <c r="F375" s="31"/>
      <c r="G375" s="31"/>
      <c r="H375" s="29"/>
    </row>
    <row r="376" spans="4:8" x14ac:dyDescent="0.2">
      <c r="D376" s="31"/>
      <c r="E376" s="30"/>
      <c r="F376" s="31"/>
      <c r="G376" s="31"/>
      <c r="H376" s="29"/>
    </row>
    <row r="377" spans="4:8" x14ac:dyDescent="0.2">
      <c r="D377" s="31"/>
      <c r="E377" s="30"/>
      <c r="F377" s="31"/>
      <c r="G377" s="31"/>
      <c r="H377" s="29"/>
    </row>
    <row r="378" spans="4:8" x14ac:dyDescent="0.2">
      <c r="D378" s="31"/>
      <c r="E378" s="30"/>
      <c r="F378" s="31"/>
      <c r="G378" s="31"/>
      <c r="H378" s="29"/>
    </row>
    <row r="379" spans="4:8" x14ac:dyDescent="0.2">
      <c r="D379" s="31"/>
      <c r="E379" s="30"/>
      <c r="F379" s="31"/>
      <c r="G379" s="31"/>
      <c r="H379" s="29"/>
    </row>
    <row r="380" spans="4:8" x14ac:dyDescent="0.2">
      <c r="D380" s="31"/>
      <c r="E380" s="30"/>
      <c r="F380" s="31"/>
      <c r="G380" s="31"/>
      <c r="H380" s="29"/>
    </row>
    <row r="381" spans="4:8" x14ac:dyDescent="0.2">
      <c r="D381" s="31"/>
      <c r="E381" s="30"/>
      <c r="F381" s="31"/>
      <c r="G381" s="31"/>
      <c r="H381" s="29"/>
    </row>
    <row r="382" spans="4:8" x14ac:dyDescent="0.2">
      <c r="D382" s="31"/>
      <c r="E382" s="30"/>
      <c r="F382" s="31"/>
      <c r="G382" s="31"/>
      <c r="H382" s="29"/>
    </row>
    <row r="383" spans="4:8" x14ac:dyDescent="0.2">
      <c r="D383" s="31"/>
      <c r="E383" s="30"/>
      <c r="F383" s="31"/>
      <c r="G383" s="31"/>
      <c r="H383" s="29"/>
    </row>
    <row r="384" spans="4:8" x14ac:dyDescent="0.2">
      <c r="D384" s="31"/>
      <c r="E384" s="30"/>
      <c r="F384" s="31"/>
      <c r="G384" s="31"/>
      <c r="H384" s="29"/>
    </row>
    <row r="385" spans="4:8" x14ac:dyDescent="0.2">
      <c r="D385" s="31"/>
      <c r="E385" s="30"/>
      <c r="F385" s="31"/>
      <c r="G385" s="31"/>
      <c r="H385" s="29"/>
    </row>
    <row r="386" spans="4:8" x14ac:dyDescent="0.2">
      <c r="D386" s="31"/>
      <c r="E386" s="30"/>
      <c r="F386" s="31"/>
      <c r="G386" s="31"/>
      <c r="H386" s="29"/>
    </row>
    <row r="387" spans="4:8" x14ac:dyDescent="0.2">
      <c r="D387" s="31"/>
      <c r="E387" s="30"/>
      <c r="F387" s="31"/>
      <c r="G387" s="31"/>
      <c r="H387" s="29"/>
    </row>
    <row r="388" spans="4:8" x14ac:dyDescent="0.2">
      <c r="D388" s="31"/>
      <c r="E388" s="30"/>
      <c r="F388" s="31"/>
      <c r="G388" s="31"/>
      <c r="H388" s="29"/>
    </row>
    <row r="389" spans="4:8" x14ac:dyDescent="0.2">
      <c r="D389" s="31"/>
      <c r="E389" s="30"/>
      <c r="F389" s="31"/>
      <c r="G389" s="31"/>
      <c r="H389" s="29"/>
    </row>
    <row r="390" spans="4:8" x14ac:dyDescent="0.2">
      <c r="D390" s="31"/>
      <c r="E390" s="30"/>
      <c r="F390" s="31"/>
      <c r="G390" s="31"/>
      <c r="H390" s="29"/>
    </row>
    <row r="391" spans="4:8" x14ac:dyDescent="0.2">
      <c r="D391" s="31"/>
      <c r="E391" s="30"/>
      <c r="F391" s="31"/>
      <c r="G391" s="31"/>
      <c r="H391" s="29"/>
    </row>
    <row r="392" spans="4:8" x14ac:dyDescent="0.2">
      <c r="D392" s="31"/>
      <c r="E392" s="30"/>
      <c r="F392" s="31"/>
      <c r="G392" s="31"/>
      <c r="H392" s="29"/>
    </row>
    <row r="393" spans="4:8" x14ac:dyDescent="0.2">
      <c r="D393" s="31"/>
      <c r="E393" s="30"/>
      <c r="F393" s="31"/>
      <c r="G393" s="31"/>
      <c r="H393" s="29"/>
    </row>
    <row r="394" spans="4:8" x14ac:dyDescent="0.2">
      <c r="D394" s="31"/>
      <c r="E394" s="30"/>
      <c r="F394" s="31"/>
      <c r="G394" s="31"/>
      <c r="H394" s="29"/>
    </row>
    <row r="395" spans="4:8" x14ac:dyDescent="0.2">
      <c r="D395" s="31"/>
      <c r="E395" s="30"/>
      <c r="F395" s="31"/>
      <c r="G395" s="31"/>
      <c r="H395" s="29"/>
    </row>
    <row r="396" spans="4:8" x14ac:dyDescent="0.2">
      <c r="D396" s="31"/>
      <c r="E396" s="30"/>
      <c r="F396" s="31"/>
      <c r="G396" s="31"/>
      <c r="H396" s="29"/>
    </row>
    <row r="397" spans="4:8" x14ac:dyDescent="0.2">
      <c r="D397" s="31"/>
      <c r="E397" s="30"/>
      <c r="F397" s="31"/>
      <c r="G397" s="31"/>
      <c r="H397" s="29"/>
    </row>
    <row r="398" spans="4:8" x14ac:dyDescent="0.2">
      <c r="D398" s="31"/>
      <c r="E398" s="30"/>
      <c r="F398" s="31"/>
      <c r="G398" s="31"/>
      <c r="H398" s="29"/>
    </row>
    <row r="399" spans="4:8" x14ac:dyDescent="0.2">
      <c r="D399" s="31"/>
      <c r="E399" s="30"/>
      <c r="F399" s="31"/>
      <c r="G399" s="31"/>
      <c r="H399" s="29"/>
    </row>
    <row r="400" spans="4:8" x14ac:dyDescent="0.2">
      <c r="D400" s="31"/>
      <c r="E400" s="30"/>
      <c r="F400" s="31"/>
      <c r="G400" s="31"/>
      <c r="H400" s="29"/>
    </row>
    <row r="401" spans="4:8" x14ac:dyDescent="0.2">
      <c r="D401" s="31"/>
      <c r="E401" s="30"/>
      <c r="F401" s="31"/>
      <c r="G401" s="31"/>
      <c r="H401" s="29"/>
    </row>
    <row r="402" spans="4:8" x14ac:dyDescent="0.2">
      <c r="D402" s="31"/>
      <c r="E402" s="30"/>
      <c r="F402" s="31"/>
      <c r="G402" s="31"/>
      <c r="H402" s="29"/>
    </row>
    <row r="403" spans="4:8" x14ac:dyDescent="0.2">
      <c r="D403" s="31"/>
      <c r="E403" s="30"/>
      <c r="F403" s="31"/>
      <c r="G403" s="31"/>
      <c r="H403" s="29"/>
    </row>
    <row r="404" spans="4:8" x14ac:dyDescent="0.2">
      <c r="D404" s="31"/>
      <c r="E404" s="30"/>
      <c r="F404" s="31"/>
      <c r="G404" s="31"/>
      <c r="H404" s="29"/>
    </row>
    <row r="405" spans="4:8" x14ac:dyDescent="0.2">
      <c r="D405" s="31"/>
      <c r="E405" s="30"/>
      <c r="F405" s="31"/>
      <c r="G405" s="31"/>
      <c r="H405" s="29"/>
    </row>
    <row r="406" spans="4:8" x14ac:dyDescent="0.2">
      <c r="D406" s="31"/>
      <c r="E406" s="30"/>
      <c r="F406" s="31"/>
      <c r="G406" s="31"/>
      <c r="H406" s="29"/>
    </row>
    <row r="407" spans="4:8" x14ac:dyDescent="0.2">
      <c r="D407" s="31"/>
      <c r="E407" s="30"/>
      <c r="F407" s="31"/>
      <c r="G407" s="31"/>
      <c r="H407" s="29"/>
    </row>
    <row r="408" spans="4:8" x14ac:dyDescent="0.2">
      <c r="D408" s="31"/>
      <c r="E408" s="30"/>
      <c r="F408" s="31"/>
      <c r="G408" s="31"/>
      <c r="H408" s="29"/>
    </row>
    <row r="409" spans="4:8" x14ac:dyDescent="0.2">
      <c r="D409" s="31"/>
      <c r="E409" s="30"/>
      <c r="F409" s="31"/>
      <c r="G409" s="31"/>
      <c r="H409" s="29"/>
    </row>
    <row r="410" spans="4:8" x14ac:dyDescent="0.2">
      <c r="D410" s="31"/>
      <c r="E410" s="30"/>
      <c r="F410" s="31"/>
      <c r="G410" s="31"/>
      <c r="H410" s="29"/>
    </row>
    <row r="411" spans="4:8" x14ac:dyDescent="0.2">
      <c r="D411" s="31"/>
      <c r="E411" s="30"/>
      <c r="F411" s="31"/>
      <c r="G411" s="31"/>
      <c r="H411" s="29"/>
    </row>
    <row r="412" spans="4:8" x14ac:dyDescent="0.2">
      <c r="D412" s="31"/>
      <c r="E412" s="30"/>
      <c r="F412" s="31"/>
      <c r="G412" s="31"/>
      <c r="H412" s="29"/>
    </row>
    <row r="413" spans="4:8" x14ac:dyDescent="0.2">
      <c r="D413" s="31"/>
      <c r="E413" s="30"/>
      <c r="F413" s="31"/>
      <c r="G413" s="31"/>
      <c r="H413" s="29"/>
    </row>
    <row r="414" spans="4:8" x14ac:dyDescent="0.2">
      <c r="D414" s="31"/>
      <c r="E414" s="30"/>
      <c r="F414" s="31"/>
      <c r="G414" s="31"/>
      <c r="H414" s="29"/>
    </row>
    <row r="415" spans="4:8" x14ac:dyDescent="0.2">
      <c r="D415" s="31"/>
      <c r="E415" s="30"/>
      <c r="F415" s="31"/>
      <c r="G415" s="31"/>
      <c r="H415" s="29"/>
    </row>
    <row r="416" spans="4:8" x14ac:dyDescent="0.2">
      <c r="D416" s="31"/>
      <c r="E416" s="30"/>
      <c r="F416" s="31"/>
      <c r="G416" s="31"/>
      <c r="H416" s="29"/>
    </row>
    <row r="417" spans="4:8" x14ac:dyDescent="0.2">
      <c r="D417" s="31"/>
      <c r="E417" s="30"/>
      <c r="F417" s="31"/>
      <c r="G417" s="31"/>
      <c r="H417" s="29"/>
    </row>
    <row r="418" spans="4:8" x14ac:dyDescent="0.2">
      <c r="D418" s="31"/>
      <c r="E418" s="30"/>
      <c r="F418" s="31"/>
      <c r="G418" s="31"/>
      <c r="H418" s="29"/>
    </row>
    <row r="419" spans="4:8" x14ac:dyDescent="0.2">
      <c r="D419" s="31"/>
      <c r="E419" s="30"/>
      <c r="F419" s="31"/>
      <c r="G419" s="31"/>
      <c r="H419" s="29"/>
    </row>
    <row r="420" spans="4:8" x14ac:dyDescent="0.2">
      <c r="D420" s="31"/>
      <c r="E420" s="30"/>
      <c r="F420" s="31"/>
      <c r="G420" s="31"/>
      <c r="H420" s="29"/>
    </row>
    <row r="421" spans="4:8" x14ac:dyDescent="0.2">
      <c r="D421" s="31"/>
      <c r="E421" s="30"/>
      <c r="F421" s="31"/>
      <c r="G421" s="31"/>
      <c r="H421" s="29"/>
    </row>
    <row r="422" spans="4:8" x14ac:dyDescent="0.2">
      <c r="D422" s="31"/>
      <c r="E422" s="30"/>
      <c r="F422" s="31"/>
      <c r="G422" s="31"/>
      <c r="H422" s="29"/>
    </row>
    <row r="423" spans="4:8" x14ac:dyDescent="0.2">
      <c r="D423" s="31"/>
      <c r="E423" s="30"/>
      <c r="F423" s="31"/>
      <c r="G423" s="31"/>
      <c r="H423" s="29"/>
    </row>
    <row r="424" spans="4:8" x14ac:dyDescent="0.2">
      <c r="D424" s="31"/>
      <c r="E424" s="30"/>
      <c r="F424" s="31"/>
      <c r="G424" s="31"/>
      <c r="H424" s="29"/>
    </row>
    <row r="425" spans="4:8" x14ac:dyDescent="0.2">
      <c r="D425" s="31"/>
      <c r="E425" s="30"/>
      <c r="F425" s="31"/>
      <c r="G425" s="31"/>
      <c r="H425" s="29"/>
    </row>
    <row r="426" spans="4:8" x14ac:dyDescent="0.2">
      <c r="D426" s="31"/>
      <c r="E426" s="30"/>
      <c r="F426" s="31"/>
      <c r="G426" s="31"/>
      <c r="H426" s="29"/>
    </row>
    <row r="427" spans="4:8" x14ac:dyDescent="0.2">
      <c r="D427" s="31"/>
      <c r="E427" s="30"/>
      <c r="F427" s="31"/>
      <c r="G427" s="31"/>
      <c r="H427" s="29"/>
    </row>
    <row r="428" spans="4:8" x14ac:dyDescent="0.2">
      <c r="D428" s="31"/>
      <c r="E428" s="30"/>
      <c r="F428" s="31"/>
      <c r="G428" s="31"/>
      <c r="H428" s="29"/>
    </row>
    <row r="429" spans="4:8" x14ac:dyDescent="0.2">
      <c r="D429" s="31"/>
      <c r="E429" s="30"/>
      <c r="F429" s="31"/>
      <c r="G429" s="31"/>
      <c r="H429" s="29"/>
    </row>
    <row r="430" spans="4:8" x14ac:dyDescent="0.2">
      <c r="D430" s="31"/>
      <c r="E430" s="30"/>
      <c r="F430" s="31"/>
      <c r="G430" s="31"/>
      <c r="H430" s="29"/>
    </row>
    <row r="431" spans="4:8" x14ac:dyDescent="0.2">
      <c r="D431" s="31"/>
      <c r="E431" s="30"/>
      <c r="F431" s="31"/>
      <c r="G431" s="31"/>
      <c r="H431" s="29"/>
    </row>
    <row r="432" spans="4:8" x14ac:dyDescent="0.2">
      <c r="D432" s="31"/>
      <c r="E432" s="30"/>
      <c r="F432" s="31"/>
      <c r="G432" s="31"/>
      <c r="H432" s="29"/>
    </row>
    <row r="433" spans="4:8" x14ac:dyDescent="0.2">
      <c r="D433" s="31"/>
      <c r="E433" s="30"/>
      <c r="F433" s="31"/>
      <c r="G433" s="31"/>
      <c r="H433" s="29"/>
    </row>
    <row r="434" spans="4:8" x14ac:dyDescent="0.2">
      <c r="D434" s="31"/>
      <c r="E434" s="30"/>
      <c r="F434" s="31"/>
      <c r="G434" s="31"/>
      <c r="H434" s="29"/>
    </row>
    <row r="435" spans="4:8" x14ac:dyDescent="0.2">
      <c r="D435" s="31"/>
      <c r="E435" s="30"/>
      <c r="F435" s="31"/>
      <c r="G435" s="31"/>
      <c r="H435" s="29"/>
    </row>
    <row r="436" spans="4:8" x14ac:dyDescent="0.2">
      <c r="D436" s="31"/>
      <c r="E436" s="30"/>
      <c r="F436" s="31"/>
      <c r="G436" s="31"/>
      <c r="H436" s="29"/>
    </row>
    <row r="437" spans="4:8" x14ac:dyDescent="0.2">
      <c r="D437" s="31"/>
      <c r="E437" s="30"/>
      <c r="F437" s="31"/>
      <c r="G437" s="31"/>
      <c r="H437" s="29"/>
    </row>
    <row r="438" spans="4:8" x14ac:dyDescent="0.2">
      <c r="D438" s="31"/>
      <c r="E438" s="30"/>
      <c r="F438" s="31"/>
      <c r="G438" s="31"/>
      <c r="H438" s="29"/>
    </row>
    <row r="439" spans="4:8" x14ac:dyDescent="0.2">
      <c r="D439" s="31"/>
      <c r="E439" s="30"/>
      <c r="F439" s="31"/>
      <c r="G439" s="31"/>
      <c r="H439" s="29"/>
    </row>
    <row r="440" spans="4:8" x14ac:dyDescent="0.2">
      <c r="D440" s="31"/>
      <c r="E440" s="30"/>
      <c r="F440" s="31"/>
      <c r="G440" s="31"/>
      <c r="H440" s="29"/>
    </row>
    <row r="441" spans="4:8" x14ac:dyDescent="0.2">
      <c r="D441" s="31"/>
      <c r="E441" s="30"/>
      <c r="F441" s="31"/>
      <c r="G441" s="31"/>
      <c r="H441" s="29"/>
    </row>
    <row r="442" spans="4:8" x14ac:dyDescent="0.2">
      <c r="D442" s="31"/>
      <c r="E442" s="30"/>
      <c r="F442" s="31"/>
      <c r="G442" s="31"/>
      <c r="H442" s="29"/>
    </row>
    <row r="443" spans="4:8" x14ac:dyDescent="0.2">
      <c r="D443" s="31"/>
      <c r="E443" s="30"/>
      <c r="F443" s="31"/>
      <c r="G443" s="31"/>
      <c r="H443" s="29"/>
    </row>
    <row r="444" spans="4:8" x14ac:dyDescent="0.2">
      <c r="D444" s="31"/>
      <c r="E444" s="30"/>
      <c r="F444" s="31"/>
      <c r="G444" s="31"/>
      <c r="H444" s="29"/>
    </row>
    <row r="445" spans="4:8" x14ac:dyDescent="0.2">
      <c r="D445" s="31"/>
      <c r="E445" s="30"/>
      <c r="F445" s="31"/>
      <c r="G445" s="31"/>
      <c r="H445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96E1-0DCC-FA46-B4EA-DBE3E168D0AB}">
  <dimension ref="A1:Q57"/>
  <sheetViews>
    <sheetView zoomScale="70" zoomScaleNormal="70" workbookViewId="0">
      <selection activeCell="G2" sqref="G2:L7"/>
    </sheetView>
  </sheetViews>
  <sheetFormatPr baseColWidth="10" defaultRowHeight="16" x14ac:dyDescent="0.2"/>
  <cols>
    <col min="2" max="4" width="13.33203125" bestFit="1" customWidth="1"/>
    <col min="7" max="7" width="7" customWidth="1"/>
    <col min="8" max="8" width="13.33203125" customWidth="1"/>
    <col min="9" max="9" width="13.5" bestFit="1" customWidth="1"/>
    <col min="12" max="12" width="16.5" customWidth="1"/>
    <col min="13" max="13" width="7" style="28" customWidth="1"/>
    <col min="14" max="14" width="17.83203125" style="28" customWidth="1"/>
    <col min="15" max="15" width="18.1640625" style="28" customWidth="1"/>
    <col min="16" max="17" width="13.6640625" style="28" customWidth="1"/>
  </cols>
  <sheetData>
    <row r="1" spans="1:17" x14ac:dyDescent="0.2">
      <c r="A1" s="66" t="s">
        <v>11</v>
      </c>
      <c r="B1" s="66"/>
      <c r="C1" s="66"/>
      <c r="D1" s="66"/>
    </row>
    <row r="2" spans="1:17" x14ac:dyDescent="0.2">
      <c r="A2" s="3" t="s">
        <v>0</v>
      </c>
      <c r="B2" s="3" t="s">
        <v>1</v>
      </c>
      <c r="C2" s="3" t="s">
        <v>2</v>
      </c>
      <c r="D2" s="3" t="s">
        <v>3</v>
      </c>
      <c r="G2" s="2" t="s">
        <v>4</v>
      </c>
      <c r="H2" s="26">
        <v>100000</v>
      </c>
      <c r="I2" s="8" t="s">
        <v>12</v>
      </c>
    </row>
    <row r="3" spans="1:17" x14ac:dyDescent="0.2">
      <c r="A3" s="3">
        <v>0</v>
      </c>
      <c r="B3" s="10">
        <v>0</v>
      </c>
      <c r="C3" s="10">
        <v>0</v>
      </c>
      <c r="D3" s="10">
        <v>0</v>
      </c>
      <c r="G3" s="2" t="s">
        <v>5</v>
      </c>
      <c r="H3" s="27">
        <f>(1+12%)^(12/15)-1</f>
        <v>9.4899905125124029E-2</v>
      </c>
      <c r="I3" t="s">
        <v>23</v>
      </c>
    </row>
    <row r="4" spans="1:17" x14ac:dyDescent="0.2">
      <c r="A4" s="3">
        <f>A3+1</f>
        <v>1</v>
      </c>
      <c r="B4" s="10">
        <v>0</v>
      </c>
      <c r="C4" s="10">
        <v>0</v>
      </c>
      <c r="D4" s="10">
        <v>0</v>
      </c>
      <c r="G4" s="2" t="s">
        <v>6</v>
      </c>
      <c r="H4" s="24">
        <v>7.0000000000000001E-3</v>
      </c>
      <c r="I4" t="s">
        <v>15</v>
      </c>
    </row>
    <row r="5" spans="1:17" x14ac:dyDescent="0.2">
      <c r="A5" s="3">
        <f t="shared" ref="A5:A45" si="0">A4+1</f>
        <v>2</v>
      </c>
      <c r="B5" s="10">
        <v>0</v>
      </c>
      <c r="C5" s="10">
        <v>0</v>
      </c>
      <c r="D5" s="10">
        <v>0</v>
      </c>
      <c r="G5" s="2" t="s">
        <v>18</v>
      </c>
      <c r="H5" s="24">
        <v>7.8E-2</v>
      </c>
      <c r="I5" t="s">
        <v>16</v>
      </c>
    </row>
    <row r="6" spans="1:17" x14ac:dyDescent="0.2">
      <c r="A6" s="3">
        <f t="shared" si="0"/>
        <v>3</v>
      </c>
      <c r="B6" s="11">
        <f>H2</f>
        <v>100000</v>
      </c>
      <c r="C6" s="12">
        <f>-H6</f>
        <v>-7454</v>
      </c>
      <c r="D6" s="12">
        <f>C6</f>
        <v>-7454</v>
      </c>
      <c r="G6" s="2" t="s">
        <v>14</v>
      </c>
      <c r="H6" s="26">
        <v>7454</v>
      </c>
      <c r="I6" t="s">
        <v>8</v>
      </c>
    </row>
    <row r="7" spans="1:17" x14ac:dyDescent="0.2">
      <c r="A7" s="3">
        <f t="shared" si="0"/>
        <v>4</v>
      </c>
      <c r="B7" s="13">
        <f>(1+$H$3)*B6</f>
        <v>109489.99051251241</v>
      </c>
      <c r="C7" s="12">
        <f>C6</f>
        <v>-7454</v>
      </c>
      <c r="D7" s="12">
        <f>D6</f>
        <v>-7454</v>
      </c>
      <c r="G7" s="4" t="s">
        <v>10</v>
      </c>
      <c r="H7" s="24">
        <v>5.45E-2</v>
      </c>
      <c r="I7" t="s">
        <v>8</v>
      </c>
    </row>
    <row r="8" spans="1:17" x14ac:dyDescent="0.2">
      <c r="A8" s="3">
        <f t="shared" si="0"/>
        <v>5</v>
      </c>
      <c r="B8" s="13">
        <f t="shared" ref="B8:B45" si="1">(1+$H$3)*B7</f>
        <v>119880.58022430056</v>
      </c>
      <c r="C8" s="13">
        <f>(1+$H$4)*B8</f>
        <v>120719.74428587065</v>
      </c>
      <c r="D8" s="12">
        <f t="shared" ref="D8:D11" si="2">D7</f>
        <v>-7454</v>
      </c>
    </row>
    <row r="9" spans="1:17" x14ac:dyDescent="0.2">
      <c r="A9" s="3">
        <f t="shared" si="0"/>
        <v>6</v>
      </c>
      <c r="B9" s="13">
        <f t="shared" si="1"/>
        <v>131257.23591393151</v>
      </c>
      <c r="C9" s="13">
        <f t="shared" ref="C9:C45" si="3">(1+$H$4)*B9</f>
        <v>132176.03656532901</v>
      </c>
      <c r="D9" s="12">
        <f t="shared" si="2"/>
        <v>-7454</v>
      </c>
    </row>
    <row r="10" spans="1:17" x14ac:dyDescent="0.2">
      <c r="A10" s="3">
        <f t="shared" si="0"/>
        <v>7</v>
      </c>
      <c r="B10" s="13">
        <f t="shared" si="1"/>
        <v>143713.53514914963</v>
      </c>
      <c r="C10" s="13">
        <f t="shared" si="3"/>
        <v>144719.52989519367</v>
      </c>
      <c r="D10" s="12">
        <f t="shared" si="2"/>
        <v>-7454</v>
      </c>
    </row>
    <row r="11" spans="1:17" x14ac:dyDescent="0.2">
      <c r="A11" s="3">
        <f t="shared" si="0"/>
        <v>8</v>
      </c>
      <c r="B11" s="13">
        <f t="shared" si="1"/>
        <v>157351.9360000001</v>
      </c>
      <c r="C11" s="13">
        <f t="shared" si="3"/>
        <v>158453.39955200008</v>
      </c>
      <c r="D11" s="12">
        <f t="shared" si="2"/>
        <v>-7454</v>
      </c>
    </row>
    <row r="12" spans="1:17" x14ac:dyDescent="0.2">
      <c r="A12" s="3">
        <f t="shared" si="0"/>
        <v>9</v>
      </c>
      <c r="B12" s="13">
        <f t="shared" si="1"/>
        <v>172284.61979765471</v>
      </c>
      <c r="C12" s="13">
        <f t="shared" si="3"/>
        <v>173490.61213623828</v>
      </c>
      <c r="D12" s="13">
        <f>(1+$H$5)*B12</f>
        <v>185722.82014187178</v>
      </c>
    </row>
    <row r="13" spans="1:17" x14ac:dyDescent="0.2">
      <c r="A13" s="3">
        <f t="shared" si="0"/>
        <v>10</v>
      </c>
      <c r="B13" s="13">
        <f t="shared" si="1"/>
        <v>188634.41387097019</v>
      </c>
      <c r="C13" s="13">
        <f t="shared" si="3"/>
        <v>189954.85476806696</v>
      </c>
      <c r="D13" s="13">
        <f t="shared" ref="D13:D43" si="4">(1+$H$5)*B13</f>
        <v>203347.89815290589</v>
      </c>
    </row>
    <row r="14" spans="1:17" x14ac:dyDescent="0.2">
      <c r="A14" s="3">
        <f t="shared" si="0"/>
        <v>11</v>
      </c>
      <c r="B14" s="13">
        <f t="shared" si="1"/>
        <v>206535.80185065864</v>
      </c>
      <c r="C14" s="13">
        <f t="shared" si="3"/>
        <v>207981.55246361322</v>
      </c>
      <c r="D14" s="13">
        <f t="shared" si="4"/>
        <v>222645.59439501003</v>
      </c>
    </row>
    <row r="15" spans="1:17" x14ac:dyDescent="0.2">
      <c r="A15" s="3">
        <f t="shared" si="0"/>
        <v>12</v>
      </c>
      <c r="B15" s="13">
        <f t="shared" si="1"/>
        <v>226136.02985122756</v>
      </c>
      <c r="C15" s="13">
        <f t="shared" si="3"/>
        <v>227718.98206018613</v>
      </c>
      <c r="D15" s="13">
        <f t="shared" si="4"/>
        <v>243774.64017962333</v>
      </c>
      <c r="N15" s="43" t="s">
        <v>34</v>
      </c>
      <c r="O15" s="43" t="s">
        <v>35</v>
      </c>
      <c r="Q15" s="43"/>
    </row>
    <row r="16" spans="1:17" x14ac:dyDescent="0.2">
      <c r="A16" s="3">
        <f t="shared" si="0"/>
        <v>13</v>
      </c>
      <c r="B16" s="13">
        <f t="shared" si="1"/>
        <v>247596.31762948129</v>
      </c>
      <c r="C16" s="13">
        <f t="shared" si="3"/>
        <v>249329.49185288764</v>
      </c>
      <c r="D16" s="13">
        <f t="shared" si="4"/>
        <v>266908.83040458086</v>
      </c>
      <c r="N16" s="44">
        <f t="shared" ref="N16:N55" si="5">C6-B6</f>
        <v>-107454</v>
      </c>
      <c r="O16" s="44">
        <f t="shared" ref="O16:O55" si="6">D6-B6</f>
        <v>-107454</v>
      </c>
      <c r="Q16" s="46"/>
    </row>
    <row r="17" spans="1:17" x14ac:dyDescent="0.2">
      <c r="A17" s="3">
        <f t="shared" si="0"/>
        <v>14</v>
      </c>
      <c r="B17" s="13">
        <f t="shared" si="1"/>
        <v>271093.18468184915</v>
      </c>
      <c r="C17" s="13">
        <f t="shared" si="3"/>
        <v>272990.83697462204</v>
      </c>
      <c r="D17" s="13">
        <f t="shared" si="4"/>
        <v>292238.45308703341</v>
      </c>
      <c r="N17" s="44">
        <f t="shared" si="5"/>
        <v>-116943.99051251241</v>
      </c>
      <c r="O17" s="44">
        <f t="shared" si="6"/>
        <v>-116943.99051251241</v>
      </c>
      <c r="Q17" s="46"/>
    </row>
    <row r="18" spans="1:17" x14ac:dyDescent="0.2">
      <c r="A18" s="3">
        <f t="shared" si="0"/>
        <v>15</v>
      </c>
      <c r="B18" s="13">
        <f t="shared" si="1"/>
        <v>296819.90218822437</v>
      </c>
      <c r="C18" s="13">
        <f>(1+$H$4)*B18</f>
        <v>298897.6415035419</v>
      </c>
      <c r="D18" s="13">
        <f>(1+$H$5)*B18</f>
        <v>319971.85455890588</v>
      </c>
      <c r="N18" s="44">
        <f t="shared" si="5"/>
        <v>839.16406157008896</v>
      </c>
      <c r="O18" s="44">
        <f t="shared" si="6"/>
        <v>-127334.58022430056</v>
      </c>
      <c r="Q18" s="46"/>
    </row>
    <row r="19" spans="1:17" x14ac:dyDescent="0.2">
      <c r="A19" s="3">
        <f t="shared" si="0"/>
        <v>16</v>
      </c>
      <c r="B19" s="13">
        <f t="shared" si="1"/>
        <v>324988.08274513547</v>
      </c>
      <c r="C19" s="13">
        <f t="shared" si="3"/>
        <v>327262.99932435137</v>
      </c>
      <c r="D19" s="13">
        <f t="shared" si="4"/>
        <v>350337.15319925605</v>
      </c>
      <c r="N19" s="44">
        <f t="shared" si="5"/>
        <v>918.80065139749786</v>
      </c>
      <c r="O19" s="44">
        <f t="shared" si="6"/>
        <v>-138711.23591393151</v>
      </c>
      <c r="Q19" s="46"/>
    </row>
    <row r="20" spans="1:17" x14ac:dyDescent="0.2">
      <c r="A20" s="3">
        <f t="shared" si="0"/>
        <v>17</v>
      </c>
      <c r="B20" s="13">
        <f t="shared" si="1"/>
        <v>355829.42096444481</v>
      </c>
      <c r="C20" s="13">
        <f t="shared" si="3"/>
        <v>358320.2269111959</v>
      </c>
      <c r="D20" s="13">
        <f t="shared" si="4"/>
        <v>383584.1157996715</v>
      </c>
      <c r="N20" s="44">
        <f t="shared" si="5"/>
        <v>1005.9947460440453</v>
      </c>
      <c r="O20" s="44">
        <f t="shared" si="6"/>
        <v>-151167.53514914963</v>
      </c>
      <c r="Q20" s="46"/>
    </row>
    <row r="21" spans="1:17" x14ac:dyDescent="0.2">
      <c r="A21" s="3">
        <f t="shared" si="0"/>
        <v>18</v>
      </c>
      <c r="B21" s="13">
        <f t="shared" si="1"/>
        <v>389597.59925469843</v>
      </c>
      <c r="C21" s="13">
        <f t="shared" si="3"/>
        <v>392324.78244948131</v>
      </c>
      <c r="D21" s="13">
        <f t="shared" si="4"/>
        <v>419986.21199656493</v>
      </c>
      <c r="N21" s="44">
        <f t="shared" si="5"/>
        <v>1101.463551999972</v>
      </c>
      <c r="O21" s="44">
        <f t="shared" si="6"/>
        <v>-164805.9360000001</v>
      </c>
      <c r="Q21" s="46"/>
    </row>
    <row r="22" spans="1:17" x14ac:dyDescent="0.2">
      <c r="A22" s="3">
        <f t="shared" si="0"/>
        <v>19</v>
      </c>
      <c r="B22" s="13">
        <f t="shared" si="1"/>
        <v>426570.37446094543</v>
      </c>
      <c r="C22" s="13">
        <f t="shared" si="3"/>
        <v>429556.36708217202</v>
      </c>
      <c r="D22" s="13">
        <f t="shared" si="4"/>
        <v>459842.86366889923</v>
      </c>
      <c r="N22" s="44">
        <f t="shared" si="5"/>
        <v>1205.9923385835718</v>
      </c>
      <c r="O22" s="44">
        <f t="shared" si="6"/>
        <v>13438.200344217068</v>
      </c>
      <c r="Q22" s="46"/>
    </row>
    <row r="23" spans="1:17" x14ac:dyDescent="0.2">
      <c r="A23" s="3">
        <f t="shared" si="0"/>
        <v>20</v>
      </c>
      <c r="B23" s="13">
        <f t="shared" si="1"/>
        <v>467051.86252647778</v>
      </c>
      <c r="C23" s="13">
        <f t="shared" si="3"/>
        <v>470321.22556416306</v>
      </c>
      <c r="D23" s="13">
        <f t="shared" si="4"/>
        <v>503481.90780354309</v>
      </c>
      <c r="N23" s="44">
        <f t="shared" si="5"/>
        <v>1320.4408970967634</v>
      </c>
      <c r="O23" s="44">
        <f t="shared" si="6"/>
        <v>14713.4842819357</v>
      </c>
      <c r="Q23" s="46"/>
    </row>
    <row r="24" spans="1:17" x14ac:dyDescent="0.2">
      <c r="A24" s="3">
        <f t="shared" si="0"/>
        <v>21</v>
      </c>
      <c r="B24" s="13">
        <f t="shared" si="1"/>
        <v>511375.039968753</v>
      </c>
      <c r="C24" s="13">
        <f t="shared" si="3"/>
        <v>514954.66524853423</v>
      </c>
      <c r="D24" s="13">
        <f t="shared" si="4"/>
        <v>551262.29308631574</v>
      </c>
      <c r="N24" s="44">
        <f t="shared" si="5"/>
        <v>1445.75061295458</v>
      </c>
      <c r="O24" s="44">
        <f t="shared" si="6"/>
        <v>16109.792544351396</v>
      </c>
      <c r="Q24" s="46"/>
    </row>
    <row r="25" spans="1:17" x14ac:dyDescent="0.2">
      <c r="A25" s="3">
        <f t="shared" si="0"/>
        <v>22</v>
      </c>
      <c r="B25" s="13">
        <f t="shared" si="1"/>
        <v>559904.48274514417</v>
      </c>
      <c r="C25" s="13">
        <f t="shared" si="3"/>
        <v>563823.8141243601</v>
      </c>
      <c r="D25" s="13">
        <f t="shared" si="4"/>
        <v>603577.03239926544</v>
      </c>
      <c r="N25" s="44">
        <f t="shared" si="5"/>
        <v>1582.9522089585662</v>
      </c>
      <c r="O25" s="44">
        <f t="shared" si="6"/>
        <v>17638.610328395764</v>
      </c>
      <c r="Q25" s="46"/>
    </row>
    <row r="26" spans="1:17" x14ac:dyDescent="0.2">
      <c r="A26" s="3">
        <f t="shared" si="0"/>
        <v>23</v>
      </c>
      <c r="B26" s="13">
        <f t="shared" si="1"/>
        <v>613039.36503679003</v>
      </c>
      <c r="C26" s="13">
        <f t="shared" si="3"/>
        <v>617330.64059204748</v>
      </c>
      <c r="D26" s="13">
        <f t="shared" si="4"/>
        <v>660856.4355096597</v>
      </c>
      <c r="N26" s="44">
        <f t="shared" si="5"/>
        <v>1733.1742234063568</v>
      </c>
      <c r="O26" s="44">
        <f t="shared" si="6"/>
        <v>19312.512775099574</v>
      </c>
      <c r="Q26" s="46"/>
    </row>
    <row r="27" spans="1:17" x14ac:dyDescent="0.2">
      <c r="A27" s="3">
        <f t="shared" si="0"/>
        <v>24</v>
      </c>
      <c r="B27" s="13">
        <f t="shared" si="1"/>
        <v>671216.74261674762</v>
      </c>
      <c r="C27" s="13">
        <f t="shared" si="3"/>
        <v>675915.25981506484</v>
      </c>
      <c r="D27" s="13">
        <f t="shared" si="4"/>
        <v>723571.64854085399</v>
      </c>
      <c r="N27" s="44">
        <f t="shared" si="5"/>
        <v>1897.6522927728947</v>
      </c>
      <c r="O27" s="44">
        <f t="shared" si="6"/>
        <v>21145.268405184266</v>
      </c>
      <c r="Q27" s="46"/>
    </row>
    <row r="28" spans="1:17" x14ac:dyDescent="0.2">
      <c r="A28" s="3">
        <f t="shared" si="0"/>
        <v>25</v>
      </c>
      <c r="B28" s="13">
        <f t="shared" si="1"/>
        <v>734915.14780947182</v>
      </c>
      <c r="C28" s="13">
        <f t="shared" si="3"/>
        <v>740059.55384413805</v>
      </c>
      <c r="D28" s="13">
        <f t="shared" si="4"/>
        <v>792238.52933861071</v>
      </c>
      <c r="N28" s="44">
        <f t="shared" si="5"/>
        <v>2077.7393153175362</v>
      </c>
      <c r="O28" s="44">
        <f t="shared" si="6"/>
        <v>23151.952370681509</v>
      </c>
      <c r="Q28" s="46"/>
    </row>
    <row r="29" spans="1:17" x14ac:dyDescent="0.2">
      <c r="A29" s="3">
        <f t="shared" si="0"/>
        <v>26</v>
      </c>
      <c r="B29" s="13">
        <f t="shared" si="1"/>
        <v>804658.52561160724</v>
      </c>
      <c r="C29" s="13">
        <f t="shared" si="3"/>
        <v>810291.13529088837</v>
      </c>
      <c r="D29" s="13">
        <f t="shared" si="4"/>
        <v>867421.89060931269</v>
      </c>
      <c r="N29" s="44">
        <f t="shared" si="5"/>
        <v>2274.9165792159038</v>
      </c>
      <c r="O29" s="44">
        <f t="shared" si="6"/>
        <v>25349.070454120578</v>
      </c>
      <c r="Q29" s="46"/>
    </row>
    <row r="30" spans="1:17" x14ac:dyDescent="0.2">
      <c r="A30" s="3">
        <f t="shared" si="0"/>
        <v>27</v>
      </c>
      <c r="B30" s="13">
        <f t="shared" si="1"/>
        <v>881020.54335027095</v>
      </c>
      <c r="C30" s="13">
        <f t="shared" si="3"/>
        <v>887187.68715372274</v>
      </c>
      <c r="D30" s="13">
        <f t="shared" si="4"/>
        <v>949740.1457315922</v>
      </c>
      <c r="N30" s="44">
        <f t="shared" si="5"/>
        <v>2490.8059467510902</v>
      </c>
      <c r="O30" s="44">
        <f t="shared" si="6"/>
        <v>27754.694835226692</v>
      </c>
      <c r="Q30" s="46"/>
    </row>
    <row r="31" spans="1:17" x14ac:dyDescent="0.2">
      <c r="A31" s="3">
        <f t="shared" si="0"/>
        <v>28</v>
      </c>
      <c r="B31" s="13">
        <f t="shared" si="1"/>
        <v>964629.30932749691</v>
      </c>
      <c r="C31" s="13">
        <f t="shared" si="3"/>
        <v>971381.71449278924</v>
      </c>
      <c r="D31" s="13">
        <f t="shared" si="4"/>
        <v>1039870.3954550418</v>
      </c>
      <c r="N31" s="44">
        <f t="shared" si="5"/>
        <v>2727.1831947828759</v>
      </c>
      <c r="O31" s="44">
        <f t="shared" si="6"/>
        <v>30388.612741866498</v>
      </c>
      <c r="Q31" s="46"/>
    </row>
    <row r="32" spans="1:17" x14ac:dyDescent="0.2">
      <c r="A32" s="3">
        <f t="shared" si="0"/>
        <v>29</v>
      </c>
      <c r="B32" s="13">
        <f t="shared" si="1"/>
        <v>1056172.5392635902</v>
      </c>
      <c r="C32" s="13">
        <f t="shared" si="3"/>
        <v>1063565.7470384352</v>
      </c>
      <c r="D32" s="13">
        <f t="shared" si="4"/>
        <v>1138553.9973261503</v>
      </c>
      <c r="N32" s="44">
        <f t="shared" si="5"/>
        <v>2985.9926212265855</v>
      </c>
      <c r="O32" s="44">
        <f t="shared" si="6"/>
        <v>33272.489207953797</v>
      </c>
      <c r="Q32" s="46"/>
    </row>
    <row r="33" spans="1:17" x14ac:dyDescent="0.2">
      <c r="A33" s="3">
        <f t="shared" si="0"/>
        <v>30</v>
      </c>
      <c r="B33" s="13">
        <f t="shared" si="1"/>
        <v>1156403.2130354664</v>
      </c>
      <c r="C33" s="13">
        <f t="shared" si="3"/>
        <v>1164498.0355267145</v>
      </c>
      <c r="D33" s="13">
        <f t="shared" si="4"/>
        <v>1246602.6636522328</v>
      </c>
      <c r="N33" s="44">
        <f t="shared" si="5"/>
        <v>3269.3630376852816</v>
      </c>
      <c r="O33" s="44">
        <f t="shared" si="6"/>
        <v>36430.045277065306</v>
      </c>
      <c r="Q33" s="46"/>
    </row>
    <row r="34" spans="1:17" x14ac:dyDescent="0.2">
      <c r="A34" s="3">
        <f t="shared" si="0"/>
        <v>31</v>
      </c>
      <c r="B34" s="13">
        <f t="shared" si="1"/>
        <v>1266145.7682389207</v>
      </c>
      <c r="C34" s="13">
        <f t="shared" si="3"/>
        <v>1275008.788616593</v>
      </c>
      <c r="D34" s="13">
        <f t="shared" si="4"/>
        <v>1364905.1381615566</v>
      </c>
      <c r="N34" s="44">
        <f t="shared" si="5"/>
        <v>3579.625279781234</v>
      </c>
      <c r="O34" s="44">
        <f t="shared" si="6"/>
        <v>39887.253117562737</v>
      </c>
      <c r="Q34" s="46"/>
    </row>
    <row r="35" spans="1:17" x14ac:dyDescent="0.2">
      <c r="A35" s="3">
        <f t="shared" si="0"/>
        <v>32</v>
      </c>
      <c r="B35" s="13">
        <f t="shared" si="1"/>
        <v>1386302.8815193716</v>
      </c>
      <c r="C35" s="13">
        <f t="shared" si="3"/>
        <v>1396007.001690007</v>
      </c>
      <c r="D35" s="13">
        <f t="shared" si="4"/>
        <v>1494434.5062778827</v>
      </c>
      <c r="N35" s="44">
        <f t="shared" si="5"/>
        <v>3919.3313792159315</v>
      </c>
      <c r="O35" s="44">
        <f t="shared" si="6"/>
        <v>43672.549654121278</v>
      </c>
      <c r="Q35" s="46"/>
    </row>
    <row r="36" spans="1:17" x14ac:dyDescent="0.2">
      <c r="A36" s="3">
        <f t="shared" si="0"/>
        <v>33</v>
      </c>
      <c r="B36" s="13">
        <f t="shared" si="1"/>
        <v>1517862.893450246</v>
      </c>
      <c r="C36" s="13">
        <f t="shared" si="3"/>
        <v>1528487.9337043974</v>
      </c>
      <c r="D36" s="13">
        <f t="shared" si="4"/>
        <v>1636256.1991393652</v>
      </c>
      <c r="N36" s="44">
        <f t="shared" si="5"/>
        <v>4291.2755552574527</v>
      </c>
      <c r="O36" s="44">
        <f t="shared" si="6"/>
        <v>47817.070472869673</v>
      </c>
      <c r="Q36" s="46"/>
    </row>
    <row r="37" spans="1:17" x14ac:dyDescent="0.2">
      <c r="A37" s="3">
        <f t="shared" si="0"/>
        <v>34</v>
      </c>
      <c r="B37" s="13">
        <f t="shared" si="1"/>
        <v>1661907.9380316206</v>
      </c>
      <c r="C37" s="13">
        <f t="shared" si="3"/>
        <v>1673541.2935978416</v>
      </c>
      <c r="D37" s="13">
        <f t="shared" si="4"/>
        <v>1791536.7571980872</v>
      </c>
      <c r="N37" s="44">
        <f t="shared" si="5"/>
        <v>4698.5171983172186</v>
      </c>
      <c r="O37" s="44">
        <f t="shared" si="6"/>
        <v>52354.905924106366</v>
      </c>
      <c r="Q37" s="46"/>
    </row>
    <row r="38" spans="1:17" x14ac:dyDescent="0.2">
      <c r="A38" s="3">
        <f t="shared" si="0"/>
        <v>35</v>
      </c>
      <c r="B38" s="13">
        <f t="shared" si="1"/>
        <v>1819622.8436775119</v>
      </c>
      <c r="C38" s="13">
        <f t="shared" si="3"/>
        <v>1832360.2035832542</v>
      </c>
      <c r="D38" s="13">
        <f t="shared" si="4"/>
        <v>1961553.4254843579</v>
      </c>
      <c r="N38" s="44">
        <f t="shared" si="5"/>
        <v>5144.40603466623</v>
      </c>
      <c r="O38" s="44">
        <f t="shared" si="6"/>
        <v>57323.381529138889</v>
      </c>
      <c r="Q38" s="46"/>
    </row>
    <row r="39" spans="1:17" x14ac:dyDescent="0.2">
      <c r="A39" s="3">
        <f t="shared" si="0"/>
        <v>36</v>
      </c>
      <c r="B39" s="13">
        <f t="shared" si="1"/>
        <v>1992304.8789060162</v>
      </c>
      <c r="C39" s="13">
        <f t="shared" si="3"/>
        <v>2006251.0130583581</v>
      </c>
      <c r="D39" s="13">
        <f t="shared" si="4"/>
        <v>2147704.6594606857</v>
      </c>
      <c r="N39" s="44">
        <f t="shared" si="5"/>
        <v>5632.6096792811295</v>
      </c>
      <c r="O39" s="44">
        <f t="shared" si="6"/>
        <v>62763.364997705445</v>
      </c>
      <c r="Q39" s="46"/>
    </row>
    <row r="40" spans="1:17" x14ac:dyDescent="0.2">
      <c r="A40" s="3">
        <f t="shared" si="0"/>
        <v>37</v>
      </c>
      <c r="B40" s="13">
        <f t="shared" si="1"/>
        <v>2181374.4228945188</v>
      </c>
      <c r="C40" s="13">
        <f t="shared" si="3"/>
        <v>2196644.04385478</v>
      </c>
      <c r="D40" s="13">
        <f t="shared" si="4"/>
        <v>2351521.6278802915</v>
      </c>
      <c r="N40" s="44">
        <f t="shared" si="5"/>
        <v>6167.1438034517923</v>
      </c>
      <c r="O40" s="44">
        <f t="shared" si="6"/>
        <v>68719.602381321252</v>
      </c>
      <c r="Q40" s="46"/>
    </row>
    <row r="41" spans="1:17" x14ac:dyDescent="0.2">
      <c r="A41" s="3">
        <f t="shared" si="0"/>
        <v>38</v>
      </c>
      <c r="B41" s="13">
        <f t="shared" si="1"/>
        <v>2388386.6486695809</v>
      </c>
      <c r="C41" s="13">
        <f t="shared" si="3"/>
        <v>2405105.3552102679</v>
      </c>
      <c r="D41" s="13">
        <f t="shared" si="4"/>
        <v>2574680.8072658083</v>
      </c>
      <c r="N41" s="44">
        <f t="shared" si="5"/>
        <v>6752.4051652923226</v>
      </c>
      <c r="O41" s="44">
        <f t="shared" si="6"/>
        <v>75241.08612754487</v>
      </c>
      <c r="Q41" s="46"/>
    </row>
    <row r="42" spans="1:17" x14ac:dyDescent="0.2">
      <c r="A42" s="3">
        <f t="shared" si="0"/>
        <v>39</v>
      </c>
      <c r="B42" s="13">
        <f t="shared" si="1"/>
        <v>2615044.315030437</v>
      </c>
      <c r="C42" s="13">
        <f t="shared" si="3"/>
        <v>2633349.6252356498</v>
      </c>
      <c r="D42" s="13">
        <f t="shared" si="4"/>
        <v>2819017.7716028113</v>
      </c>
      <c r="N42" s="44">
        <f t="shared" si="5"/>
        <v>7393.2077748449519</v>
      </c>
      <c r="O42" s="44">
        <f t="shared" si="6"/>
        <v>82381.458062560065</v>
      </c>
      <c r="Q42" s="46"/>
    </row>
    <row r="43" spans="1:17" x14ac:dyDescent="0.2">
      <c r="A43" s="3">
        <f t="shared" si="0"/>
        <v>40</v>
      </c>
      <c r="B43" s="13">
        <f t="shared" si="1"/>
        <v>2863211.7724248203</v>
      </c>
      <c r="C43" s="13">
        <f t="shared" si="3"/>
        <v>2883254.2548317937</v>
      </c>
      <c r="D43" s="13">
        <f t="shared" si="4"/>
        <v>3086542.2906739567</v>
      </c>
      <c r="N43" s="44">
        <f t="shared" si="5"/>
        <v>8094.8224912481382</v>
      </c>
      <c r="O43" s="44">
        <f t="shared" si="6"/>
        <v>90199.450616766466</v>
      </c>
      <c r="Q43" s="46"/>
    </row>
    <row r="44" spans="1:17" x14ac:dyDescent="0.2">
      <c r="A44" s="3">
        <f t="shared" si="0"/>
        <v>41</v>
      </c>
      <c r="B44" s="13">
        <f t="shared" si="1"/>
        <v>3134930.2979810741</v>
      </c>
      <c r="C44" s="13">
        <f t="shared" si="3"/>
        <v>3156874.8100669412</v>
      </c>
      <c r="D44" s="13">
        <f t="shared" ref="D44" si="7">(1+$H$5)*B44</f>
        <v>3379454.861223598</v>
      </c>
      <c r="N44" s="44">
        <f t="shared" si="5"/>
        <v>8863.0203776722774</v>
      </c>
      <c r="O44" s="44">
        <f t="shared" si="6"/>
        <v>98759.369922635844</v>
      </c>
      <c r="Q44" s="46"/>
    </row>
    <row r="45" spans="1:17" x14ac:dyDescent="0.2">
      <c r="A45" s="3">
        <f t="shared" si="0"/>
        <v>42</v>
      </c>
      <c r="B45" s="13">
        <f t="shared" si="1"/>
        <v>3432434.8858333547</v>
      </c>
      <c r="C45" s="13">
        <f t="shared" si="3"/>
        <v>3456461.9300341876</v>
      </c>
      <c r="D45" s="13">
        <f>(1+$H$5)*B45</f>
        <v>3700164.8069283566</v>
      </c>
      <c r="N45" s="44">
        <f t="shared" si="5"/>
        <v>9704.1201706354041</v>
      </c>
      <c r="O45" s="44">
        <f t="shared" si="6"/>
        <v>108131.62475851108</v>
      </c>
      <c r="Q45" s="46"/>
    </row>
    <row r="46" spans="1:17" x14ac:dyDescent="0.2">
      <c r="A46" s="35" t="s">
        <v>32</v>
      </c>
      <c r="B46" s="36"/>
      <c r="C46" s="37">
        <f>IRR(C6:C45)</f>
        <v>3.205868938572344</v>
      </c>
      <c r="D46" s="37">
        <f>IRR(D6:D45)</f>
        <v>0.75764098121870571</v>
      </c>
      <c r="N46" s="44">
        <f t="shared" si="5"/>
        <v>10625.040254151449</v>
      </c>
      <c r="O46" s="44">
        <f t="shared" si="6"/>
        <v>118393.30568911927</v>
      </c>
      <c r="Q46" s="46"/>
    </row>
    <row r="47" spans="1:17" x14ac:dyDescent="0.2">
      <c r="N47" s="44">
        <f t="shared" si="5"/>
        <v>11633.355566221057</v>
      </c>
      <c r="O47" s="44">
        <f t="shared" si="6"/>
        <v>129628.81916646659</v>
      </c>
      <c r="Q47" s="46"/>
    </row>
    <row r="48" spans="1:17" x14ac:dyDescent="0.2">
      <c r="N48" s="44">
        <f t="shared" si="5"/>
        <v>12737.359905742342</v>
      </c>
      <c r="O48" s="44">
        <f t="shared" si="6"/>
        <v>141930.58180684596</v>
      </c>
      <c r="Q48" s="46"/>
    </row>
    <row r="49" spans="13:17" x14ac:dyDescent="0.2">
      <c r="N49" s="44">
        <f t="shared" si="5"/>
        <v>13946.134152341867</v>
      </c>
      <c r="O49" s="44">
        <f t="shared" si="6"/>
        <v>155399.78055466944</v>
      </c>
      <c r="Q49" s="46"/>
    </row>
    <row r="50" spans="13:17" x14ac:dyDescent="0.2">
      <c r="N50" s="44">
        <f t="shared" si="5"/>
        <v>15269.620960261207</v>
      </c>
      <c r="O50" s="44">
        <f t="shared" si="6"/>
        <v>170147.20498577273</v>
      </c>
      <c r="Q50" s="46"/>
    </row>
    <row r="51" spans="13:17" x14ac:dyDescent="0.2">
      <c r="N51" s="44">
        <f t="shared" si="5"/>
        <v>16718.70654068701</v>
      </c>
      <c r="O51" s="44">
        <f t="shared" si="6"/>
        <v>186294.15859622741</v>
      </c>
      <c r="Q51" s="46"/>
    </row>
    <row r="52" spans="13:17" x14ac:dyDescent="0.2">
      <c r="N52" s="44">
        <f t="shared" si="5"/>
        <v>18305.310205212794</v>
      </c>
      <c r="O52" s="44">
        <f t="shared" si="6"/>
        <v>203973.45657237433</v>
      </c>
      <c r="Q52" s="46"/>
    </row>
    <row r="53" spans="13:17" x14ac:dyDescent="0.2">
      <c r="N53" s="44">
        <f t="shared" si="5"/>
        <v>20042.482406973373</v>
      </c>
      <c r="O53" s="44">
        <f t="shared" si="6"/>
        <v>223330.5182491364</v>
      </c>
      <c r="Q53" s="46"/>
    </row>
    <row r="54" spans="13:17" x14ac:dyDescent="0.2">
      <c r="N54" s="44">
        <f t="shared" si="5"/>
        <v>21944.512085867114</v>
      </c>
      <c r="O54" s="44">
        <f t="shared" si="6"/>
        <v>244524.56324252393</v>
      </c>
      <c r="Q54" s="46"/>
    </row>
    <row r="55" spans="13:17" x14ac:dyDescent="0.2">
      <c r="N55" s="44">
        <f t="shared" si="5"/>
        <v>24027.044200832956</v>
      </c>
      <c r="O55" s="44">
        <f t="shared" si="6"/>
        <v>267729.92109500198</v>
      </c>
      <c r="Q55" s="46"/>
    </row>
    <row r="56" spans="13:17" x14ac:dyDescent="0.2">
      <c r="M56" s="45" t="s">
        <v>33</v>
      </c>
      <c r="N56" s="40">
        <f>IRR(N16:N55)</f>
        <v>6.1965324093311569E-3</v>
      </c>
      <c r="O56" s="40">
        <f>IRR(O16:O55)</f>
        <v>5.193555270845307E-2</v>
      </c>
      <c r="Q56" s="47"/>
    </row>
    <row r="57" spans="13:17" x14ac:dyDescent="0.2">
      <c r="N57" s="44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53B9-282F-E94C-A095-91DE71D65F65}">
  <dimension ref="A1:N52"/>
  <sheetViews>
    <sheetView topLeftCell="A16" zoomScale="80" zoomScaleNormal="80" workbookViewId="0">
      <selection activeCell="G2" sqref="G2:M7"/>
    </sheetView>
  </sheetViews>
  <sheetFormatPr baseColWidth="10" defaultRowHeight="16" x14ac:dyDescent="0.2"/>
  <cols>
    <col min="2" max="4" width="13.33203125" bestFit="1" customWidth="1"/>
    <col min="9" max="9" width="13.5" bestFit="1" customWidth="1"/>
    <col min="11" max="11" width="12.1640625" customWidth="1"/>
    <col min="12" max="12" width="5.5" customWidth="1"/>
    <col min="13" max="14" width="17.83203125" customWidth="1"/>
  </cols>
  <sheetData>
    <row r="1" spans="1:14" x14ac:dyDescent="0.2">
      <c r="A1" s="66" t="s">
        <v>11</v>
      </c>
      <c r="B1" s="66"/>
      <c r="C1" s="66"/>
      <c r="D1" s="66"/>
    </row>
    <row r="2" spans="1:14" x14ac:dyDescent="0.2">
      <c r="A2" s="3" t="s">
        <v>0</v>
      </c>
      <c r="B2" s="3" t="s">
        <v>1</v>
      </c>
      <c r="C2" s="3" t="s">
        <v>2</v>
      </c>
      <c r="D2" s="3" t="s">
        <v>3</v>
      </c>
      <c r="G2" s="2" t="s">
        <v>4</v>
      </c>
      <c r="H2" s="6">
        <f>'2.a'!H2</f>
        <v>100000</v>
      </c>
      <c r="I2" t="s">
        <v>17</v>
      </c>
    </row>
    <row r="3" spans="1:14" x14ac:dyDescent="0.2">
      <c r="A3" s="3">
        <v>0</v>
      </c>
      <c r="B3" s="9">
        <v>0</v>
      </c>
      <c r="C3" s="9">
        <v>0</v>
      </c>
      <c r="D3" s="9">
        <v>0</v>
      </c>
      <c r="G3" s="2" t="s">
        <v>5</v>
      </c>
      <c r="H3" s="23">
        <f>'2.a'!H3</f>
        <v>9.4899905125124029E-2</v>
      </c>
      <c r="I3" t="str">
        <f>'2.a'!I3</f>
        <v>per year (12% every 15 months)</v>
      </c>
    </row>
    <row r="4" spans="1:14" x14ac:dyDescent="0.2">
      <c r="A4" s="3">
        <f>A3+1</f>
        <v>1</v>
      </c>
      <c r="B4" s="9">
        <v>0</v>
      </c>
      <c r="C4" s="9">
        <v>0</v>
      </c>
      <c r="D4" s="9">
        <v>0</v>
      </c>
      <c r="G4" s="2" t="s">
        <v>6</v>
      </c>
      <c r="H4" s="24">
        <v>4.0000000000000001E-3</v>
      </c>
      <c r="I4" t="s">
        <v>19</v>
      </c>
    </row>
    <row r="5" spans="1:14" x14ac:dyDescent="0.2">
      <c r="A5" s="3">
        <f t="shared" ref="A5" si="0">A4+1</f>
        <v>2</v>
      </c>
      <c r="B5" s="14">
        <v>0</v>
      </c>
      <c r="C5" s="14">
        <v>0</v>
      </c>
      <c r="D5" s="14">
        <v>0</v>
      </c>
      <c r="G5" s="2" t="s">
        <v>18</v>
      </c>
      <c r="H5" s="24">
        <v>1.7999999999999999E-2</v>
      </c>
      <c r="I5" t="s">
        <v>20</v>
      </c>
    </row>
    <row r="6" spans="1:14" x14ac:dyDescent="0.2">
      <c r="A6" s="3">
        <f t="shared" ref="A6:A43" si="1">A5+1</f>
        <v>3</v>
      </c>
      <c r="B6" s="11">
        <f>H2</f>
        <v>100000</v>
      </c>
      <c r="C6" s="12">
        <f>-H6</f>
        <v>-7454</v>
      </c>
      <c r="D6" s="12">
        <f>C6</f>
        <v>-7454</v>
      </c>
      <c r="G6" s="2" t="s">
        <v>14</v>
      </c>
      <c r="H6" s="25">
        <f>'2.a'!H6</f>
        <v>7454</v>
      </c>
      <c r="I6" t="s">
        <v>8</v>
      </c>
    </row>
    <row r="7" spans="1:14" x14ac:dyDescent="0.2">
      <c r="A7" s="3">
        <f t="shared" si="1"/>
        <v>4</v>
      </c>
      <c r="B7" s="13">
        <f>(1+$H$3)*B6</f>
        <v>109489.99051251241</v>
      </c>
      <c r="C7" s="12">
        <f>C6</f>
        <v>-7454</v>
      </c>
      <c r="D7" s="12">
        <f>D6</f>
        <v>-7454</v>
      </c>
      <c r="G7" s="4" t="s">
        <v>10</v>
      </c>
      <c r="H7" s="7">
        <f>'2.a'!H7</f>
        <v>5.45E-2</v>
      </c>
      <c r="I7" t="s">
        <v>8</v>
      </c>
    </row>
    <row r="8" spans="1:14" x14ac:dyDescent="0.2">
      <c r="A8" s="3">
        <f t="shared" si="1"/>
        <v>5</v>
      </c>
      <c r="B8" s="13">
        <f t="shared" ref="B8:B43" si="2">(1+$H$3)*B7</f>
        <v>119880.58022430056</v>
      </c>
      <c r="C8" s="13">
        <f>(1+$H$4)*B8</f>
        <v>120360.10254519776</v>
      </c>
      <c r="D8" s="12">
        <f t="shared" ref="D8:D11" si="3">D7</f>
        <v>-7454</v>
      </c>
    </row>
    <row r="9" spans="1:14" x14ac:dyDescent="0.2">
      <c r="A9" s="3">
        <f t="shared" si="1"/>
        <v>6</v>
      </c>
      <c r="B9" s="13">
        <f t="shared" si="2"/>
        <v>131257.23591393151</v>
      </c>
      <c r="C9" s="13">
        <f t="shared" ref="C9:C45" si="4">(1+$H$4)*B9</f>
        <v>131782.26485758723</v>
      </c>
      <c r="D9" s="12">
        <f t="shared" si="3"/>
        <v>-7454</v>
      </c>
    </row>
    <row r="10" spans="1:14" x14ac:dyDescent="0.2">
      <c r="A10" s="3">
        <f t="shared" si="1"/>
        <v>7</v>
      </c>
      <c r="B10" s="13">
        <f t="shared" si="2"/>
        <v>143713.53514914963</v>
      </c>
      <c r="C10" s="13">
        <f t="shared" si="4"/>
        <v>144288.38928974624</v>
      </c>
      <c r="D10" s="12">
        <f t="shared" si="3"/>
        <v>-7454</v>
      </c>
      <c r="M10" s="38" t="s">
        <v>34</v>
      </c>
      <c r="N10" s="38" t="s">
        <v>35</v>
      </c>
    </row>
    <row r="11" spans="1:14" x14ac:dyDescent="0.2">
      <c r="A11" s="3">
        <f t="shared" si="1"/>
        <v>8</v>
      </c>
      <c r="B11" s="13">
        <f t="shared" si="2"/>
        <v>157351.9360000001</v>
      </c>
      <c r="C11" s="13">
        <f t="shared" si="4"/>
        <v>157981.3437440001</v>
      </c>
      <c r="D11" s="12">
        <f t="shared" si="3"/>
        <v>-7454</v>
      </c>
      <c r="M11" s="39">
        <f>C6-B6</f>
        <v>-107454</v>
      </c>
      <c r="N11" s="39">
        <f>D6-B6</f>
        <v>-107454</v>
      </c>
    </row>
    <row r="12" spans="1:14" x14ac:dyDescent="0.2">
      <c r="A12" s="3">
        <f t="shared" si="1"/>
        <v>9</v>
      </c>
      <c r="B12" s="13">
        <f t="shared" si="2"/>
        <v>172284.61979765471</v>
      </c>
      <c r="C12" s="13">
        <f>(1+$H$4)*B12</f>
        <v>172973.75827684533</v>
      </c>
      <c r="D12" s="13">
        <f>(1+$H$5)*B12</f>
        <v>175385.7429540125</v>
      </c>
      <c r="M12" s="39">
        <f t="shared" ref="M12:M50" si="5">C7-B7</f>
        <v>-116943.99051251241</v>
      </c>
      <c r="N12" s="39">
        <f t="shared" ref="N12:N50" si="6">D7-B7</f>
        <v>-116943.99051251241</v>
      </c>
    </row>
    <row r="13" spans="1:14" x14ac:dyDescent="0.2">
      <c r="A13" s="3">
        <f t="shared" si="1"/>
        <v>10</v>
      </c>
      <c r="B13" s="13">
        <f t="shared" si="2"/>
        <v>188634.41387097019</v>
      </c>
      <c r="C13" s="13">
        <f t="shared" si="4"/>
        <v>189388.95152645407</v>
      </c>
      <c r="D13" s="13">
        <f t="shared" ref="D13:D43" si="7">(1+$H$5)*B13</f>
        <v>192029.83332064765</v>
      </c>
      <c r="M13" s="39">
        <f t="shared" si="5"/>
        <v>479.52232089720201</v>
      </c>
      <c r="N13" s="39">
        <f t="shared" si="6"/>
        <v>-127334.58022430056</v>
      </c>
    </row>
    <row r="14" spans="1:14" x14ac:dyDescent="0.2">
      <c r="A14" s="3">
        <f t="shared" si="1"/>
        <v>11</v>
      </c>
      <c r="B14" s="13">
        <f t="shared" si="2"/>
        <v>206535.80185065864</v>
      </c>
      <c r="C14" s="13">
        <f t="shared" si="4"/>
        <v>207361.94505806128</v>
      </c>
      <c r="D14" s="13">
        <f t="shared" si="7"/>
        <v>210253.44628397049</v>
      </c>
      <c r="M14" s="39">
        <f t="shared" si="5"/>
        <v>525.02894365572138</v>
      </c>
      <c r="N14" s="39">
        <f t="shared" si="6"/>
        <v>-138711.23591393151</v>
      </c>
    </row>
    <row r="15" spans="1:14" x14ac:dyDescent="0.2">
      <c r="A15" s="3">
        <f t="shared" si="1"/>
        <v>12</v>
      </c>
      <c r="B15" s="13">
        <f t="shared" si="2"/>
        <v>226136.02985122756</v>
      </c>
      <c r="C15" s="13">
        <f t="shared" si="4"/>
        <v>227040.57397063248</v>
      </c>
      <c r="D15" s="13">
        <f t="shared" si="7"/>
        <v>230206.47838854967</v>
      </c>
      <c r="M15" s="39">
        <f t="shared" si="5"/>
        <v>574.8541405966098</v>
      </c>
      <c r="N15" s="39">
        <f t="shared" si="6"/>
        <v>-151167.53514914963</v>
      </c>
    </row>
    <row r="16" spans="1:14" x14ac:dyDescent="0.2">
      <c r="A16" s="3">
        <f t="shared" si="1"/>
        <v>13</v>
      </c>
      <c r="B16" s="13">
        <f t="shared" si="2"/>
        <v>247596.31762948129</v>
      </c>
      <c r="C16" s="13">
        <f t="shared" si="4"/>
        <v>248586.70289999922</v>
      </c>
      <c r="D16" s="13">
        <f t="shared" si="7"/>
        <v>252053.05134681196</v>
      </c>
      <c r="M16" s="39">
        <f t="shared" si="5"/>
        <v>629.40774399999646</v>
      </c>
      <c r="N16" s="39">
        <f t="shared" si="6"/>
        <v>-164805.9360000001</v>
      </c>
    </row>
    <row r="17" spans="1:14" x14ac:dyDescent="0.2">
      <c r="A17" s="3">
        <f t="shared" si="1"/>
        <v>14</v>
      </c>
      <c r="B17" s="13">
        <f t="shared" si="2"/>
        <v>271093.18468184915</v>
      </c>
      <c r="C17" s="13">
        <f t="shared" si="4"/>
        <v>272177.55742057657</v>
      </c>
      <c r="D17" s="13">
        <f>(1+$H$5)*B17</f>
        <v>275972.86200612242</v>
      </c>
      <c r="M17" s="39">
        <f t="shared" si="5"/>
        <v>689.13847919061664</v>
      </c>
      <c r="N17" s="39">
        <f t="shared" si="6"/>
        <v>3101.1231563577894</v>
      </c>
    </row>
    <row r="18" spans="1:14" x14ac:dyDescent="0.2">
      <c r="A18" s="3">
        <f t="shared" si="1"/>
        <v>15</v>
      </c>
      <c r="B18" s="13">
        <f t="shared" si="2"/>
        <v>296819.90218822437</v>
      </c>
      <c r="C18" s="13">
        <f t="shared" si="4"/>
        <v>298007.18179697724</v>
      </c>
      <c r="D18" s="13">
        <f t="shared" si="7"/>
        <v>302162.66042761243</v>
      </c>
      <c r="M18" s="39">
        <f t="shared" si="5"/>
        <v>754.5376554838731</v>
      </c>
      <c r="N18" s="39">
        <f t="shared" si="6"/>
        <v>3395.419449677458</v>
      </c>
    </row>
    <row r="19" spans="1:14" x14ac:dyDescent="0.2">
      <c r="A19" s="3">
        <f t="shared" si="1"/>
        <v>16</v>
      </c>
      <c r="B19" s="13">
        <f t="shared" si="2"/>
        <v>324988.08274513547</v>
      </c>
      <c r="C19" s="13">
        <f t="shared" si="4"/>
        <v>326288.03507611604</v>
      </c>
      <c r="D19" s="13">
        <f t="shared" si="7"/>
        <v>330837.8682345479</v>
      </c>
      <c r="M19" s="39">
        <f t="shared" si="5"/>
        <v>826.14320740263793</v>
      </c>
      <c r="N19" s="39">
        <f t="shared" si="6"/>
        <v>3717.6444333118561</v>
      </c>
    </row>
    <row r="20" spans="1:14" x14ac:dyDescent="0.2">
      <c r="A20" s="3">
        <f t="shared" si="1"/>
        <v>17</v>
      </c>
      <c r="B20" s="13">
        <f t="shared" si="2"/>
        <v>355829.42096444481</v>
      </c>
      <c r="C20" s="13">
        <f t="shared" si="4"/>
        <v>357252.73864830262</v>
      </c>
      <c r="D20" s="13">
        <f t="shared" si="7"/>
        <v>362234.3505418048</v>
      </c>
      <c r="M20" s="39">
        <f t="shared" si="5"/>
        <v>904.54411940491991</v>
      </c>
      <c r="N20" s="39">
        <f t="shared" si="6"/>
        <v>4070.4485373221105</v>
      </c>
    </row>
    <row r="21" spans="1:14" x14ac:dyDescent="0.2">
      <c r="A21" s="3">
        <f t="shared" si="1"/>
        <v>18</v>
      </c>
      <c r="B21" s="13">
        <f t="shared" si="2"/>
        <v>389597.59925469843</v>
      </c>
      <c r="C21" s="13">
        <f t="shared" si="4"/>
        <v>391155.98965171725</v>
      </c>
      <c r="D21" s="13">
        <f t="shared" si="7"/>
        <v>396610.356041283</v>
      </c>
      <c r="M21" s="39">
        <f t="shared" si="5"/>
        <v>990.38527051793062</v>
      </c>
      <c r="N21" s="39">
        <f t="shared" si="6"/>
        <v>4456.7337173306732</v>
      </c>
    </row>
    <row r="22" spans="1:14" x14ac:dyDescent="0.2">
      <c r="A22" s="3">
        <f t="shared" si="1"/>
        <v>19</v>
      </c>
      <c r="B22" s="13">
        <f t="shared" si="2"/>
        <v>426570.37446094543</v>
      </c>
      <c r="C22" s="13">
        <f t="shared" si="4"/>
        <v>428276.65595878923</v>
      </c>
      <c r="D22" s="13">
        <f t="shared" si="7"/>
        <v>434248.64120124246</v>
      </c>
      <c r="M22" s="39">
        <f t="shared" si="5"/>
        <v>1084.3727387274266</v>
      </c>
      <c r="N22" s="39">
        <f t="shared" si="6"/>
        <v>4879.6773242732743</v>
      </c>
    </row>
    <row r="23" spans="1:14" x14ac:dyDescent="0.2">
      <c r="A23" s="3">
        <f t="shared" si="1"/>
        <v>20</v>
      </c>
      <c r="B23" s="13">
        <f t="shared" si="2"/>
        <v>467051.86252647778</v>
      </c>
      <c r="C23" s="13">
        <f t="shared" si="4"/>
        <v>468920.06997658371</v>
      </c>
      <c r="D23" s="13">
        <f t="shared" si="7"/>
        <v>475458.79605195438</v>
      </c>
      <c r="M23" s="39">
        <f t="shared" si="5"/>
        <v>1187.2796087528695</v>
      </c>
      <c r="N23" s="39">
        <f t="shared" si="6"/>
        <v>5342.7582393880584</v>
      </c>
    </row>
    <row r="24" spans="1:14" x14ac:dyDescent="0.2">
      <c r="A24" s="3">
        <f t="shared" si="1"/>
        <v>21</v>
      </c>
      <c r="B24" s="13">
        <f t="shared" si="2"/>
        <v>511375.039968753</v>
      </c>
      <c r="C24" s="13">
        <f t="shared" si="4"/>
        <v>513420.54012862802</v>
      </c>
      <c r="D24" s="13">
        <f t="shared" si="7"/>
        <v>520579.79068819055</v>
      </c>
      <c r="M24" s="39">
        <f t="shared" si="5"/>
        <v>1299.9523309805663</v>
      </c>
      <c r="N24" s="39">
        <f t="shared" si="6"/>
        <v>5849.7854894124321</v>
      </c>
    </row>
    <row r="25" spans="1:14" x14ac:dyDescent="0.2">
      <c r="A25" s="3">
        <f t="shared" si="1"/>
        <v>22</v>
      </c>
      <c r="B25" s="13">
        <f t="shared" si="2"/>
        <v>559904.48274514417</v>
      </c>
      <c r="C25" s="13">
        <f t="shared" si="4"/>
        <v>562144.1006761248</v>
      </c>
      <c r="D25" s="13">
        <f t="shared" si="7"/>
        <v>569982.76343455678</v>
      </c>
      <c r="M25" s="39">
        <f t="shared" si="5"/>
        <v>1423.3176838578074</v>
      </c>
      <c r="N25" s="39">
        <f t="shared" si="6"/>
        <v>6404.9295773599879</v>
      </c>
    </row>
    <row r="26" spans="1:14" x14ac:dyDescent="0.2">
      <c r="A26" s="3">
        <f t="shared" si="1"/>
        <v>23</v>
      </c>
      <c r="B26" s="13">
        <f t="shared" si="2"/>
        <v>613039.36503679003</v>
      </c>
      <c r="C26" s="13">
        <f t="shared" si="4"/>
        <v>615491.52249693719</v>
      </c>
      <c r="D26" s="13">
        <f t="shared" si="7"/>
        <v>624074.07360745221</v>
      </c>
      <c r="M26" s="39">
        <f t="shared" si="5"/>
        <v>1558.3903970188112</v>
      </c>
      <c r="N26" s="39">
        <f t="shared" si="6"/>
        <v>7012.7567865845631</v>
      </c>
    </row>
    <row r="27" spans="1:14" x14ac:dyDescent="0.2">
      <c r="A27" s="3">
        <f t="shared" si="1"/>
        <v>24</v>
      </c>
      <c r="B27" s="13">
        <f t="shared" si="2"/>
        <v>671216.74261674762</v>
      </c>
      <c r="C27" s="13">
        <f t="shared" si="4"/>
        <v>673901.60958721465</v>
      </c>
      <c r="D27" s="13">
        <f t="shared" si="7"/>
        <v>683298.64398384909</v>
      </c>
      <c r="M27" s="39">
        <f t="shared" si="5"/>
        <v>1706.2814978437964</v>
      </c>
      <c r="N27" s="39">
        <f t="shared" si="6"/>
        <v>7678.2667402970255</v>
      </c>
    </row>
    <row r="28" spans="1:14" x14ac:dyDescent="0.2">
      <c r="A28" s="3">
        <f t="shared" si="1"/>
        <v>25</v>
      </c>
      <c r="B28" s="13">
        <f t="shared" si="2"/>
        <v>734915.14780947182</v>
      </c>
      <c r="C28" s="13">
        <f t="shared" si="4"/>
        <v>737854.80840070976</v>
      </c>
      <c r="D28" s="13">
        <f t="shared" si="7"/>
        <v>748143.62047004234</v>
      </c>
      <c r="M28" s="39">
        <f t="shared" si="5"/>
        <v>1868.2074501059251</v>
      </c>
      <c r="N28" s="39">
        <f t="shared" si="6"/>
        <v>8406.9335254766047</v>
      </c>
    </row>
    <row r="29" spans="1:14" x14ac:dyDescent="0.2">
      <c r="A29" s="3">
        <f t="shared" si="1"/>
        <v>26</v>
      </c>
      <c r="B29" s="13">
        <f t="shared" si="2"/>
        <v>804658.52561160724</v>
      </c>
      <c r="C29" s="13">
        <f t="shared" si="4"/>
        <v>807877.15971405362</v>
      </c>
      <c r="D29" s="13">
        <f t="shared" si="7"/>
        <v>819142.37907261623</v>
      </c>
      <c r="M29" s="39">
        <f t="shared" si="5"/>
        <v>2045.5001598750241</v>
      </c>
      <c r="N29" s="39">
        <f t="shared" si="6"/>
        <v>9204.7507194375503</v>
      </c>
    </row>
    <row r="30" spans="1:14" x14ac:dyDescent="0.2">
      <c r="A30" s="3">
        <f t="shared" si="1"/>
        <v>27</v>
      </c>
      <c r="B30" s="13">
        <f t="shared" si="2"/>
        <v>881020.54335027095</v>
      </c>
      <c r="C30" s="13">
        <f t="shared" si="4"/>
        <v>884544.62552367209</v>
      </c>
      <c r="D30" s="13">
        <f t="shared" si="7"/>
        <v>896878.91313057579</v>
      </c>
      <c r="M30" s="39">
        <f t="shared" si="5"/>
        <v>2239.6179309806321</v>
      </c>
      <c r="N30" s="39">
        <f t="shared" si="6"/>
        <v>10078.280689412612</v>
      </c>
    </row>
    <row r="31" spans="1:14" x14ac:dyDescent="0.2">
      <c r="A31" s="3">
        <f t="shared" si="1"/>
        <v>28</v>
      </c>
      <c r="B31" s="13">
        <f t="shared" si="2"/>
        <v>964629.30932749691</v>
      </c>
      <c r="C31" s="13">
        <f t="shared" si="4"/>
        <v>968487.82656480686</v>
      </c>
      <c r="D31" s="13">
        <f t="shared" si="7"/>
        <v>981992.63689539186</v>
      </c>
      <c r="M31" s="39">
        <f t="shared" si="5"/>
        <v>2452.1574601471657</v>
      </c>
      <c r="N31" s="39">
        <f t="shared" si="6"/>
        <v>11034.708570662187</v>
      </c>
    </row>
    <row r="32" spans="1:14" x14ac:dyDescent="0.2">
      <c r="A32" s="3">
        <f t="shared" si="1"/>
        <v>29</v>
      </c>
      <c r="B32" s="13">
        <f t="shared" si="2"/>
        <v>1056172.5392635902</v>
      </c>
      <c r="C32" s="13">
        <f t="shared" si="4"/>
        <v>1060397.2294206447</v>
      </c>
      <c r="D32" s="13">
        <f t="shared" si="7"/>
        <v>1075183.6449703348</v>
      </c>
      <c r="M32" s="39">
        <f t="shared" si="5"/>
        <v>2684.8669704670319</v>
      </c>
      <c r="N32" s="39">
        <f t="shared" si="6"/>
        <v>12081.901367101469</v>
      </c>
    </row>
    <row r="33" spans="1:14" x14ac:dyDescent="0.2">
      <c r="A33" s="3">
        <f t="shared" si="1"/>
        <v>30</v>
      </c>
      <c r="B33" s="13">
        <f t="shared" si="2"/>
        <v>1156403.2130354664</v>
      </c>
      <c r="C33" s="13">
        <f t="shared" si="4"/>
        <v>1161028.8258876083</v>
      </c>
      <c r="D33" s="13">
        <f t="shared" si="7"/>
        <v>1177218.4708701049</v>
      </c>
      <c r="M33" s="39">
        <f t="shared" si="5"/>
        <v>2939.6605912379455</v>
      </c>
      <c r="N33" s="39">
        <f t="shared" si="6"/>
        <v>13228.472660570522</v>
      </c>
    </row>
    <row r="34" spans="1:14" x14ac:dyDescent="0.2">
      <c r="A34" s="3">
        <f t="shared" si="1"/>
        <v>31</v>
      </c>
      <c r="B34" s="13">
        <f t="shared" si="2"/>
        <v>1266145.7682389207</v>
      </c>
      <c r="C34" s="13">
        <f t="shared" si="4"/>
        <v>1271210.3513118764</v>
      </c>
      <c r="D34" s="13">
        <f t="shared" si="7"/>
        <v>1288936.3920672212</v>
      </c>
      <c r="M34" s="39">
        <f t="shared" si="5"/>
        <v>3218.6341024463763</v>
      </c>
      <c r="N34" s="39">
        <f t="shared" si="6"/>
        <v>14483.853461008985</v>
      </c>
    </row>
    <row r="35" spans="1:14" x14ac:dyDescent="0.2">
      <c r="A35" s="3">
        <f t="shared" si="1"/>
        <v>32</v>
      </c>
      <c r="B35" s="13">
        <f t="shared" si="2"/>
        <v>1386302.8815193716</v>
      </c>
      <c r="C35" s="13">
        <f t="shared" si="4"/>
        <v>1391848.0930454491</v>
      </c>
      <c r="D35" s="13">
        <f t="shared" si="7"/>
        <v>1411256.3333867204</v>
      </c>
      <c r="M35" s="39">
        <f t="shared" si="5"/>
        <v>3524.0821734011406</v>
      </c>
      <c r="N35" s="39">
        <f t="shared" si="6"/>
        <v>15858.369780304842</v>
      </c>
    </row>
    <row r="36" spans="1:14" x14ac:dyDescent="0.2">
      <c r="A36" s="3">
        <f t="shared" si="1"/>
        <v>33</v>
      </c>
      <c r="B36" s="13">
        <f t="shared" si="2"/>
        <v>1517862.893450246</v>
      </c>
      <c r="C36" s="13">
        <f t="shared" si="4"/>
        <v>1523934.345024047</v>
      </c>
      <c r="D36" s="13">
        <f t="shared" si="7"/>
        <v>1545184.4255323503</v>
      </c>
      <c r="M36" s="39">
        <f t="shared" si="5"/>
        <v>3858.5172373099485</v>
      </c>
      <c r="N36" s="39">
        <f t="shared" si="6"/>
        <v>17363.327567894943</v>
      </c>
    </row>
    <row r="37" spans="1:14" x14ac:dyDescent="0.2">
      <c r="A37" s="3">
        <f t="shared" si="1"/>
        <v>34</v>
      </c>
      <c r="B37" s="13">
        <f t="shared" si="2"/>
        <v>1661907.9380316206</v>
      </c>
      <c r="C37" s="13">
        <f t="shared" si="4"/>
        <v>1668555.569783747</v>
      </c>
      <c r="D37" s="13">
        <f t="shared" si="7"/>
        <v>1691822.2809161898</v>
      </c>
      <c r="M37" s="39">
        <f t="shared" si="5"/>
        <v>4224.6901570544578</v>
      </c>
      <c r="N37" s="39">
        <f t="shared" si="6"/>
        <v>19011.105706744594</v>
      </c>
    </row>
    <row r="38" spans="1:14" x14ac:dyDescent="0.2">
      <c r="A38" s="3">
        <f t="shared" si="1"/>
        <v>35</v>
      </c>
      <c r="B38" s="13">
        <f t="shared" si="2"/>
        <v>1819622.8436775119</v>
      </c>
      <c r="C38" s="13">
        <f t="shared" si="4"/>
        <v>1826901.335052222</v>
      </c>
      <c r="D38" s="13">
        <f t="shared" si="7"/>
        <v>1852376.0548637072</v>
      </c>
      <c r="M38" s="39">
        <f t="shared" si="5"/>
        <v>4625.6128521419596</v>
      </c>
      <c r="N38" s="39">
        <f t="shared" si="6"/>
        <v>20815.257834638469</v>
      </c>
    </row>
    <row r="39" spans="1:14" x14ac:dyDescent="0.2">
      <c r="A39" s="3">
        <f t="shared" si="1"/>
        <v>36</v>
      </c>
      <c r="B39" s="13">
        <f t="shared" si="2"/>
        <v>1992304.8789060162</v>
      </c>
      <c r="C39" s="13">
        <f t="shared" si="4"/>
        <v>2000274.0984216402</v>
      </c>
      <c r="D39" s="13">
        <f t="shared" si="7"/>
        <v>2028166.3667263247</v>
      </c>
      <c r="M39" s="39">
        <f t="shared" si="5"/>
        <v>5064.5830729557201</v>
      </c>
      <c r="N39" s="39">
        <f t="shared" si="6"/>
        <v>22790.623828300508</v>
      </c>
    </row>
    <row r="40" spans="1:14" x14ac:dyDescent="0.2">
      <c r="A40" s="3">
        <f t="shared" si="1"/>
        <v>37</v>
      </c>
      <c r="B40" s="13">
        <f t="shared" si="2"/>
        <v>2181374.4228945188</v>
      </c>
      <c r="C40" s="13">
        <f t="shared" si="4"/>
        <v>2190099.9205860971</v>
      </c>
      <c r="D40" s="13">
        <f t="shared" si="7"/>
        <v>2220639.1625066204</v>
      </c>
      <c r="M40" s="39">
        <f t="shared" si="5"/>
        <v>5545.2115260774735</v>
      </c>
      <c r="N40" s="39">
        <f t="shared" si="6"/>
        <v>24953.451867348747</v>
      </c>
    </row>
    <row r="41" spans="1:14" x14ac:dyDescent="0.2">
      <c r="A41" s="3">
        <f t="shared" si="1"/>
        <v>38</v>
      </c>
      <c r="B41" s="13">
        <f t="shared" si="2"/>
        <v>2388386.6486695809</v>
      </c>
      <c r="C41" s="13">
        <f t="shared" si="4"/>
        <v>2397940.1952642594</v>
      </c>
      <c r="D41" s="13">
        <f t="shared" si="7"/>
        <v>2431377.6083456334</v>
      </c>
      <c r="M41" s="39">
        <f t="shared" si="5"/>
        <v>6071.4515738009941</v>
      </c>
      <c r="N41" s="39">
        <f t="shared" si="6"/>
        <v>27321.532082104357</v>
      </c>
    </row>
    <row r="42" spans="1:14" x14ac:dyDescent="0.2">
      <c r="A42" s="3">
        <f t="shared" si="1"/>
        <v>39</v>
      </c>
      <c r="B42" s="13">
        <f t="shared" si="2"/>
        <v>2615044.315030437</v>
      </c>
      <c r="C42" s="13">
        <f t="shared" si="4"/>
        <v>2625504.4922905588</v>
      </c>
      <c r="D42" s="13">
        <f t="shared" si="7"/>
        <v>2662115.1127009848</v>
      </c>
      <c r="M42" s="39">
        <f t="shared" si="5"/>
        <v>6647.6317521263845</v>
      </c>
      <c r="N42" s="39">
        <f t="shared" si="6"/>
        <v>29914.342884569196</v>
      </c>
    </row>
    <row r="43" spans="1:14" x14ac:dyDescent="0.2">
      <c r="A43" s="3">
        <f t="shared" si="1"/>
        <v>40</v>
      </c>
      <c r="B43" s="13">
        <f t="shared" si="2"/>
        <v>2863211.7724248203</v>
      </c>
      <c r="C43" s="13">
        <f t="shared" si="4"/>
        <v>2874664.6195145198</v>
      </c>
      <c r="D43" s="13">
        <f t="shared" si="7"/>
        <v>2914749.584328467</v>
      </c>
      <c r="M43" s="39">
        <f t="shared" si="5"/>
        <v>7278.4913747101091</v>
      </c>
      <c r="N43" s="39">
        <f t="shared" si="6"/>
        <v>32753.211186195258</v>
      </c>
    </row>
    <row r="44" spans="1:14" x14ac:dyDescent="0.2">
      <c r="A44" s="3">
        <f t="shared" ref="A44:A45" si="8">A43+1</f>
        <v>41</v>
      </c>
      <c r="B44" s="13">
        <f t="shared" ref="B44:B45" si="9">(1+$H$3)*B43</f>
        <v>3134930.2979810741</v>
      </c>
      <c r="C44" s="13">
        <f t="shared" si="4"/>
        <v>3147470.0191729986</v>
      </c>
      <c r="D44" s="13">
        <f t="shared" ref="D44:D45" si="10">(1+$H$5)*B44</f>
        <v>3191359.0433447333</v>
      </c>
      <c r="M44" s="39">
        <f t="shared" si="5"/>
        <v>7969.2195156239904</v>
      </c>
      <c r="N44" s="39">
        <f t="shared" si="6"/>
        <v>35861.487820308423</v>
      </c>
    </row>
    <row r="45" spans="1:14" x14ac:dyDescent="0.2">
      <c r="A45" s="3">
        <f t="shared" si="8"/>
        <v>42</v>
      </c>
      <c r="B45" s="13">
        <f t="shared" si="9"/>
        <v>3432434.8858333547</v>
      </c>
      <c r="C45" s="13">
        <f t="shared" si="4"/>
        <v>3446164.6253766883</v>
      </c>
      <c r="D45" s="13">
        <f t="shared" si="10"/>
        <v>3494218.7137783552</v>
      </c>
      <c r="M45" s="39">
        <f t="shared" si="5"/>
        <v>8725.4976915782318</v>
      </c>
      <c r="N45" s="39">
        <f t="shared" si="6"/>
        <v>39264.739612101577</v>
      </c>
    </row>
    <row r="46" spans="1:14" x14ac:dyDescent="0.2">
      <c r="M46" s="39">
        <f t="shared" si="5"/>
        <v>9553.5465946784243</v>
      </c>
      <c r="N46" s="39">
        <f t="shared" si="6"/>
        <v>42990.959676052444</v>
      </c>
    </row>
    <row r="47" spans="1:14" x14ac:dyDescent="0.2">
      <c r="M47" s="39">
        <f t="shared" si="5"/>
        <v>10460.177260121796</v>
      </c>
      <c r="N47" s="39">
        <f t="shared" si="6"/>
        <v>47070.79767054785</v>
      </c>
    </row>
    <row r="48" spans="1:14" x14ac:dyDescent="0.2">
      <c r="M48" s="39">
        <f t="shared" si="5"/>
        <v>11452.84708969947</v>
      </c>
      <c r="N48" s="39">
        <f t="shared" si="6"/>
        <v>51537.811903646681</v>
      </c>
    </row>
    <row r="49" spans="12:14" x14ac:dyDescent="0.2">
      <c r="M49" s="39">
        <f t="shared" si="5"/>
        <v>12539.721191924531</v>
      </c>
      <c r="N49" s="39">
        <f t="shared" si="6"/>
        <v>56428.745363659225</v>
      </c>
    </row>
    <row r="50" spans="12:14" x14ac:dyDescent="0.2">
      <c r="M50" s="39">
        <f t="shared" si="5"/>
        <v>13729.73954333365</v>
      </c>
      <c r="N50" s="39">
        <f t="shared" si="6"/>
        <v>61783.827945000492</v>
      </c>
    </row>
    <row r="51" spans="12:14" x14ac:dyDescent="0.2">
      <c r="L51" s="8" t="s">
        <v>33</v>
      </c>
      <c r="M51" s="42">
        <f>IRR(M11:M50)</f>
        <v>-1.2762044366003145E-2</v>
      </c>
      <c r="N51" s="42">
        <f>IRR(N11:N50)</f>
        <v>-6.1662396060130353E-3</v>
      </c>
    </row>
    <row r="52" spans="12:14" x14ac:dyDescent="0.2">
      <c r="M52" s="39"/>
      <c r="N52" s="41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C71A-A4AE-FD4A-87F0-A86754D83507}">
  <dimension ref="A1:W81"/>
  <sheetViews>
    <sheetView tabSelected="1" topLeftCell="H5" zoomScale="68" zoomScaleNormal="68" workbookViewId="0">
      <selection activeCell="S14" sqref="S14"/>
    </sheetView>
  </sheetViews>
  <sheetFormatPr baseColWidth="10" defaultRowHeight="16" x14ac:dyDescent="0.2"/>
  <cols>
    <col min="2" max="3" width="13.33203125" bestFit="1" customWidth="1"/>
    <col min="7" max="7" width="14.6640625" customWidth="1"/>
    <col min="8" max="8" width="14.83203125" customWidth="1"/>
    <col min="9" max="9" width="14.1640625" customWidth="1"/>
    <col min="10" max="10" width="14.5" customWidth="1"/>
    <col min="11" max="11" width="14.83203125" customWidth="1"/>
    <col min="12" max="12" width="13.83203125" customWidth="1"/>
    <col min="18" max="18" width="13.1640625" customWidth="1"/>
    <col min="19" max="19" width="16.83203125" customWidth="1"/>
    <col min="20" max="21" width="14" customWidth="1"/>
    <col min="22" max="22" width="18" customWidth="1"/>
    <col min="23" max="23" width="13.6640625" customWidth="1"/>
    <col min="24" max="24" width="10.83203125" customWidth="1"/>
  </cols>
  <sheetData>
    <row r="1" spans="1:7" x14ac:dyDescent="0.2">
      <c r="A1" s="66" t="s">
        <v>11</v>
      </c>
      <c r="B1" s="66"/>
      <c r="C1" s="66"/>
    </row>
    <row r="2" spans="1:7" x14ac:dyDescent="0.2">
      <c r="A2" s="3" t="s">
        <v>0</v>
      </c>
      <c r="B2" s="3" t="s">
        <v>1</v>
      </c>
      <c r="C2" s="3" t="s">
        <v>2</v>
      </c>
      <c r="E2" s="2" t="s">
        <v>4</v>
      </c>
      <c r="F2" s="6">
        <f>'2.a'!H2</f>
        <v>100000</v>
      </c>
      <c r="G2" t="s">
        <v>17</v>
      </c>
    </row>
    <row r="3" spans="1:7" x14ac:dyDescent="0.2">
      <c r="A3" s="3">
        <v>0</v>
      </c>
      <c r="B3" s="9">
        <v>0</v>
      </c>
      <c r="C3" s="9">
        <v>0</v>
      </c>
      <c r="E3" s="2" t="s">
        <v>5</v>
      </c>
      <c r="F3" s="18">
        <f>'2.a'!H3</f>
        <v>9.4899905125124029E-2</v>
      </c>
      <c r="G3" t="s">
        <v>13</v>
      </c>
    </row>
    <row r="4" spans="1:7" x14ac:dyDescent="0.2">
      <c r="A4" s="3">
        <f>A3+1</f>
        <v>1</v>
      </c>
      <c r="B4" s="9">
        <v>0</v>
      </c>
      <c r="C4" s="9">
        <v>0</v>
      </c>
      <c r="E4" s="2" t="s">
        <v>6</v>
      </c>
      <c r="F4" s="19">
        <v>4.0000000000000001E-3</v>
      </c>
      <c r="G4" t="s">
        <v>19</v>
      </c>
    </row>
    <row r="5" spans="1:7" x14ac:dyDescent="0.2">
      <c r="A5" s="3">
        <f t="shared" ref="A5:A45" si="0">A4+1</f>
        <v>2</v>
      </c>
      <c r="B5" s="9">
        <v>0</v>
      </c>
      <c r="C5" s="6">
        <f>F8</f>
        <v>2500</v>
      </c>
      <c r="D5" s="1"/>
      <c r="E5" s="2" t="s">
        <v>7</v>
      </c>
      <c r="F5" s="20">
        <v>1.7999999999999999E-2</v>
      </c>
      <c r="G5" t="s">
        <v>20</v>
      </c>
    </row>
    <row r="6" spans="1:7" x14ac:dyDescent="0.2">
      <c r="A6" s="3">
        <f t="shared" si="0"/>
        <v>3</v>
      </c>
      <c r="B6" s="15">
        <f>F2</f>
        <v>100000</v>
      </c>
      <c r="C6" s="12">
        <f>-F6</f>
        <v>-7454</v>
      </c>
      <c r="D6" s="1"/>
      <c r="E6" s="2" t="s">
        <v>9</v>
      </c>
      <c r="F6" s="21">
        <v>7454</v>
      </c>
      <c r="G6" t="s">
        <v>8</v>
      </c>
    </row>
    <row r="7" spans="1:7" x14ac:dyDescent="0.2">
      <c r="A7" s="3">
        <f t="shared" si="0"/>
        <v>4</v>
      </c>
      <c r="B7" s="16">
        <f>(1+$F$3)*B6</f>
        <v>109489.99051251241</v>
      </c>
      <c r="C7" s="12">
        <f>C6</f>
        <v>-7454</v>
      </c>
      <c r="D7" s="1"/>
      <c r="E7" s="2" t="s">
        <v>10</v>
      </c>
      <c r="F7" s="7">
        <f>'2.a'!H7</f>
        <v>5.45E-2</v>
      </c>
      <c r="G7" t="s">
        <v>8</v>
      </c>
    </row>
    <row r="8" spans="1:7" x14ac:dyDescent="0.2">
      <c r="A8" s="3">
        <f t="shared" si="0"/>
        <v>5</v>
      </c>
      <c r="B8" s="5">
        <f t="shared" ref="B8:B45" si="1">(1+$F$3)*B7</f>
        <v>119880.58022430056</v>
      </c>
      <c r="C8" s="17">
        <f>(1+$F$4)*B8</f>
        <v>120360.10254519776</v>
      </c>
      <c r="D8" s="1"/>
      <c r="E8" s="2" t="s">
        <v>21</v>
      </c>
      <c r="F8" s="22">
        <v>2500</v>
      </c>
      <c r="G8" t="s">
        <v>22</v>
      </c>
    </row>
    <row r="9" spans="1:7" x14ac:dyDescent="0.2">
      <c r="A9" s="3">
        <f t="shared" si="0"/>
        <v>6</v>
      </c>
      <c r="B9" s="5">
        <f t="shared" si="1"/>
        <v>131257.23591393151</v>
      </c>
      <c r="C9" s="5">
        <f t="shared" ref="C9:C45" si="2">(1+$F$4)*B9</f>
        <v>131782.26485758723</v>
      </c>
      <c r="D9" s="1"/>
    </row>
    <row r="10" spans="1:7" x14ac:dyDescent="0.2">
      <c r="A10" s="3">
        <f t="shared" si="0"/>
        <v>7</v>
      </c>
      <c r="B10" s="5">
        <f t="shared" si="1"/>
        <v>143713.53514914963</v>
      </c>
      <c r="C10" s="5">
        <f t="shared" si="2"/>
        <v>144288.38928974624</v>
      </c>
      <c r="D10" s="1"/>
    </row>
    <row r="11" spans="1:7" x14ac:dyDescent="0.2">
      <c r="A11" s="3">
        <f t="shared" si="0"/>
        <v>8</v>
      </c>
      <c r="B11" s="5">
        <f t="shared" si="1"/>
        <v>157351.9360000001</v>
      </c>
      <c r="C11" s="5">
        <f t="shared" si="2"/>
        <v>157981.3437440001</v>
      </c>
      <c r="D11" s="1"/>
    </row>
    <row r="12" spans="1:7" x14ac:dyDescent="0.2">
      <c r="A12" s="3">
        <f t="shared" si="0"/>
        <v>9</v>
      </c>
      <c r="B12" s="5">
        <f t="shared" si="1"/>
        <v>172284.61979765471</v>
      </c>
      <c r="C12" s="5">
        <f t="shared" si="2"/>
        <v>172973.75827684533</v>
      </c>
    </row>
    <row r="13" spans="1:7" x14ac:dyDescent="0.2">
      <c r="A13" s="3">
        <f t="shared" si="0"/>
        <v>10</v>
      </c>
      <c r="B13" s="5">
        <f t="shared" si="1"/>
        <v>188634.41387097019</v>
      </c>
      <c r="C13" s="5">
        <f t="shared" si="2"/>
        <v>189388.95152645407</v>
      </c>
    </row>
    <row r="14" spans="1:7" x14ac:dyDescent="0.2">
      <c r="A14" s="3">
        <f t="shared" si="0"/>
        <v>11</v>
      </c>
      <c r="B14" s="5">
        <f t="shared" si="1"/>
        <v>206535.80185065864</v>
      </c>
      <c r="C14" s="5">
        <f t="shared" si="2"/>
        <v>207361.94505806128</v>
      </c>
    </row>
    <row r="15" spans="1:7" x14ac:dyDescent="0.2">
      <c r="A15" s="3">
        <f t="shared" si="0"/>
        <v>12</v>
      </c>
      <c r="B15" s="5">
        <f t="shared" si="1"/>
        <v>226136.02985122756</v>
      </c>
      <c r="C15" s="5">
        <f t="shared" si="2"/>
        <v>227040.57397063248</v>
      </c>
    </row>
    <row r="16" spans="1:7" x14ac:dyDescent="0.2">
      <c r="A16" s="3">
        <f t="shared" si="0"/>
        <v>13</v>
      </c>
      <c r="B16" s="5">
        <f t="shared" si="1"/>
        <v>247596.31762948129</v>
      </c>
      <c r="C16" s="5">
        <f t="shared" si="2"/>
        <v>248586.70289999922</v>
      </c>
    </row>
    <row r="17" spans="1:22" x14ac:dyDescent="0.2">
      <c r="A17" s="3">
        <f t="shared" si="0"/>
        <v>14</v>
      </c>
      <c r="B17" s="5">
        <f t="shared" si="1"/>
        <v>271093.18468184915</v>
      </c>
      <c r="C17" s="5">
        <f t="shared" si="2"/>
        <v>272177.55742057657</v>
      </c>
    </row>
    <row r="18" spans="1:22" x14ac:dyDescent="0.2">
      <c r="A18" s="3">
        <f t="shared" si="0"/>
        <v>15</v>
      </c>
      <c r="B18" s="5">
        <f t="shared" si="1"/>
        <v>296819.90218822437</v>
      </c>
      <c r="C18" s="5">
        <f t="shared" si="2"/>
        <v>298007.18179697724</v>
      </c>
    </row>
    <row r="19" spans="1:22" x14ac:dyDescent="0.2">
      <c r="A19" s="3">
        <f t="shared" si="0"/>
        <v>16</v>
      </c>
      <c r="B19" s="5">
        <f t="shared" si="1"/>
        <v>324988.08274513547</v>
      </c>
      <c r="C19" s="5">
        <f>(1+$F$4)*B19</f>
        <v>326288.03507611604</v>
      </c>
    </row>
    <row r="20" spans="1:22" x14ac:dyDescent="0.2">
      <c r="A20" s="3">
        <f t="shared" si="0"/>
        <v>17</v>
      </c>
      <c r="B20" s="5">
        <f t="shared" si="1"/>
        <v>355829.42096444481</v>
      </c>
      <c r="C20" s="5">
        <f t="shared" si="2"/>
        <v>357252.73864830262</v>
      </c>
    </row>
    <row r="21" spans="1:22" x14ac:dyDescent="0.2">
      <c r="A21" s="3">
        <f t="shared" si="0"/>
        <v>18</v>
      </c>
      <c r="B21" s="5">
        <f t="shared" si="1"/>
        <v>389597.59925469843</v>
      </c>
      <c r="C21" s="5">
        <f t="shared" si="2"/>
        <v>391155.98965171725</v>
      </c>
    </row>
    <row r="22" spans="1:22" x14ac:dyDescent="0.2">
      <c r="A22" s="3">
        <f t="shared" si="0"/>
        <v>19</v>
      </c>
      <c r="B22" s="5">
        <f t="shared" si="1"/>
        <v>426570.37446094543</v>
      </c>
      <c r="C22" s="5">
        <f t="shared" si="2"/>
        <v>428276.65595878923</v>
      </c>
    </row>
    <row r="23" spans="1:22" x14ac:dyDescent="0.2">
      <c r="A23" s="3">
        <f t="shared" si="0"/>
        <v>20</v>
      </c>
      <c r="B23" s="5">
        <f t="shared" si="1"/>
        <v>467051.86252647778</v>
      </c>
      <c r="C23" s="5">
        <f t="shared" si="2"/>
        <v>468920.06997658371</v>
      </c>
    </row>
    <row r="24" spans="1:22" x14ac:dyDescent="0.2">
      <c r="A24" s="3">
        <f t="shared" si="0"/>
        <v>21</v>
      </c>
      <c r="B24" s="5">
        <f t="shared" si="1"/>
        <v>511375.039968753</v>
      </c>
      <c r="C24" s="5">
        <f t="shared" si="2"/>
        <v>513420.54012862802</v>
      </c>
    </row>
    <row r="25" spans="1:22" x14ac:dyDescent="0.2">
      <c r="A25" s="3">
        <f t="shared" si="0"/>
        <v>22</v>
      </c>
      <c r="B25" s="5">
        <f t="shared" si="1"/>
        <v>559904.48274514417</v>
      </c>
      <c r="C25" s="5">
        <f t="shared" si="2"/>
        <v>562144.1006761248</v>
      </c>
    </row>
    <row r="26" spans="1:22" x14ac:dyDescent="0.2">
      <c r="A26" s="3">
        <f t="shared" si="0"/>
        <v>23</v>
      </c>
      <c r="B26" s="5">
        <f t="shared" si="1"/>
        <v>613039.36503679003</v>
      </c>
      <c r="C26" s="5">
        <f t="shared" si="2"/>
        <v>615491.52249693719</v>
      </c>
    </row>
    <row r="27" spans="1:22" x14ac:dyDescent="0.2">
      <c r="A27" s="3">
        <f t="shared" si="0"/>
        <v>24</v>
      </c>
      <c r="B27" s="5">
        <f t="shared" si="1"/>
        <v>671216.74261674762</v>
      </c>
      <c r="C27" s="5">
        <f t="shared" si="2"/>
        <v>673901.60958721465</v>
      </c>
    </row>
    <row r="28" spans="1:22" x14ac:dyDescent="0.2">
      <c r="A28" s="3">
        <f t="shared" si="0"/>
        <v>25</v>
      </c>
      <c r="B28" s="5">
        <f t="shared" si="1"/>
        <v>734915.14780947182</v>
      </c>
      <c r="C28" s="5">
        <f t="shared" si="2"/>
        <v>737854.80840070976</v>
      </c>
      <c r="E28" s="48" t="s">
        <v>0</v>
      </c>
      <c r="F28" s="48" t="s">
        <v>36</v>
      </c>
      <c r="G28" s="48" t="s">
        <v>37</v>
      </c>
      <c r="H28" s="48" t="s">
        <v>38</v>
      </c>
      <c r="I28" s="48" t="s">
        <v>39</v>
      </c>
      <c r="J28" s="49" t="s">
        <v>40</v>
      </c>
      <c r="K28" s="49" t="s">
        <v>41</v>
      </c>
      <c r="P28" s="48" t="s">
        <v>0</v>
      </c>
      <c r="Q28" s="48" t="s">
        <v>36</v>
      </c>
      <c r="R28" s="48" t="s">
        <v>37</v>
      </c>
      <c r="S28" s="48" t="s">
        <v>38</v>
      </c>
      <c r="T28" s="48" t="s">
        <v>39</v>
      </c>
      <c r="U28" s="49" t="s">
        <v>40</v>
      </c>
      <c r="V28" s="49" t="s">
        <v>41</v>
      </c>
    </row>
    <row r="29" spans="1:22" x14ac:dyDescent="0.2">
      <c r="A29" s="3">
        <f t="shared" si="0"/>
        <v>26</v>
      </c>
      <c r="B29" s="5">
        <f t="shared" si="1"/>
        <v>804658.52561160724</v>
      </c>
      <c r="C29" s="5">
        <f t="shared" si="2"/>
        <v>807877.15971405362</v>
      </c>
      <c r="E29" s="34">
        <f>A3</f>
        <v>0</v>
      </c>
      <c r="F29" s="34">
        <f>$E$71-E29</f>
        <v>42</v>
      </c>
      <c r="G29" s="51">
        <f>C3</f>
        <v>0</v>
      </c>
      <c r="H29" s="51">
        <v>0</v>
      </c>
      <c r="I29" s="51">
        <v>0</v>
      </c>
      <c r="J29" s="52">
        <f>PV($F$7,E29,,-H29)</f>
        <v>0</v>
      </c>
      <c r="K29" s="52">
        <f>FV($F$7,F29,,-I29)</f>
        <v>0</v>
      </c>
      <c r="P29" s="34">
        <v>0</v>
      </c>
      <c r="Q29" s="34">
        <f>$E$71-P29</f>
        <v>42</v>
      </c>
      <c r="R29" s="51">
        <f>C3</f>
        <v>0</v>
      </c>
      <c r="S29" s="51">
        <v>0</v>
      </c>
      <c r="T29" s="51">
        <v>0</v>
      </c>
      <c r="U29" s="52">
        <f t="shared" ref="U29:U71" si="3">PV($F$7,P29,,-S29)</f>
        <v>0</v>
      </c>
      <c r="V29" s="52">
        <f>FV($F$7,Q29,,-T29)</f>
        <v>0</v>
      </c>
    </row>
    <row r="30" spans="1:22" x14ac:dyDescent="0.2">
      <c r="A30" s="3">
        <f t="shared" si="0"/>
        <v>27</v>
      </c>
      <c r="B30" s="5">
        <f t="shared" si="1"/>
        <v>881020.54335027095</v>
      </c>
      <c r="C30" s="5">
        <f t="shared" si="2"/>
        <v>884544.62552367209</v>
      </c>
      <c r="E30" s="34">
        <f t="shared" ref="E30:E70" si="4">A4</f>
        <v>1</v>
      </c>
      <c r="F30" s="34">
        <f t="shared" ref="F30:F71" si="5">$E$71-E30</f>
        <v>41</v>
      </c>
      <c r="G30" s="51">
        <f t="shared" ref="G30:G71" si="6">C4</f>
        <v>0</v>
      </c>
      <c r="H30" s="51">
        <v>0</v>
      </c>
      <c r="I30" s="51">
        <v>0</v>
      </c>
      <c r="J30" s="52">
        <f t="shared" ref="J30:J71" si="7">PV($F$7,E30,,-H30)</f>
        <v>0</v>
      </c>
      <c r="K30" s="52">
        <f t="shared" ref="K30:K71" si="8">FV($F$7,F30,,-I30)</f>
        <v>0</v>
      </c>
      <c r="P30" s="34">
        <v>1</v>
      </c>
      <c r="Q30" s="34">
        <f t="shared" ref="Q30:Q71" si="9">$E$71-P30</f>
        <v>41</v>
      </c>
      <c r="R30" s="51">
        <f t="shared" ref="R30:R71" si="10">C4</f>
        <v>0</v>
      </c>
      <c r="S30" s="51">
        <v>0</v>
      </c>
      <c r="T30" s="51">
        <v>0</v>
      </c>
      <c r="U30" s="52">
        <f t="shared" si="3"/>
        <v>0</v>
      </c>
      <c r="V30" s="52">
        <f t="shared" ref="V30:V71" si="11">FV($F$7,Q30,,-T30)</f>
        <v>0</v>
      </c>
    </row>
    <row r="31" spans="1:22" x14ac:dyDescent="0.2">
      <c r="A31" s="3">
        <f t="shared" si="0"/>
        <v>28</v>
      </c>
      <c r="B31" s="5">
        <f t="shared" si="1"/>
        <v>964629.30932749691</v>
      </c>
      <c r="C31" s="5">
        <f t="shared" si="2"/>
        <v>968487.82656480686</v>
      </c>
      <c r="E31" s="34">
        <f t="shared" si="4"/>
        <v>2</v>
      </c>
      <c r="F31" s="34">
        <f t="shared" si="5"/>
        <v>40</v>
      </c>
      <c r="G31" s="51">
        <f t="shared" si="6"/>
        <v>2500</v>
      </c>
      <c r="H31" s="51">
        <v>0</v>
      </c>
      <c r="I31" s="51">
        <f>G31</f>
        <v>2500</v>
      </c>
      <c r="J31" s="52">
        <f t="shared" si="7"/>
        <v>0</v>
      </c>
      <c r="K31" s="52">
        <f t="shared" si="8"/>
        <v>20883.504090112263</v>
      </c>
      <c r="P31" s="34">
        <v>2</v>
      </c>
      <c r="Q31" s="34">
        <f t="shared" si="9"/>
        <v>40</v>
      </c>
      <c r="R31" s="61">
        <v>-8487645.4570652209</v>
      </c>
      <c r="S31" s="63">
        <f>-R31</f>
        <v>8487645.4570652209</v>
      </c>
      <c r="T31" s="65">
        <v>0</v>
      </c>
      <c r="U31" s="62">
        <f t="shared" si="3"/>
        <v>7632978.9012477817</v>
      </c>
      <c r="V31" s="64">
        <f t="shared" si="11"/>
        <v>0</v>
      </c>
    </row>
    <row r="32" spans="1:22" x14ac:dyDescent="0.2">
      <c r="A32" s="3">
        <f t="shared" si="0"/>
        <v>29</v>
      </c>
      <c r="B32" s="5">
        <f t="shared" si="1"/>
        <v>1056172.5392635902</v>
      </c>
      <c r="C32" s="5">
        <f t="shared" si="2"/>
        <v>1060397.2294206447</v>
      </c>
      <c r="E32" s="34">
        <f t="shared" si="4"/>
        <v>3</v>
      </c>
      <c r="F32" s="34">
        <f t="shared" si="5"/>
        <v>39</v>
      </c>
      <c r="G32" s="51">
        <f t="shared" si="6"/>
        <v>-7454</v>
      </c>
      <c r="H32" s="51">
        <f>-G32</f>
        <v>7454</v>
      </c>
      <c r="I32" s="51">
        <v>0</v>
      </c>
      <c r="J32" s="52">
        <f t="shared" si="7"/>
        <v>6356.9623049625707</v>
      </c>
      <c r="K32" s="52">
        <f t="shared" si="8"/>
        <v>0</v>
      </c>
      <c r="P32" s="34">
        <v>3</v>
      </c>
      <c r="Q32" s="34">
        <f t="shared" si="9"/>
        <v>39</v>
      </c>
      <c r="R32" s="51">
        <f t="shared" si="10"/>
        <v>-7454</v>
      </c>
      <c r="S32" s="51">
        <f>-R32</f>
        <v>7454</v>
      </c>
      <c r="T32" s="51">
        <v>0</v>
      </c>
      <c r="U32" s="52">
        <f t="shared" si="3"/>
        <v>6356.9623049625707</v>
      </c>
      <c r="V32" s="52">
        <f t="shared" si="11"/>
        <v>0</v>
      </c>
    </row>
    <row r="33" spans="1:22" x14ac:dyDescent="0.2">
      <c r="A33" s="3">
        <f t="shared" si="0"/>
        <v>30</v>
      </c>
      <c r="B33" s="5">
        <f t="shared" si="1"/>
        <v>1156403.2130354664</v>
      </c>
      <c r="C33" s="5">
        <f t="shared" si="2"/>
        <v>1161028.8258876083</v>
      </c>
      <c r="E33" s="34">
        <f t="shared" si="4"/>
        <v>4</v>
      </c>
      <c r="F33" s="34">
        <f t="shared" si="5"/>
        <v>38</v>
      </c>
      <c r="G33" s="51">
        <f t="shared" si="6"/>
        <v>-7454</v>
      </c>
      <c r="H33" s="51">
        <f>-G33</f>
        <v>7454</v>
      </c>
      <c r="I33" s="51">
        <v>0</v>
      </c>
      <c r="J33" s="52">
        <f t="shared" si="7"/>
        <v>6028.4137552987868</v>
      </c>
      <c r="K33" s="52">
        <f t="shared" si="8"/>
        <v>0</v>
      </c>
      <c r="P33" s="34">
        <v>4</v>
      </c>
      <c r="Q33" s="34">
        <f t="shared" si="9"/>
        <v>38</v>
      </c>
      <c r="R33" s="51">
        <f t="shared" si="10"/>
        <v>-7454</v>
      </c>
      <c r="S33" s="51">
        <f>-R33</f>
        <v>7454</v>
      </c>
      <c r="T33" s="51">
        <v>0</v>
      </c>
      <c r="U33" s="52">
        <f t="shared" si="3"/>
        <v>6028.4137552987868</v>
      </c>
      <c r="V33" s="52">
        <f t="shared" si="11"/>
        <v>0</v>
      </c>
    </row>
    <row r="34" spans="1:22" x14ac:dyDescent="0.2">
      <c r="A34" s="3">
        <f t="shared" si="0"/>
        <v>31</v>
      </c>
      <c r="B34" s="5">
        <f t="shared" si="1"/>
        <v>1266145.7682389207</v>
      </c>
      <c r="C34" s="5">
        <f t="shared" si="2"/>
        <v>1271210.3513118764</v>
      </c>
      <c r="E34" s="34">
        <f t="shared" si="4"/>
        <v>5</v>
      </c>
      <c r="F34" s="34">
        <f t="shared" si="5"/>
        <v>37</v>
      </c>
      <c r="G34" s="51">
        <f t="shared" si="6"/>
        <v>120360.10254519776</v>
      </c>
      <c r="H34" s="51">
        <v>0</v>
      </c>
      <c r="I34" s="51">
        <f>G34</f>
        <v>120360.10254519776</v>
      </c>
      <c r="J34" s="52">
        <f t="shared" si="7"/>
        <v>0</v>
      </c>
      <c r="K34" s="52">
        <f t="shared" si="8"/>
        <v>857444.77823482396</v>
      </c>
      <c r="P34" s="34">
        <v>5</v>
      </c>
      <c r="Q34" s="34">
        <f t="shared" si="9"/>
        <v>37</v>
      </c>
      <c r="R34" s="51">
        <f t="shared" si="10"/>
        <v>120360.10254519776</v>
      </c>
      <c r="S34" s="51">
        <v>0</v>
      </c>
      <c r="T34" s="51">
        <f>R34</f>
        <v>120360.10254519776</v>
      </c>
      <c r="U34" s="52">
        <f t="shared" si="3"/>
        <v>0</v>
      </c>
      <c r="V34" s="52">
        <f t="shared" si="11"/>
        <v>857444.77823482396</v>
      </c>
    </row>
    <row r="35" spans="1:22" x14ac:dyDescent="0.2">
      <c r="A35" s="3">
        <f t="shared" si="0"/>
        <v>32</v>
      </c>
      <c r="B35" s="5">
        <f t="shared" si="1"/>
        <v>1386302.8815193716</v>
      </c>
      <c r="C35" s="5">
        <f t="shared" si="2"/>
        <v>1391848.0930454491</v>
      </c>
      <c r="E35" s="34">
        <f t="shared" si="4"/>
        <v>6</v>
      </c>
      <c r="F35" s="34">
        <f t="shared" si="5"/>
        <v>36</v>
      </c>
      <c r="G35" s="51">
        <f t="shared" si="6"/>
        <v>131782.26485758723</v>
      </c>
      <c r="H35" s="51">
        <v>0</v>
      </c>
      <c r="I35" s="51">
        <f t="shared" ref="I35:I71" si="12">G35</f>
        <v>131782.26485758723</v>
      </c>
      <c r="J35" s="52">
        <f t="shared" si="7"/>
        <v>0</v>
      </c>
      <c r="K35" s="52">
        <f t="shared" si="8"/>
        <v>890295.12218050426</v>
      </c>
      <c r="P35" s="34">
        <v>6</v>
      </c>
      <c r="Q35" s="34">
        <f t="shared" si="9"/>
        <v>36</v>
      </c>
      <c r="R35" s="51">
        <f t="shared" si="10"/>
        <v>131782.26485758723</v>
      </c>
      <c r="S35" s="51">
        <v>0</v>
      </c>
      <c r="T35" s="51">
        <f t="shared" ref="T35:T71" si="13">R35</f>
        <v>131782.26485758723</v>
      </c>
      <c r="U35" s="52">
        <f t="shared" si="3"/>
        <v>0</v>
      </c>
      <c r="V35" s="52">
        <f t="shared" si="11"/>
        <v>890295.12218050426</v>
      </c>
    </row>
    <row r="36" spans="1:22" x14ac:dyDescent="0.2">
      <c r="A36" s="3">
        <f t="shared" si="0"/>
        <v>33</v>
      </c>
      <c r="B36" s="5">
        <f t="shared" si="1"/>
        <v>1517862.893450246</v>
      </c>
      <c r="C36" s="5">
        <f t="shared" si="2"/>
        <v>1523934.345024047</v>
      </c>
      <c r="E36" s="34">
        <f t="shared" si="4"/>
        <v>7</v>
      </c>
      <c r="F36" s="34">
        <f t="shared" si="5"/>
        <v>35</v>
      </c>
      <c r="G36" s="51">
        <f t="shared" si="6"/>
        <v>144288.38928974624</v>
      </c>
      <c r="H36" s="51">
        <v>0</v>
      </c>
      <c r="I36" s="51">
        <f t="shared" si="12"/>
        <v>144288.38928974624</v>
      </c>
      <c r="J36" s="52">
        <f t="shared" si="7"/>
        <v>0</v>
      </c>
      <c r="K36" s="52">
        <f t="shared" si="8"/>
        <v>924404.02542322897</v>
      </c>
      <c r="P36" s="34">
        <v>7</v>
      </c>
      <c r="Q36" s="34">
        <f t="shared" si="9"/>
        <v>35</v>
      </c>
      <c r="R36" s="51">
        <f t="shared" si="10"/>
        <v>144288.38928974624</v>
      </c>
      <c r="S36" s="51">
        <v>0</v>
      </c>
      <c r="T36" s="51">
        <f t="shared" si="13"/>
        <v>144288.38928974624</v>
      </c>
      <c r="U36" s="52">
        <f t="shared" si="3"/>
        <v>0</v>
      </c>
      <c r="V36" s="52">
        <f t="shared" si="11"/>
        <v>924404.02542322897</v>
      </c>
    </row>
    <row r="37" spans="1:22" x14ac:dyDescent="0.2">
      <c r="A37" s="3">
        <f t="shared" si="0"/>
        <v>34</v>
      </c>
      <c r="B37" s="5">
        <f t="shared" si="1"/>
        <v>1661907.9380316206</v>
      </c>
      <c r="C37" s="5">
        <f t="shared" si="2"/>
        <v>1668555.569783747</v>
      </c>
      <c r="E37" s="34">
        <f t="shared" si="4"/>
        <v>8</v>
      </c>
      <c r="F37" s="34">
        <f t="shared" si="5"/>
        <v>34</v>
      </c>
      <c r="G37" s="51">
        <f t="shared" si="6"/>
        <v>157981.3437440001</v>
      </c>
      <c r="H37" s="51">
        <v>0</v>
      </c>
      <c r="I37" s="51">
        <f t="shared" si="12"/>
        <v>157981.3437440001</v>
      </c>
      <c r="J37" s="52">
        <f t="shared" si="7"/>
        <v>0</v>
      </c>
      <c r="K37" s="52">
        <f t="shared" si="8"/>
        <v>959819.70576877764</v>
      </c>
      <c r="P37" s="34">
        <v>8</v>
      </c>
      <c r="Q37" s="34">
        <f t="shared" si="9"/>
        <v>34</v>
      </c>
      <c r="R37" s="51">
        <f t="shared" si="10"/>
        <v>157981.3437440001</v>
      </c>
      <c r="S37" s="51">
        <v>0</v>
      </c>
      <c r="T37" s="51">
        <f t="shared" si="13"/>
        <v>157981.3437440001</v>
      </c>
      <c r="U37" s="52">
        <f t="shared" si="3"/>
        <v>0</v>
      </c>
      <c r="V37" s="52">
        <f t="shared" si="11"/>
        <v>959819.70576877764</v>
      </c>
    </row>
    <row r="38" spans="1:22" x14ac:dyDescent="0.2">
      <c r="A38" s="3">
        <f t="shared" si="0"/>
        <v>35</v>
      </c>
      <c r="B38" s="5">
        <f t="shared" si="1"/>
        <v>1819622.8436775119</v>
      </c>
      <c r="C38" s="5">
        <f t="shared" si="2"/>
        <v>1826901.335052222</v>
      </c>
      <c r="E38" s="34">
        <f t="shared" si="4"/>
        <v>9</v>
      </c>
      <c r="F38" s="34">
        <f t="shared" si="5"/>
        <v>33</v>
      </c>
      <c r="G38" s="51">
        <f t="shared" si="6"/>
        <v>172973.75827684533</v>
      </c>
      <c r="H38" s="51">
        <v>0</v>
      </c>
      <c r="I38" s="51">
        <f t="shared" si="12"/>
        <v>172973.75827684533</v>
      </c>
      <c r="J38" s="52">
        <f t="shared" si="7"/>
        <v>0</v>
      </c>
      <c r="K38" s="52">
        <f t="shared" si="8"/>
        <v>996592.22833898454</v>
      </c>
      <c r="P38" s="34">
        <v>9</v>
      </c>
      <c r="Q38" s="34">
        <f t="shared" si="9"/>
        <v>33</v>
      </c>
      <c r="R38" s="51">
        <f t="shared" si="10"/>
        <v>172973.75827684533</v>
      </c>
      <c r="S38" s="51">
        <v>0</v>
      </c>
      <c r="T38" s="51">
        <f t="shared" si="13"/>
        <v>172973.75827684533</v>
      </c>
      <c r="U38" s="52">
        <f t="shared" si="3"/>
        <v>0</v>
      </c>
      <c r="V38" s="52">
        <f t="shared" si="11"/>
        <v>996592.22833898454</v>
      </c>
    </row>
    <row r="39" spans="1:22" x14ac:dyDescent="0.2">
      <c r="A39" s="3">
        <f t="shared" si="0"/>
        <v>36</v>
      </c>
      <c r="B39" s="5">
        <f t="shared" si="1"/>
        <v>1992304.8789060162</v>
      </c>
      <c r="C39" s="5">
        <f t="shared" si="2"/>
        <v>2000274.0984216402</v>
      </c>
      <c r="E39" s="34">
        <f t="shared" si="4"/>
        <v>10</v>
      </c>
      <c r="F39" s="34">
        <f t="shared" si="5"/>
        <v>32</v>
      </c>
      <c r="G39" s="51">
        <f t="shared" si="6"/>
        <v>189388.95152645407</v>
      </c>
      <c r="H39" s="51">
        <v>0</v>
      </c>
      <c r="I39" s="51">
        <f t="shared" si="12"/>
        <v>189388.95152645407</v>
      </c>
      <c r="J39" s="52">
        <f t="shared" si="7"/>
        <v>0</v>
      </c>
      <c r="K39" s="52">
        <f t="shared" si="8"/>
        <v>1034773.5763459365</v>
      </c>
      <c r="P39" s="34">
        <v>10</v>
      </c>
      <c r="Q39" s="34">
        <f t="shared" si="9"/>
        <v>32</v>
      </c>
      <c r="R39" s="51">
        <f t="shared" si="10"/>
        <v>189388.95152645407</v>
      </c>
      <c r="S39" s="51">
        <v>0</v>
      </c>
      <c r="T39" s="51">
        <f t="shared" si="13"/>
        <v>189388.95152645407</v>
      </c>
      <c r="U39" s="52">
        <f t="shared" si="3"/>
        <v>0</v>
      </c>
      <c r="V39" s="52">
        <f t="shared" si="11"/>
        <v>1034773.5763459365</v>
      </c>
    </row>
    <row r="40" spans="1:22" x14ac:dyDescent="0.2">
      <c r="A40" s="3">
        <f t="shared" si="0"/>
        <v>37</v>
      </c>
      <c r="B40" s="5">
        <f t="shared" si="1"/>
        <v>2181374.4228945188</v>
      </c>
      <c r="C40" s="5">
        <f t="shared" si="2"/>
        <v>2190099.9205860971</v>
      </c>
      <c r="E40" s="34">
        <f t="shared" si="4"/>
        <v>11</v>
      </c>
      <c r="F40" s="34">
        <f t="shared" si="5"/>
        <v>31</v>
      </c>
      <c r="G40" s="51">
        <f t="shared" si="6"/>
        <v>207361.94505806128</v>
      </c>
      <c r="H40" s="51">
        <v>0</v>
      </c>
      <c r="I40" s="51">
        <f t="shared" si="12"/>
        <v>207361.94505806128</v>
      </c>
      <c r="J40" s="52">
        <f t="shared" si="7"/>
        <v>0</v>
      </c>
      <c r="K40" s="52">
        <f t="shared" si="8"/>
        <v>1074417.7245776681</v>
      </c>
      <c r="P40" s="34">
        <v>11</v>
      </c>
      <c r="Q40" s="34">
        <f t="shared" si="9"/>
        <v>31</v>
      </c>
      <c r="R40" s="51">
        <f t="shared" si="10"/>
        <v>207361.94505806128</v>
      </c>
      <c r="S40" s="51">
        <v>0</v>
      </c>
      <c r="T40" s="51">
        <f t="shared" si="13"/>
        <v>207361.94505806128</v>
      </c>
      <c r="U40" s="52">
        <f t="shared" si="3"/>
        <v>0</v>
      </c>
      <c r="V40" s="52">
        <f t="shared" si="11"/>
        <v>1074417.7245776681</v>
      </c>
    </row>
    <row r="41" spans="1:22" x14ac:dyDescent="0.2">
      <c r="A41" s="3">
        <f t="shared" si="0"/>
        <v>38</v>
      </c>
      <c r="B41" s="5">
        <f t="shared" si="1"/>
        <v>2388386.6486695809</v>
      </c>
      <c r="C41" s="5">
        <f t="shared" si="2"/>
        <v>2397940.1952642594</v>
      </c>
      <c r="E41" s="34">
        <f t="shared" si="4"/>
        <v>12</v>
      </c>
      <c r="F41" s="34">
        <f t="shared" si="5"/>
        <v>30</v>
      </c>
      <c r="G41" s="51">
        <f t="shared" si="6"/>
        <v>227040.57397063248</v>
      </c>
      <c r="H41" s="51">
        <v>0</v>
      </c>
      <c r="I41" s="51">
        <f t="shared" si="12"/>
        <v>227040.57397063248</v>
      </c>
      <c r="J41" s="52">
        <f t="shared" si="7"/>
        <v>0</v>
      </c>
      <c r="K41" s="52">
        <f t="shared" si="8"/>
        <v>1115580.7156992322</v>
      </c>
      <c r="P41" s="34">
        <v>12</v>
      </c>
      <c r="Q41" s="34">
        <f t="shared" si="9"/>
        <v>30</v>
      </c>
      <c r="R41" s="51">
        <f t="shared" si="10"/>
        <v>227040.57397063248</v>
      </c>
      <c r="S41" s="51">
        <v>0</v>
      </c>
      <c r="T41" s="51">
        <f t="shared" si="13"/>
        <v>227040.57397063248</v>
      </c>
      <c r="U41" s="52">
        <f t="shared" si="3"/>
        <v>0</v>
      </c>
      <c r="V41" s="52">
        <f t="shared" si="11"/>
        <v>1115580.7156992322</v>
      </c>
    </row>
    <row r="42" spans="1:22" x14ac:dyDescent="0.2">
      <c r="A42" s="3">
        <f t="shared" si="0"/>
        <v>39</v>
      </c>
      <c r="B42" s="5">
        <f t="shared" si="1"/>
        <v>2615044.315030437</v>
      </c>
      <c r="C42" s="5">
        <f t="shared" si="2"/>
        <v>2625504.4922905588</v>
      </c>
      <c r="E42" s="34">
        <f t="shared" si="4"/>
        <v>13</v>
      </c>
      <c r="F42" s="34">
        <f t="shared" si="5"/>
        <v>29</v>
      </c>
      <c r="G42" s="51">
        <f t="shared" si="6"/>
        <v>248586.70289999922</v>
      </c>
      <c r="H42" s="51">
        <v>0</v>
      </c>
      <c r="I42" s="51">
        <f t="shared" si="12"/>
        <v>248586.70289999922</v>
      </c>
      <c r="J42" s="52">
        <f t="shared" si="7"/>
        <v>0</v>
      </c>
      <c r="K42" s="52">
        <f t="shared" si="8"/>
        <v>1158320.7394770104</v>
      </c>
      <c r="P42" s="34">
        <v>13</v>
      </c>
      <c r="Q42" s="34">
        <f t="shared" si="9"/>
        <v>29</v>
      </c>
      <c r="R42" s="51">
        <f t="shared" si="10"/>
        <v>248586.70289999922</v>
      </c>
      <c r="S42" s="51">
        <v>0</v>
      </c>
      <c r="T42" s="51">
        <f t="shared" si="13"/>
        <v>248586.70289999922</v>
      </c>
      <c r="U42" s="52">
        <f t="shared" si="3"/>
        <v>0</v>
      </c>
      <c r="V42" s="52">
        <f t="shared" si="11"/>
        <v>1158320.7394770104</v>
      </c>
    </row>
    <row r="43" spans="1:22" x14ac:dyDescent="0.2">
      <c r="A43" s="3">
        <f t="shared" si="0"/>
        <v>40</v>
      </c>
      <c r="B43" s="5">
        <f t="shared" si="1"/>
        <v>2863211.7724248203</v>
      </c>
      <c r="C43" s="5">
        <f t="shared" si="2"/>
        <v>2874664.6195145198</v>
      </c>
      <c r="E43" s="34">
        <f t="shared" si="4"/>
        <v>14</v>
      </c>
      <c r="F43" s="34">
        <f t="shared" si="5"/>
        <v>28</v>
      </c>
      <c r="G43" s="51">
        <f t="shared" si="6"/>
        <v>272177.55742057657</v>
      </c>
      <c r="H43" s="51">
        <v>0</v>
      </c>
      <c r="I43" s="51">
        <f t="shared" si="12"/>
        <v>272177.55742057657</v>
      </c>
      <c r="J43" s="52">
        <f t="shared" si="7"/>
        <v>0</v>
      </c>
      <c r="K43" s="52">
        <f t="shared" si="8"/>
        <v>1202698.2150382574</v>
      </c>
      <c r="P43" s="34">
        <v>14</v>
      </c>
      <c r="Q43" s="34">
        <f t="shared" si="9"/>
        <v>28</v>
      </c>
      <c r="R43" s="51">
        <f t="shared" si="10"/>
        <v>272177.55742057657</v>
      </c>
      <c r="S43" s="51">
        <v>0</v>
      </c>
      <c r="T43" s="51">
        <f t="shared" si="13"/>
        <v>272177.55742057657</v>
      </c>
      <c r="U43" s="52">
        <f t="shared" si="3"/>
        <v>0</v>
      </c>
      <c r="V43" s="52">
        <f t="shared" si="11"/>
        <v>1202698.2150382574</v>
      </c>
    </row>
    <row r="44" spans="1:22" x14ac:dyDescent="0.2">
      <c r="A44" s="3">
        <f t="shared" si="0"/>
        <v>41</v>
      </c>
      <c r="B44" s="5">
        <f t="shared" si="1"/>
        <v>3134930.2979810741</v>
      </c>
      <c r="C44" s="5">
        <f t="shared" si="2"/>
        <v>3147470.0191729986</v>
      </c>
      <c r="E44" s="34">
        <f t="shared" si="4"/>
        <v>15</v>
      </c>
      <c r="F44" s="34">
        <f t="shared" si="5"/>
        <v>27</v>
      </c>
      <c r="G44" s="51">
        <f t="shared" si="6"/>
        <v>298007.18179697724</v>
      </c>
      <c r="H44" s="51">
        <v>0</v>
      </c>
      <c r="I44" s="51">
        <f t="shared" si="12"/>
        <v>298007.18179697724</v>
      </c>
      <c r="J44" s="52">
        <f t="shared" si="7"/>
        <v>0</v>
      </c>
      <c r="K44" s="52">
        <f t="shared" si="8"/>
        <v>1248775.8762821658</v>
      </c>
      <c r="P44" s="34">
        <v>15</v>
      </c>
      <c r="Q44" s="34">
        <f t="shared" si="9"/>
        <v>27</v>
      </c>
      <c r="R44" s="51">
        <f t="shared" si="10"/>
        <v>298007.18179697724</v>
      </c>
      <c r="S44" s="51">
        <v>0</v>
      </c>
      <c r="T44" s="51">
        <f t="shared" si="13"/>
        <v>298007.18179697724</v>
      </c>
      <c r="U44" s="52">
        <f t="shared" si="3"/>
        <v>0</v>
      </c>
      <c r="V44" s="52">
        <f t="shared" si="11"/>
        <v>1248775.8762821658</v>
      </c>
    </row>
    <row r="45" spans="1:22" x14ac:dyDescent="0.2">
      <c r="A45" s="3">
        <f t="shared" si="0"/>
        <v>42</v>
      </c>
      <c r="B45" s="5">
        <f t="shared" si="1"/>
        <v>3432434.8858333547</v>
      </c>
      <c r="C45" s="5">
        <f t="shared" si="2"/>
        <v>3446164.6253766883</v>
      </c>
      <c r="E45" s="34">
        <f t="shared" si="4"/>
        <v>16</v>
      </c>
      <c r="F45" s="34">
        <f t="shared" si="5"/>
        <v>26</v>
      </c>
      <c r="G45" s="51">
        <f t="shared" si="6"/>
        <v>326288.03507611604</v>
      </c>
      <c r="H45" s="51">
        <v>0</v>
      </c>
      <c r="I45" s="51">
        <f t="shared" si="12"/>
        <v>326288.03507611604</v>
      </c>
      <c r="J45" s="52">
        <f t="shared" si="7"/>
        <v>0</v>
      </c>
      <c r="K45" s="52">
        <f t="shared" si="8"/>
        <v>1296618.8605631932</v>
      </c>
      <c r="P45" s="34">
        <v>16</v>
      </c>
      <c r="Q45" s="34">
        <f t="shared" si="9"/>
        <v>26</v>
      </c>
      <c r="R45" s="51">
        <f t="shared" si="10"/>
        <v>326288.03507611604</v>
      </c>
      <c r="S45" s="51">
        <v>0</v>
      </c>
      <c r="T45" s="51">
        <f t="shared" si="13"/>
        <v>326288.03507611604</v>
      </c>
      <c r="U45" s="52">
        <f t="shared" si="3"/>
        <v>0</v>
      </c>
      <c r="V45" s="52">
        <f t="shared" si="11"/>
        <v>1296618.8605631932</v>
      </c>
    </row>
    <row r="46" spans="1:22" x14ac:dyDescent="0.2">
      <c r="E46" s="34">
        <f t="shared" si="4"/>
        <v>17</v>
      </c>
      <c r="F46" s="34">
        <f t="shared" si="5"/>
        <v>25</v>
      </c>
      <c r="G46" s="51">
        <f t="shared" si="6"/>
        <v>357252.73864830262</v>
      </c>
      <c r="H46" s="51">
        <v>0</v>
      </c>
      <c r="I46" s="51">
        <f t="shared" si="12"/>
        <v>357252.73864830262</v>
      </c>
      <c r="J46" s="52">
        <f t="shared" si="7"/>
        <v>0</v>
      </c>
      <c r="K46" s="52">
        <f t="shared" si="8"/>
        <v>1346294.8007720122</v>
      </c>
      <c r="P46" s="34">
        <v>17</v>
      </c>
      <c r="Q46" s="34">
        <f t="shared" si="9"/>
        <v>25</v>
      </c>
      <c r="R46" s="51">
        <f t="shared" si="10"/>
        <v>357252.73864830262</v>
      </c>
      <c r="S46" s="51">
        <v>0</v>
      </c>
      <c r="T46" s="51">
        <f t="shared" si="13"/>
        <v>357252.73864830262</v>
      </c>
      <c r="U46" s="52">
        <f t="shared" si="3"/>
        <v>0</v>
      </c>
      <c r="V46" s="52">
        <f t="shared" si="11"/>
        <v>1346294.8007720122</v>
      </c>
    </row>
    <row r="47" spans="1:22" x14ac:dyDescent="0.2">
      <c r="E47" s="34">
        <f t="shared" si="4"/>
        <v>18</v>
      </c>
      <c r="F47" s="34">
        <f t="shared" si="5"/>
        <v>24</v>
      </c>
      <c r="G47" s="51">
        <f t="shared" si="6"/>
        <v>391155.98965171725</v>
      </c>
      <c r="H47" s="51">
        <v>0</v>
      </c>
      <c r="I47" s="51">
        <f t="shared" si="12"/>
        <v>391155.98965171725</v>
      </c>
      <c r="J47" s="52">
        <f t="shared" si="7"/>
        <v>0</v>
      </c>
      <c r="K47" s="52">
        <f t="shared" si="8"/>
        <v>1397873.9209442616</v>
      </c>
      <c r="P47" s="34">
        <v>18</v>
      </c>
      <c r="Q47" s="34">
        <f t="shared" si="9"/>
        <v>24</v>
      </c>
      <c r="R47" s="51">
        <f t="shared" si="10"/>
        <v>391155.98965171725</v>
      </c>
      <c r="S47" s="51">
        <v>0</v>
      </c>
      <c r="T47" s="51">
        <f t="shared" si="13"/>
        <v>391155.98965171725</v>
      </c>
      <c r="U47" s="52">
        <f t="shared" si="3"/>
        <v>0</v>
      </c>
      <c r="V47" s="52">
        <f t="shared" si="11"/>
        <v>1397873.9209442616</v>
      </c>
    </row>
    <row r="48" spans="1:22" x14ac:dyDescent="0.2">
      <c r="E48" s="34">
        <f t="shared" si="4"/>
        <v>19</v>
      </c>
      <c r="F48" s="34">
        <f t="shared" si="5"/>
        <v>23</v>
      </c>
      <c r="G48" s="51">
        <f t="shared" si="6"/>
        <v>428276.65595878923</v>
      </c>
      <c r="H48" s="51">
        <v>0</v>
      </c>
      <c r="I48" s="51">
        <f t="shared" si="12"/>
        <v>428276.65595878923</v>
      </c>
      <c r="J48" s="52">
        <f t="shared" si="7"/>
        <v>0</v>
      </c>
      <c r="K48" s="52">
        <f t="shared" si="8"/>
        <v>1451429.1355322497</v>
      </c>
      <c r="P48" s="34">
        <v>19</v>
      </c>
      <c r="Q48" s="34">
        <f t="shared" si="9"/>
        <v>23</v>
      </c>
      <c r="R48" s="51">
        <f t="shared" si="10"/>
        <v>428276.65595878923</v>
      </c>
      <c r="S48" s="51">
        <v>0</v>
      </c>
      <c r="T48" s="51">
        <f t="shared" si="13"/>
        <v>428276.65595878923</v>
      </c>
      <c r="U48" s="52">
        <f t="shared" si="3"/>
        <v>0</v>
      </c>
      <c r="V48" s="52">
        <f t="shared" si="11"/>
        <v>1451429.1355322497</v>
      </c>
    </row>
    <row r="49" spans="5:22" x14ac:dyDescent="0.2">
      <c r="E49" s="34">
        <f t="shared" si="4"/>
        <v>20</v>
      </c>
      <c r="F49" s="34">
        <f t="shared" si="5"/>
        <v>22</v>
      </c>
      <c r="G49" s="51">
        <f t="shared" si="6"/>
        <v>468920.06997658371</v>
      </c>
      <c r="H49" s="51">
        <v>0</v>
      </c>
      <c r="I49" s="51">
        <f t="shared" si="12"/>
        <v>468920.06997658371</v>
      </c>
      <c r="J49" s="52">
        <f t="shared" si="7"/>
        <v>0</v>
      </c>
      <c r="K49" s="52">
        <f t="shared" si="8"/>
        <v>1507036.1524799438</v>
      </c>
      <c r="P49" s="34">
        <v>20</v>
      </c>
      <c r="Q49" s="34">
        <f t="shared" si="9"/>
        <v>22</v>
      </c>
      <c r="R49" s="51">
        <f t="shared" si="10"/>
        <v>468920.06997658371</v>
      </c>
      <c r="S49" s="51">
        <v>0</v>
      </c>
      <c r="T49" s="51">
        <f t="shared" si="13"/>
        <v>468920.06997658371</v>
      </c>
      <c r="U49" s="52">
        <f t="shared" si="3"/>
        <v>0</v>
      </c>
      <c r="V49" s="52">
        <f t="shared" si="11"/>
        <v>1507036.1524799438</v>
      </c>
    </row>
    <row r="50" spans="5:22" x14ac:dyDescent="0.2">
      <c r="E50" s="34">
        <f t="shared" si="4"/>
        <v>21</v>
      </c>
      <c r="F50" s="34">
        <f t="shared" si="5"/>
        <v>21</v>
      </c>
      <c r="G50" s="51">
        <f t="shared" si="6"/>
        <v>513420.54012862802</v>
      </c>
      <c r="H50" s="51">
        <v>0</v>
      </c>
      <c r="I50" s="51">
        <f t="shared" si="12"/>
        <v>513420.54012862802</v>
      </c>
      <c r="J50" s="52">
        <f t="shared" si="7"/>
        <v>0</v>
      </c>
      <c r="K50" s="52">
        <f t="shared" si="8"/>
        <v>1564773.5802469633</v>
      </c>
      <c r="P50" s="34">
        <v>21</v>
      </c>
      <c r="Q50" s="34">
        <f t="shared" si="9"/>
        <v>21</v>
      </c>
      <c r="R50" s="51">
        <f t="shared" si="10"/>
        <v>513420.54012862802</v>
      </c>
      <c r="S50" s="51">
        <v>0</v>
      </c>
      <c r="T50" s="51">
        <f t="shared" si="13"/>
        <v>513420.54012862802</v>
      </c>
      <c r="U50" s="52">
        <f t="shared" si="3"/>
        <v>0</v>
      </c>
      <c r="V50" s="52">
        <f t="shared" si="11"/>
        <v>1564773.5802469633</v>
      </c>
    </row>
    <row r="51" spans="5:22" x14ac:dyDescent="0.2">
      <c r="E51" s="34">
        <f t="shared" si="4"/>
        <v>22</v>
      </c>
      <c r="F51" s="34">
        <f t="shared" si="5"/>
        <v>20</v>
      </c>
      <c r="G51" s="51">
        <f t="shared" si="6"/>
        <v>562144.1006761248</v>
      </c>
      <c r="H51" s="51">
        <v>0</v>
      </c>
      <c r="I51" s="51">
        <f t="shared" si="12"/>
        <v>562144.1006761248</v>
      </c>
      <c r="J51" s="52">
        <f t="shared" si="7"/>
        <v>0</v>
      </c>
      <c r="K51" s="52">
        <f t="shared" si="8"/>
        <v>1624723.0389328599</v>
      </c>
      <c r="P51" s="34">
        <v>22</v>
      </c>
      <c r="Q51" s="34">
        <f t="shared" si="9"/>
        <v>20</v>
      </c>
      <c r="R51" s="51">
        <f t="shared" si="10"/>
        <v>562144.1006761248</v>
      </c>
      <c r="S51" s="51">
        <v>0</v>
      </c>
      <c r="T51" s="51">
        <f t="shared" si="13"/>
        <v>562144.1006761248</v>
      </c>
      <c r="U51" s="52">
        <f t="shared" si="3"/>
        <v>0</v>
      </c>
      <c r="V51" s="52">
        <f t="shared" si="11"/>
        <v>1624723.0389328599</v>
      </c>
    </row>
    <row r="52" spans="5:22" x14ac:dyDescent="0.2">
      <c r="E52" s="34">
        <f t="shared" si="4"/>
        <v>23</v>
      </c>
      <c r="F52" s="34">
        <f t="shared" si="5"/>
        <v>19</v>
      </c>
      <c r="G52" s="51">
        <f t="shared" si="6"/>
        <v>615491.52249693719</v>
      </c>
      <c r="H52" s="51">
        <v>0</v>
      </c>
      <c r="I52" s="51">
        <f t="shared" si="12"/>
        <v>615491.52249693719</v>
      </c>
      <c r="J52" s="52">
        <f t="shared" si="7"/>
        <v>0</v>
      </c>
      <c r="K52" s="52">
        <f t="shared" si="8"/>
        <v>1686969.2756587875</v>
      </c>
      <c r="P52" s="34">
        <v>23</v>
      </c>
      <c r="Q52" s="34">
        <f t="shared" si="9"/>
        <v>19</v>
      </c>
      <c r="R52" s="51">
        <f t="shared" si="10"/>
        <v>615491.52249693719</v>
      </c>
      <c r="S52" s="51">
        <v>0</v>
      </c>
      <c r="T52" s="51">
        <f t="shared" si="13"/>
        <v>615491.52249693719</v>
      </c>
      <c r="U52" s="52">
        <f t="shared" si="3"/>
        <v>0</v>
      </c>
      <c r="V52" s="52">
        <f t="shared" si="11"/>
        <v>1686969.2756587875</v>
      </c>
    </row>
    <row r="53" spans="5:22" x14ac:dyDescent="0.2">
      <c r="E53" s="34">
        <f t="shared" si="4"/>
        <v>24</v>
      </c>
      <c r="F53" s="34">
        <f t="shared" si="5"/>
        <v>18</v>
      </c>
      <c r="G53" s="51">
        <f t="shared" si="6"/>
        <v>673901.60958721465</v>
      </c>
      <c r="H53" s="51">
        <v>0</v>
      </c>
      <c r="I53" s="51">
        <f t="shared" si="12"/>
        <v>673901.60958721465</v>
      </c>
      <c r="J53" s="52">
        <f t="shared" si="7"/>
        <v>0</v>
      </c>
      <c r="K53" s="52">
        <f t="shared" si="8"/>
        <v>1751600.2843696591</v>
      </c>
      <c r="P53" s="34">
        <v>24</v>
      </c>
      <c r="Q53" s="34">
        <f t="shared" si="9"/>
        <v>18</v>
      </c>
      <c r="R53" s="51">
        <f t="shared" si="10"/>
        <v>673901.60958721465</v>
      </c>
      <c r="S53" s="51">
        <v>0</v>
      </c>
      <c r="T53" s="51">
        <f t="shared" si="13"/>
        <v>673901.60958721465</v>
      </c>
      <c r="U53" s="52">
        <f t="shared" si="3"/>
        <v>0</v>
      </c>
      <c r="V53" s="52">
        <f t="shared" si="11"/>
        <v>1751600.2843696591</v>
      </c>
    </row>
    <row r="54" spans="5:22" x14ac:dyDescent="0.2">
      <c r="E54" s="34">
        <f t="shared" si="4"/>
        <v>25</v>
      </c>
      <c r="F54" s="34">
        <f t="shared" si="5"/>
        <v>17</v>
      </c>
      <c r="G54" s="51">
        <f t="shared" si="6"/>
        <v>737854.80840070976</v>
      </c>
      <c r="H54" s="51">
        <v>0</v>
      </c>
      <c r="I54" s="51">
        <f t="shared" si="12"/>
        <v>737854.80840070976</v>
      </c>
      <c r="J54" s="52">
        <f t="shared" si="7"/>
        <v>0</v>
      </c>
      <c r="K54" s="52">
        <f t="shared" si="8"/>
        <v>1818707.4302261549</v>
      </c>
      <c r="P54" s="34">
        <v>25</v>
      </c>
      <c r="Q54" s="34">
        <f t="shared" si="9"/>
        <v>17</v>
      </c>
      <c r="R54" s="51">
        <f t="shared" si="10"/>
        <v>737854.80840070976</v>
      </c>
      <c r="S54" s="51">
        <v>0</v>
      </c>
      <c r="T54" s="51">
        <f t="shared" si="13"/>
        <v>737854.80840070976</v>
      </c>
      <c r="U54" s="52">
        <f t="shared" si="3"/>
        <v>0</v>
      </c>
      <c r="V54" s="52">
        <f t="shared" si="11"/>
        <v>1818707.4302261549</v>
      </c>
    </row>
    <row r="55" spans="5:22" x14ac:dyDescent="0.2">
      <c r="E55" s="34">
        <f>A29</f>
        <v>26</v>
      </c>
      <c r="F55" s="34">
        <f t="shared" si="5"/>
        <v>16</v>
      </c>
      <c r="G55" s="51">
        <f t="shared" si="6"/>
        <v>807877.15971405362</v>
      </c>
      <c r="H55" s="51">
        <v>0</v>
      </c>
      <c r="I55" s="51">
        <f t="shared" si="12"/>
        <v>807877.15971405362</v>
      </c>
      <c r="J55" s="52">
        <f t="shared" si="7"/>
        <v>0</v>
      </c>
      <c r="K55" s="52">
        <f t="shared" si="8"/>
        <v>1888385.5787624228</v>
      </c>
      <c r="P55" s="34">
        <v>26</v>
      </c>
      <c r="Q55" s="34">
        <f t="shared" si="9"/>
        <v>16</v>
      </c>
      <c r="R55" s="51">
        <f t="shared" si="10"/>
        <v>807877.15971405362</v>
      </c>
      <c r="S55" s="51">
        <v>0</v>
      </c>
      <c r="T55" s="51">
        <f t="shared" si="13"/>
        <v>807877.15971405362</v>
      </c>
      <c r="U55" s="52">
        <f t="shared" si="3"/>
        <v>0</v>
      </c>
      <c r="V55" s="52">
        <f t="shared" si="11"/>
        <v>1888385.5787624228</v>
      </c>
    </row>
    <row r="56" spans="5:22" x14ac:dyDescent="0.2">
      <c r="E56" s="34">
        <f t="shared" si="4"/>
        <v>27</v>
      </c>
      <c r="F56" s="34">
        <f t="shared" si="5"/>
        <v>15</v>
      </c>
      <c r="G56" s="51">
        <f t="shared" si="6"/>
        <v>884544.62552367209</v>
      </c>
      <c r="H56" s="51">
        <v>0</v>
      </c>
      <c r="I56" s="51">
        <f t="shared" si="12"/>
        <v>884544.62552367209</v>
      </c>
      <c r="J56" s="52">
        <f t="shared" si="7"/>
        <v>0</v>
      </c>
      <c r="K56" s="52">
        <f t="shared" si="8"/>
        <v>1960733.2299920621</v>
      </c>
      <c r="P56" s="34">
        <v>27</v>
      </c>
      <c r="Q56" s="34">
        <f t="shared" si="9"/>
        <v>15</v>
      </c>
      <c r="R56" s="51">
        <f t="shared" si="10"/>
        <v>884544.62552367209</v>
      </c>
      <c r="S56" s="51">
        <v>0</v>
      </c>
      <c r="T56" s="51">
        <f t="shared" si="13"/>
        <v>884544.62552367209</v>
      </c>
      <c r="U56" s="52">
        <f t="shared" si="3"/>
        <v>0</v>
      </c>
      <c r="V56" s="52">
        <f t="shared" si="11"/>
        <v>1960733.2299920621</v>
      </c>
    </row>
    <row r="57" spans="5:22" x14ac:dyDescent="0.2">
      <c r="E57" s="34">
        <f t="shared" si="4"/>
        <v>28</v>
      </c>
      <c r="F57" s="34">
        <f t="shared" si="5"/>
        <v>14</v>
      </c>
      <c r="G57" s="51">
        <f t="shared" si="6"/>
        <v>968487.82656480686</v>
      </c>
      <c r="H57" s="51">
        <v>0</v>
      </c>
      <c r="I57" s="51">
        <f t="shared" si="12"/>
        <v>968487.82656480686</v>
      </c>
      <c r="J57" s="52">
        <f t="shared" si="7"/>
        <v>0</v>
      </c>
      <c r="K57" s="52">
        <f t="shared" si="8"/>
        <v>2035852.6576519546</v>
      </c>
      <c r="P57" s="34">
        <v>28</v>
      </c>
      <c r="Q57" s="34">
        <f t="shared" si="9"/>
        <v>14</v>
      </c>
      <c r="R57" s="51">
        <f t="shared" si="10"/>
        <v>968487.82656480686</v>
      </c>
      <c r="S57" s="51">
        <v>0</v>
      </c>
      <c r="T57" s="51">
        <f t="shared" si="13"/>
        <v>968487.82656480686</v>
      </c>
      <c r="U57" s="52">
        <f t="shared" si="3"/>
        <v>0</v>
      </c>
      <c r="V57" s="52">
        <f t="shared" si="11"/>
        <v>2035852.6576519546</v>
      </c>
    </row>
    <row r="58" spans="5:22" x14ac:dyDescent="0.2">
      <c r="E58" s="34">
        <f t="shared" si="4"/>
        <v>29</v>
      </c>
      <c r="F58" s="34">
        <f t="shared" si="5"/>
        <v>13</v>
      </c>
      <c r="G58" s="51">
        <f t="shared" si="6"/>
        <v>1060397.2294206447</v>
      </c>
      <c r="H58" s="51">
        <v>0</v>
      </c>
      <c r="I58" s="51">
        <f t="shared" si="12"/>
        <v>1060397.2294206447</v>
      </c>
      <c r="J58" s="52">
        <f t="shared" si="7"/>
        <v>0</v>
      </c>
      <c r="K58" s="52">
        <f t="shared" si="8"/>
        <v>2113850.0537808035</v>
      </c>
      <c r="P58" s="34">
        <v>29</v>
      </c>
      <c r="Q58" s="34">
        <f t="shared" si="9"/>
        <v>13</v>
      </c>
      <c r="R58" s="51">
        <f t="shared" si="10"/>
        <v>1060397.2294206447</v>
      </c>
      <c r="S58" s="51">
        <v>0</v>
      </c>
      <c r="T58" s="51">
        <f t="shared" si="13"/>
        <v>1060397.2294206447</v>
      </c>
      <c r="U58" s="52">
        <f t="shared" si="3"/>
        <v>0</v>
      </c>
      <c r="V58" s="52">
        <f t="shared" si="11"/>
        <v>2113850.0537808035</v>
      </c>
    </row>
    <row r="59" spans="5:22" x14ac:dyDescent="0.2">
      <c r="E59" s="34">
        <f t="shared" si="4"/>
        <v>30</v>
      </c>
      <c r="F59" s="34">
        <f t="shared" si="5"/>
        <v>12</v>
      </c>
      <c r="G59" s="51">
        <f t="shared" si="6"/>
        <v>1161028.8258876083</v>
      </c>
      <c r="H59" s="51">
        <v>0</v>
      </c>
      <c r="I59" s="51">
        <f t="shared" si="12"/>
        <v>1161028.8258876083</v>
      </c>
      <c r="J59" s="52">
        <f t="shared" si="7"/>
        <v>0</v>
      </c>
      <c r="K59" s="52">
        <f t="shared" si="8"/>
        <v>2194835.6788367382</v>
      </c>
      <c r="P59" s="34">
        <v>30</v>
      </c>
      <c r="Q59" s="34">
        <f t="shared" si="9"/>
        <v>12</v>
      </c>
      <c r="R59" s="51">
        <f t="shared" si="10"/>
        <v>1161028.8258876083</v>
      </c>
      <c r="S59" s="51">
        <v>0</v>
      </c>
      <c r="T59" s="51">
        <f t="shared" si="13"/>
        <v>1161028.8258876083</v>
      </c>
      <c r="U59" s="52">
        <f t="shared" si="3"/>
        <v>0</v>
      </c>
      <c r="V59" s="52">
        <f t="shared" si="11"/>
        <v>2194835.6788367382</v>
      </c>
    </row>
    <row r="60" spans="5:22" x14ac:dyDescent="0.2">
      <c r="E60" s="34">
        <f t="shared" si="4"/>
        <v>31</v>
      </c>
      <c r="F60" s="34">
        <f t="shared" si="5"/>
        <v>11</v>
      </c>
      <c r="G60" s="51">
        <f t="shared" si="6"/>
        <v>1271210.3513118764</v>
      </c>
      <c r="H60" s="51">
        <v>0</v>
      </c>
      <c r="I60" s="51">
        <f t="shared" si="12"/>
        <v>1271210.3513118764</v>
      </c>
      <c r="J60" s="52">
        <f t="shared" si="7"/>
        <v>0</v>
      </c>
      <c r="K60" s="52">
        <f t="shared" si="8"/>
        <v>2278924.0175662222</v>
      </c>
      <c r="P60" s="34">
        <v>31</v>
      </c>
      <c r="Q60" s="34">
        <f t="shared" si="9"/>
        <v>11</v>
      </c>
      <c r="R60" s="51">
        <f t="shared" si="10"/>
        <v>1271210.3513118764</v>
      </c>
      <c r="S60" s="51">
        <v>0</v>
      </c>
      <c r="T60" s="51">
        <f t="shared" si="13"/>
        <v>1271210.3513118764</v>
      </c>
      <c r="U60" s="52">
        <f t="shared" si="3"/>
        <v>0</v>
      </c>
      <c r="V60" s="52">
        <f t="shared" si="11"/>
        <v>2278924.0175662222</v>
      </c>
    </row>
    <row r="61" spans="5:22" x14ac:dyDescent="0.2">
      <c r="E61" s="34">
        <f t="shared" si="4"/>
        <v>32</v>
      </c>
      <c r="F61" s="34">
        <f t="shared" si="5"/>
        <v>10</v>
      </c>
      <c r="G61" s="51">
        <f t="shared" si="6"/>
        <v>1391848.0930454491</v>
      </c>
      <c r="H61" s="51">
        <v>0</v>
      </c>
      <c r="I61" s="51">
        <f t="shared" si="12"/>
        <v>1391848.0930454491</v>
      </c>
      <c r="J61" s="52">
        <f t="shared" si="7"/>
        <v>0</v>
      </c>
      <c r="K61" s="52">
        <f t="shared" si="8"/>
        <v>2366233.9408445931</v>
      </c>
      <c r="P61" s="34">
        <v>32</v>
      </c>
      <c r="Q61" s="34">
        <f t="shared" si="9"/>
        <v>10</v>
      </c>
      <c r="R61" s="51">
        <f t="shared" si="10"/>
        <v>1391848.0930454491</v>
      </c>
      <c r="S61" s="51">
        <v>0</v>
      </c>
      <c r="T61" s="51">
        <f t="shared" si="13"/>
        <v>1391848.0930454491</v>
      </c>
      <c r="U61" s="52">
        <f t="shared" si="3"/>
        <v>0</v>
      </c>
      <c r="V61" s="52">
        <f t="shared" si="11"/>
        <v>2366233.9408445931</v>
      </c>
    </row>
    <row r="62" spans="5:22" x14ac:dyDescent="0.2">
      <c r="E62" s="34">
        <f t="shared" si="4"/>
        <v>33</v>
      </c>
      <c r="F62" s="34">
        <f t="shared" si="5"/>
        <v>9</v>
      </c>
      <c r="G62" s="51">
        <f t="shared" si="6"/>
        <v>1523934.345024047</v>
      </c>
      <c r="H62" s="51">
        <v>0</v>
      </c>
      <c r="I62" s="51">
        <f t="shared" si="12"/>
        <v>1523934.345024047</v>
      </c>
      <c r="J62" s="52">
        <f t="shared" si="7"/>
        <v>0</v>
      </c>
      <c r="K62" s="52">
        <f t="shared" si="8"/>
        <v>2456888.8737170156</v>
      </c>
      <c r="P62" s="34">
        <v>33</v>
      </c>
      <c r="Q62" s="34">
        <f t="shared" si="9"/>
        <v>9</v>
      </c>
      <c r="R62" s="51">
        <f t="shared" si="10"/>
        <v>1523934.345024047</v>
      </c>
      <c r="S62" s="51">
        <v>0</v>
      </c>
      <c r="T62" s="51">
        <f t="shared" si="13"/>
        <v>1523934.345024047</v>
      </c>
      <c r="U62" s="52">
        <f t="shared" si="3"/>
        <v>0</v>
      </c>
      <c r="V62" s="52">
        <f t="shared" si="11"/>
        <v>2456888.8737170156</v>
      </c>
    </row>
    <row r="63" spans="5:22" x14ac:dyDescent="0.2">
      <c r="E63" s="34">
        <f t="shared" si="4"/>
        <v>34</v>
      </c>
      <c r="F63" s="34">
        <f t="shared" si="5"/>
        <v>8</v>
      </c>
      <c r="G63" s="51">
        <f t="shared" si="6"/>
        <v>1668555.569783747</v>
      </c>
      <c r="H63" s="51">
        <v>0</v>
      </c>
      <c r="I63" s="51">
        <f t="shared" si="12"/>
        <v>1668555.569783747</v>
      </c>
      <c r="J63" s="52">
        <f t="shared" si="7"/>
        <v>0</v>
      </c>
      <c r="K63" s="52">
        <f t="shared" si="8"/>
        <v>2551016.9698774144</v>
      </c>
      <c r="P63" s="34">
        <v>34</v>
      </c>
      <c r="Q63" s="34">
        <f t="shared" si="9"/>
        <v>8</v>
      </c>
      <c r="R63" s="51">
        <f t="shared" si="10"/>
        <v>1668555.569783747</v>
      </c>
      <c r="S63" s="51">
        <v>0</v>
      </c>
      <c r="T63" s="51">
        <f t="shared" si="13"/>
        <v>1668555.569783747</v>
      </c>
      <c r="U63" s="52">
        <f t="shared" si="3"/>
        <v>0</v>
      </c>
      <c r="V63" s="52">
        <f t="shared" si="11"/>
        <v>2551016.9698774144</v>
      </c>
    </row>
    <row r="64" spans="5:22" x14ac:dyDescent="0.2">
      <c r="E64" s="34">
        <f t="shared" si="4"/>
        <v>35</v>
      </c>
      <c r="F64" s="34">
        <f t="shared" si="5"/>
        <v>7</v>
      </c>
      <c r="G64" s="51">
        <f t="shared" si="6"/>
        <v>1826901.335052222</v>
      </c>
      <c r="H64" s="51">
        <v>0</v>
      </c>
      <c r="I64" s="51">
        <f t="shared" si="12"/>
        <v>1826901.335052222</v>
      </c>
      <c r="J64" s="52">
        <f t="shared" si="7"/>
        <v>0</v>
      </c>
      <c r="K64" s="52">
        <f t="shared" si="8"/>
        <v>2648751.2928320179</v>
      </c>
      <c r="P64" s="34">
        <v>35</v>
      </c>
      <c r="Q64" s="34">
        <f t="shared" si="9"/>
        <v>7</v>
      </c>
      <c r="R64" s="51">
        <f t="shared" si="10"/>
        <v>1826901.335052222</v>
      </c>
      <c r="S64" s="51">
        <v>0</v>
      </c>
      <c r="T64" s="51">
        <f t="shared" si="13"/>
        <v>1826901.335052222</v>
      </c>
      <c r="U64" s="52">
        <f t="shared" si="3"/>
        <v>0</v>
      </c>
      <c r="V64" s="52">
        <f t="shared" si="11"/>
        <v>2648751.2928320179</v>
      </c>
    </row>
    <row r="65" spans="5:23" x14ac:dyDescent="0.2">
      <c r="E65" s="34">
        <f t="shared" si="4"/>
        <v>36</v>
      </c>
      <c r="F65" s="34">
        <f t="shared" si="5"/>
        <v>6</v>
      </c>
      <c r="G65" s="51">
        <f t="shared" si="6"/>
        <v>2000274.0984216402</v>
      </c>
      <c r="H65" s="51">
        <v>0</v>
      </c>
      <c r="I65" s="51">
        <f t="shared" si="12"/>
        <v>2000274.0984216402</v>
      </c>
      <c r="J65" s="52">
        <f t="shared" si="7"/>
        <v>0</v>
      </c>
      <c r="K65" s="52">
        <f t="shared" si="8"/>
        <v>2750230.0040036277</v>
      </c>
      <c r="P65" s="34">
        <v>36</v>
      </c>
      <c r="Q65" s="34">
        <f t="shared" si="9"/>
        <v>6</v>
      </c>
      <c r="R65" s="51">
        <f t="shared" si="10"/>
        <v>2000274.0984216402</v>
      </c>
      <c r="S65" s="51">
        <v>0</v>
      </c>
      <c r="T65" s="51">
        <f t="shared" si="13"/>
        <v>2000274.0984216402</v>
      </c>
      <c r="U65" s="52">
        <f t="shared" si="3"/>
        <v>0</v>
      </c>
      <c r="V65" s="52">
        <f t="shared" si="11"/>
        <v>2750230.0040036277</v>
      </c>
    </row>
    <row r="66" spans="5:23" x14ac:dyDescent="0.2">
      <c r="E66" s="34">
        <f t="shared" si="4"/>
        <v>37</v>
      </c>
      <c r="F66" s="34">
        <f t="shared" si="5"/>
        <v>5</v>
      </c>
      <c r="G66" s="51">
        <f t="shared" si="6"/>
        <v>2190099.9205860971</v>
      </c>
      <c r="H66" s="51">
        <v>0</v>
      </c>
      <c r="I66" s="51">
        <f t="shared" si="12"/>
        <v>2190099.9205860971</v>
      </c>
      <c r="J66" s="52">
        <f t="shared" si="7"/>
        <v>0</v>
      </c>
      <c r="K66" s="52">
        <f t="shared" si="8"/>
        <v>2855596.5580425244</v>
      </c>
      <c r="P66" s="34">
        <v>37</v>
      </c>
      <c r="Q66" s="34">
        <f t="shared" si="9"/>
        <v>5</v>
      </c>
      <c r="R66" s="51">
        <f t="shared" si="10"/>
        <v>2190099.9205860971</v>
      </c>
      <c r="S66" s="51">
        <v>0</v>
      </c>
      <c r="T66" s="51">
        <f t="shared" si="13"/>
        <v>2190099.9205860971</v>
      </c>
      <c r="U66" s="52">
        <f t="shared" si="3"/>
        <v>0</v>
      </c>
      <c r="V66" s="52">
        <f t="shared" si="11"/>
        <v>2855596.5580425244</v>
      </c>
    </row>
    <row r="67" spans="5:23" x14ac:dyDescent="0.2">
      <c r="E67" s="34">
        <f t="shared" si="4"/>
        <v>38</v>
      </c>
      <c r="F67" s="34">
        <f t="shared" si="5"/>
        <v>4</v>
      </c>
      <c r="G67" s="51">
        <f t="shared" si="6"/>
        <v>2397940.1952642594</v>
      </c>
      <c r="H67" s="51">
        <v>0</v>
      </c>
      <c r="I67" s="51">
        <f t="shared" si="12"/>
        <v>2397940.1952642594</v>
      </c>
      <c r="J67" s="52">
        <f t="shared" si="7"/>
        <v>0</v>
      </c>
      <c r="K67" s="52">
        <f t="shared" si="8"/>
        <v>2964999.9056200958</v>
      </c>
      <c r="P67" s="34">
        <v>38</v>
      </c>
      <c r="Q67" s="34">
        <f t="shared" si="9"/>
        <v>4</v>
      </c>
      <c r="R67" s="51">
        <f t="shared" si="10"/>
        <v>2397940.1952642594</v>
      </c>
      <c r="S67" s="51">
        <v>0</v>
      </c>
      <c r="T67" s="51">
        <f t="shared" si="13"/>
        <v>2397940.1952642594</v>
      </c>
      <c r="U67" s="52">
        <f t="shared" si="3"/>
        <v>0</v>
      </c>
      <c r="V67" s="52">
        <f t="shared" si="11"/>
        <v>2964999.9056200958</v>
      </c>
    </row>
    <row r="68" spans="5:23" x14ac:dyDescent="0.2">
      <c r="E68" s="34">
        <f t="shared" si="4"/>
        <v>39</v>
      </c>
      <c r="F68" s="34">
        <f t="shared" si="5"/>
        <v>3</v>
      </c>
      <c r="G68" s="51">
        <f t="shared" si="6"/>
        <v>2625504.4922905588</v>
      </c>
      <c r="H68" s="51">
        <v>0</v>
      </c>
      <c r="I68" s="51">
        <f t="shared" si="12"/>
        <v>2625504.4922905588</v>
      </c>
      <c r="J68" s="52">
        <f t="shared" si="7"/>
        <v>0</v>
      </c>
      <c r="K68" s="52">
        <f t="shared" si="8"/>
        <v>3078594.7039918867</v>
      </c>
      <c r="P68" s="34">
        <v>39</v>
      </c>
      <c r="Q68" s="34">
        <f t="shared" si="9"/>
        <v>3</v>
      </c>
      <c r="R68" s="51">
        <f t="shared" si="10"/>
        <v>2625504.4922905588</v>
      </c>
      <c r="S68" s="51">
        <v>0</v>
      </c>
      <c r="T68" s="51">
        <f t="shared" si="13"/>
        <v>2625504.4922905588</v>
      </c>
      <c r="U68" s="52">
        <f t="shared" si="3"/>
        <v>0</v>
      </c>
      <c r="V68" s="52">
        <f t="shared" si="11"/>
        <v>3078594.7039918867</v>
      </c>
    </row>
    <row r="69" spans="5:23" x14ac:dyDescent="0.2">
      <c r="E69" s="34">
        <f>A43</f>
        <v>40</v>
      </c>
      <c r="F69" s="34">
        <f t="shared" si="5"/>
        <v>2</v>
      </c>
      <c r="G69" s="51">
        <f t="shared" si="6"/>
        <v>2874664.6195145198</v>
      </c>
      <c r="H69" s="51">
        <v>0</v>
      </c>
      <c r="I69" s="51">
        <f t="shared" si="12"/>
        <v>2874664.6195145198</v>
      </c>
      <c r="J69" s="52">
        <f t="shared" si="7"/>
        <v>0</v>
      </c>
      <c r="K69" s="52">
        <f t="shared" si="8"/>
        <v>3196541.5356277153</v>
      </c>
      <c r="P69" s="34">
        <v>40</v>
      </c>
      <c r="Q69" s="34">
        <f t="shared" si="9"/>
        <v>2</v>
      </c>
      <c r="R69" s="51">
        <f t="shared" si="10"/>
        <v>2874664.6195145198</v>
      </c>
      <c r="S69" s="51">
        <v>0</v>
      </c>
      <c r="T69" s="51">
        <f t="shared" si="13"/>
        <v>2874664.6195145198</v>
      </c>
      <c r="U69" s="52">
        <f t="shared" si="3"/>
        <v>0</v>
      </c>
      <c r="V69" s="52">
        <f t="shared" si="11"/>
        <v>3196541.5356277153</v>
      </c>
    </row>
    <row r="70" spans="5:23" x14ac:dyDescent="0.2">
      <c r="E70" s="34">
        <f t="shared" si="4"/>
        <v>41</v>
      </c>
      <c r="F70" s="34">
        <f t="shared" si="5"/>
        <v>1</v>
      </c>
      <c r="G70" s="51">
        <f t="shared" si="6"/>
        <v>3147470.0191729986</v>
      </c>
      <c r="H70" s="51">
        <v>0</v>
      </c>
      <c r="I70" s="51">
        <f t="shared" si="12"/>
        <v>3147470.0191729986</v>
      </c>
      <c r="J70" s="52">
        <f t="shared" si="7"/>
        <v>0</v>
      </c>
      <c r="K70" s="52">
        <f t="shared" si="8"/>
        <v>3319007.1352179269</v>
      </c>
      <c r="P70" s="34">
        <v>41</v>
      </c>
      <c r="Q70" s="34">
        <f t="shared" si="9"/>
        <v>1</v>
      </c>
      <c r="R70" s="51">
        <f t="shared" si="10"/>
        <v>3147470.0191729986</v>
      </c>
      <c r="S70" s="51">
        <v>0</v>
      </c>
      <c r="T70" s="51">
        <f t="shared" si="13"/>
        <v>3147470.0191729986</v>
      </c>
      <c r="U70" s="52">
        <f t="shared" si="3"/>
        <v>0</v>
      </c>
      <c r="V70" s="52">
        <f t="shared" si="11"/>
        <v>3319007.1352179269</v>
      </c>
    </row>
    <row r="71" spans="5:23" x14ac:dyDescent="0.2">
      <c r="E71" s="34">
        <f>A45</f>
        <v>42</v>
      </c>
      <c r="F71" s="34">
        <f t="shared" si="5"/>
        <v>0</v>
      </c>
      <c r="G71" s="51">
        <f t="shared" si="6"/>
        <v>3446164.6253766883</v>
      </c>
      <c r="H71" s="51">
        <v>0</v>
      </c>
      <c r="I71" s="51">
        <f t="shared" si="12"/>
        <v>3446164.6253766883</v>
      </c>
      <c r="J71" s="52">
        <f t="shared" si="7"/>
        <v>0</v>
      </c>
      <c r="K71" s="52">
        <f t="shared" si="8"/>
        <v>3446164.6253766883</v>
      </c>
      <c r="P71" s="34">
        <v>42</v>
      </c>
      <c r="Q71" s="34">
        <f t="shared" si="9"/>
        <v>0</v>
      </c>
      <c r="R71" s="51">
        <f t="shared" si="10"/>
        <v>3446164.6253766883</v>
      </c>
      <c r="S71" s="51">
        <v>0</v>
      </c>
      <c r="T71" s="51">
        <f t="shared" si="13"/>
        <v>3446164.6253766883</v>
      </c>
      <c r="U71" s="52">
        <f t="shared" si="3"/>
        <v>0</v>
      </c>
      <c r="V71" s="52">
        <f t="shared" si="11"/>
        <v>3446164.6253766883</v>
      </c>
    </row>
    <row r="72" spans="5:23" x14ac:dyDescent="0.2">
      <c r="H72" s="53"/>
      <c r="I72" s="54"/>
      <c r="J72" s="52">
        <f>SUM(J29:J71)</f>
        <v>12385.376060261358</v>
      </c>
      <c r="K72" s="52">
        <f>SUM(K29:K71)</f>
        <v>71036639.45292449</v>
      </c>
      <c r="L72" s="52">
        <f>PV(5.45%,42,,-K72)</f>
        <v>7647612.5428357199</v>
      </c>
      <c r="S72" s="53"/>
      <c r="T72" s="54"/>
      <c r="U72" s="62">
        <f>SUM(U29:U71)</f>
        <v>7645364.2773080431</v>
      </c>
      <c r="V72" s="52">
        <f>SUM(V29:V71)</f>
        <v>71015755.948834389</v>
      </c>
      <c r="W72" s="52">
        <f>PV(5.45%,42,,-V72)</f>
        <v>7645364.2812477872</v>
      </c>
    </row>
    <row r="73" spans="5:23" x14ac:dyDescent="0.2">
      <c r="H73" s="53"/>
      <c r="I73" s="53"/>
      <c r="J73" s="48" t="s">
        <v>45</v>
      </c>
      <c r="K73" s="48" t="s">
        <v>42</v>
      </c>
      <c r="L73" s="48" t="s">
        <v>47</v>
      </c>
      <c r="S73" s="53"/>
      <c r="T73" s="53"/>
      <c r="U73" s="48" t="s">
        <v>45</v>
      </c>
      <c r="V73" s="48" t="s">
        <v>42</v>
      </c>
      <c r="W73" s="48" t="s">
        <v>47</v>
      </c>
    </row>
    <row r="76" spans="5:23" x14ac:dyDescent="0.2">
      <c r="G76" s="55" t="s">
        <v>43</v>
      </c>
      <c r="H76" s="52">
        <f>PV(K76,42,,-K72)</f>
        <v>12385.380089408345</v>
      </c>
      <c r="I76" s="56" t="s">
        <v>44</v>
      </c>
      <c r="J76" s="56"/>
      <c r="K76" s="58">
        <v>0.22882442458275193</v>
      </c>
      <c r="L76" s="57" t="s">
        <v>46</v>
      </c>
    </row>
    <row r="78" spans="5:23" x14ac:dyDescent="0.2">
      <c r="F78" s="53"/>
      <c r="G78" s="53"/>
      <c r="H78" s="53"/>
      <c r="I78" s="53"/>
      <c r="J78" s="53"/>
      <c r="K78" s="53"/>
      <c r="L78" s="53"/>
      <c r="M78" s="53"/>
    </row>
    <row r="79" spans="5:23" x14ac:dyDescent="0.2">
      <c r="F79" s="53"/>
      <c r="G79" s="53"/>
      <c r="H79" s="50"/>
      <c r="I79" s="67"/>
      <c r="J79" s="67"/>
      <c r="K79" s="59"/>
      <c r="L79" s="60"/>
      <c r="M79" s="53"/>
    </row>
    <row r="80" spans="5:23" x14ac:dyDescent="0.2">
      <c r="F80" s="53"/>
      <c r="G80" s="53"/>
      <c r="H80" s="53"/>
      <c r="I80" s="53"/>
      <c r="J80" s="53"/>
      <c r="K80" s="53"/>
      <c r="L80" s="53"/>
      <c r="M80" s="53"/>
    </row>
    <row r="81" spans="6:13" x14ac:dyDescent="0.2">
      <c r="F81" s="53"/>
      <c r="G81" s="53"/>
      <c r="H81" s="53"/>
      <c r="I81" s="53"/>
      <c r="J81" s="53"/>
      <c r="K81" s="53"/>
      <c r="L81" s="53"/>
      <c r="M81" s="53"/>
    </row>
  </sheetData>
  <mergeCells count="2">
    <mergeCell ref="A1:C1"/>
    <mergeCell ref="I79:J79"/>
  </mergeCells>
  <pageMargins left="0.7" right="0.7" top="0.75" bottom="0.75" header="0.3" footer="0.3"/>
  <ignoredErrors>
    <ignoredError sqref="F29:F7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1b</vt:lpstr>
      <vt:lpstr>2.a</vt:lpstr>
      <vt:lpstr>2.b</vt:lpstr>
      <vt:lpstr>2.c and 2.d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Arfaz Hussain</cp:lastModifiedBy>
  <dcterms:created xsi:type="dcterms:W3CDTF">2021-06-03T20:00:00Z</dcterms:created>
  <dcterms:modified xsi:type="dcterms:W3CDTF">2022-11-12T08:34:37Z</dcterms:modified>
</cp:coreProperties>
</file>