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rfaz/Desktop/ThirdYearEngineering/1 Summer 2024/1 CHEM 101 A01 B01/0 Labs/1 Current Submission/1 Reports/"/>
    </mc:Choice>
  </mc:AlternateContent>
  <xr:revisionPtr revIDLastSave="0" documentId="13_ncr:1_{C086ED16-3FEB-3648-9921-2018AC3148D5}" xr6:coauthVersionLast="47" xr6:coauthVersionMax="47" xr10:uidLastSave="{00000000-0000-0000-0000-000000000000}"/>
  <bookViews>
    <workbookView xWindow="25600" yWindow="-5100" windowWidth="19200" windowHeight="21100" activeTab="1" xr2:uid="{1F7F316C-B562-4F46-895B-18504D98DC12}"/>
  </bookViews>
  <sheets>
    <sheet name="Ex5" sheetId="1" r:id="rId1"/>
    <sheet name="Ex6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21" i="2"/>
  <c r="H18" i="2"/>
  <c r="I17" i="2"/>
  <c r="J17" i="2"/>
  <c r="K17" i="2"/>
  <c r="L17" i="2"/>
  <c r="L18" i="2" s="1"/>
  <c r="M17" i="2"/>
  <c r="N17" i="2"/>
  <c r="O17" i="2"/>
  <c r="P17" i="2"/>
  <c r="H17" i="2"/>
  <c r="J18" i="2"/>
  <c r="K18" i="2"/>
  <c r="M18" i="2"/>
  <c r="N18" i="2"/>
  <c r="O18" i="2"/>
  <c r="P18" i="2"/>
  <c r="O16" i="2"/>
  <c r="P16" i="2"/>
  <c r="N16" i="2"/>
  <c r="M16" i="2"/>
  <c r="L16" i="2"/>
  <c r="K16" i="2"/>
  <c r="J16" i="2"/>
  <c r="H16" i="2"/>
  <c r="E14" i="1"/>
  <c r="D17" i="1" s="1"/>
  <c r="D18" i="1" s="1"/>
  <c r="N18" i="1"/>
  <c r="L18" i="1"/>
  <c r="L15" i="1"/>
  <c r="O14" i="1"/>
  <c r="M14" i="1"/>
  <c r="L17" i="1" s="1"/>
  <c r="O13" i="1"/>
  <c r="N17" i="1" s="1"/>
  <c r="M13" i="1"/>
  <c r="G14" i="1"/>
  <c r="G13" i="1"/>
  <c r="F17" i="1" s="1"/>
  <c r="F18" i="1" s="1"/>
  <c r="E13" i="1"/>
  <c r="N15" i="1" l="1"/>
  <c r="D15" i="1"/>
  <c r="F15" i="1"/>
</calcChain>
</file>

<file path=xl/sharedStrings.xml><?xml version="1.0" encoding="utf-8"?>
<sst xmlns="http://schemas.openxmlformats.org/spreadsheetml/2006/main" count="56" uniqueCount="34">
  <si>
    <t>Synthesis</t>
  </si>
  <si>
    <t>actual yield (g)</t>
  </si>
  <si>
    <t>Me4NI3</t>
  </si>
  <si>
    <t>Me4NI5</t>
  </si>
  <si>
    <t>NMe4I (g)</t>
  </si>
  <si>
    <t>I2 (g)</t>
  </si>
  <si>
    <t>theoretical yield (g)</t>
  </si>
  <si>
    <t>% yield</t>
  </si>
  <si>
    <t>Diiodine, I2 (g/mol)</t>
  </si>
  <si>
    <t>Tetramethylammonium iodide, NMe4I (g/mol)</t>
  </si>
  <si>
    <t>N/A</t>
  </si>
  <si>
    <t>-</t>
  </si>
  <si>
    <t>Tetramethylammonium triiodide, NMe4I3 (g/mol)</t>
  </si>
  <si>
    <t>Tetramethylammonium pentaiodide, NMe4I5 (g/mol)</t>
  </si>
  <si>
    <t>moles</t>
  </si>
  <si>
    <t>Limiting Reactants</t>
  </si>
  <si>
    <t>Extraction and isolation of caffeine from green tea</t>
  </si>
  <si>
    <t>Mass of caffeine (g)</t>
  </si>
  <si>
    <t>%Mass caffeine in tea</t>
  </si>
  <si>
    <t>Number of cups of tea lethal dose for a 700 g rat</t>
  </si>
  <si>
    <t>Mass of tea leaves (g)</t>
  </si>
  <si>
    <t>LD(50) for rats</t>
  </si>
  <si>
    <t>Mass of Rat</t>
  </si>
  <si>
    <t>Lethal dose for a 700 g rat (g)</t>
  </si>
  <si>
    <t>tst2</t>
  </si>
  <si>
    <t>tst1</t>
  </si>
  <si>
    <t>tst3</t>
  </si>
  <si>
    <t>tst4</t>
  </si>
  <si>
    <t>tst5</t>
  </si>
  <si>
    <t>tst0</t>
  </si>
  <si>
    <t>tst6</t>
  </si>
  <si>
    <t>tst7</t>
  </si>
  <si>
    <t>Mass of Human</t>
  </si>
  <si>
    <t>0.1/0.052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</si>
</sst>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"/>
    <numFmt numFmtId="165" formatCode="0.0%"/>
    <numFmt numFmtId="166" formatCode="0.000"/>
    <numFmt numFmtId="173" formatCode="0.000%"/>
    <numFmt numFmtId="174" formatCode="0.0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10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73" fontId="0" fillId="0" borderId="0" xfId="1" applyNumberFormat="1" applyFont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166" fontId="0" fillId="0" borderId="3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3" fontId="0" fillId="0" borderId="3" xfId="1" applyNumberFormat="1" applyFont="1" applyBorder="1" applyAlignment="1">
      <alignment horizontal="center" vertical="center"/>
    </xf>
    <xf numFmtId="174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400-EA29-B444-BA0A-9FECAF2EA016}">
  <dimension ref="C6:O18"/>
  <sheetViews>
    <sheetView workbookViewId="0">
      <selection activeCell="J30" sqref="J30"/>
    </sheetView>
  </sheetViews>
  <sheetFormatPr baseColWidth="10" defaultRowHeight="16" x14ac:dyDescent="0.2"/>
  <cols>
    <col min="1" max="2" width="10.83203125" style="1"/>
    <col min="3" max="3" width="19" style="1" customWidth="1"/>
    <col min="4" max="4" width="10.83203125" style="1"/>
    <col min="5" max="5" width="13.6640625" style="1" customWidth="1"/>
    <col min="6" max="10" width="10.83203125" style="1"/>
    <col min="11" max="11" width="19" style="1" customWidth="1"/>
    <col min="12" max="12" width="10.83203125" style="1"/>
    <col min="13" max="13" width="14.1640625" style="1" customWidth="1"/>
    <col min="14" max="14" width="10.83203125" style="1"/>
    <col min="15" max="15" width="10.83203125" style="1" customWidth="1"/>
    <col min="16" max="16384" width="10.83203125" style="1"/>
  </cols>
  <sheetData>
    <row r="6" spans="3:15" x14ac:dyDescent="0.2">
      <c r="C6" s="13" t="s">
        <v>9</v>
      </c>
      <c r="D6" s="13"/>
      <c r="E6" s="13"/>
      <c r="F6" s="13">
        <v>201.04580000000001</v>
      </c>
      <c r="G6" s="13"/>
      <c r="K6" s="13" t="s">
        <v>9</v>
      </c>
      <c r="L6" s="13"/>
      <c r="M6" s="13"/>
      <c r="N6" s="13">
        <v>201.04580000000001</v>
      </c>
      <c r="O6" s="13"/>
    </row>
    <row r="7" spans="3:15" x14ac:dyDescent="0.2">
      <c r="C7" s="13" t="s">
        <v>8</v>
      </c>
      <c r="D7" s="13"/>
      <c r="E7" s="13"/>
      <c r="F7" s="13">
        <v>253.80894000000001</v>
      </c>
      <c r="G7" s="13"/>
      <c r="K7" s="13" t="s">
        <v>8</v>
      </c>
      <c r="L7" s="13"/>
      <c r="M7" s="13"/>
      <c r="N7" s="13">
        <v>253.80894000000001</v>
      </c>
      <c r="O7" s="13"/>
    </row>
    <row r="8" spans="3:15" x14ac:dyDescent="0.2">
      <c r="C8" s="13" t="s">
        <v>12</v>
      </c>
      <c r="D8" s="13"/>
      <c r="E8" s="13"/>
      <c r="F8" s="13">
        <v>454.8458</v>
      </c>
      <c r="G8" s="13"/>
      <c r="K8" s="13" t="s">
        <v>12</v>
      </c>
      <c r="L8" s="13"/>
      <c r="M8" s="13"/>
      <c r="N8" s="13">
        <v>454.8458</v>
      </c>
      <c r="O8" s="13"/>
    </row>
    <row r="9" spans="3:15" x14ac:dyDescent="0.2">
      <c r="C9" s="13" t="s">
        <v>13</v>
      </c>
      <c r="D9" s="13"/>
      <c r="E9" s="13"/>
      <c r="F9" s="13">
        <v>708.64580000000001</v>
      </c>
      <c r="G9" s="13"/>
      <c r="K9" s="13" t="s">
        <v>13</v>
      </c>
      <c r="L9" s="13"/>
      <c r="M9" s="13"/>
      <c r="N9" s="13">
        <v>708.64580000000001</v>
      </c>
      <c r="O9" s="13"/>
    </row>
    <row r="12" spans="3:15" x14ac:dyDescent="0.2">
      <c r="C12" s="2" t="s">
        <v>0</v>
      </c>
      <c r="D12" s="2" t="s">
        <v>2</v>
      </c>
      <c r="E12" s="2" t="s">
        <v>11</v>
      </c>
      <c r="F12" s="2" t="s">
        <v>3</v>
      </c>
      <c r="G12" s="2" t="s">
        <v>11</v>
      </c>
      <c r="H12" s="5"/>
      <c r="I12" s="5"/>
      <c r="J12" s="6"/>
      <c r="K12" s="2" t="s">
        <v>0</v>
      </c>
      <c r="L12" s="2" t="s">
        <v>2</v>
      </c>
      <c r="M12" s="2" t="s">
        <v>14</v>
      </c>
      <c r="N12" s="2" t="s">
        <v>3</v>
      </c>
      <c r="O12" s="2" t="s">
        <v>14</v>
      </c>
    </row>
    <row r="13" spans="3:15" x14ac:dyDescent="0.2">
      <c r="C13" s="3" t="s">
        <v>4</v>
      </c>
      <c r="D13" s="4">
        <v>0.51900000000000002</v>
      </c>
      <c r="E13" s="8">
        <f>D13/F6</f>
        <v>2.5815013295477944E-3</v>
      </c>
      <c r="F13" s="4">
        <v>0.51500000000000001</v>
      </c>
      <c r="G13" s="4">
        <f>F13/F6</f>
        <v>2.5616053655435726E-3</v>
      </c>
      <c r="K13" s="3" t="s">
        <v>4</v>
      </c>
      <c r="L13" s="4">
        <v>0.504</v>
      </c>
      <c r="M13" s="4">
        <f>L13/N6</f>
        <v>2.5068914645319622E-3</v>
      </c>
      <c r="N13" s="4">
        <v>0.497</v>
      </c>
      <c r="O13" s="4">
        <f>N13/N6</f>
        <v>2.4720735275245739E-3</v>
      </c>
    </row>
    <row r="14" spans="3:15" x14ac:dyDescent="0.2">
      <c r="C14" s="3" t="s">
        <v>5</v>
      </c>
      <c r="D14" s="4">
        <v>0.53100000000000003</v>
      </c>
      <c r="E14" s="4">
        <f>D14/F7</f>
        <v>2.0921248873266639E-3</v>
      </c>
      <c r="F14" s="4">
        <v>1.3169999999999999</v>
      </c>
      <c r="G14" s="4">
        <f>F14/F7</f>
        <v>5.1889425171548331E-3</v>
      </c>
      <c r="K14" s="3" t="s">
        <v>5</v>
      </c>
      <c r="L14" s="4">
        <v>0.50800000000000001</v>
      </c>
      <c r="M14" s="4">
        <f>L14/N7</f>
        <v>2.0015055419245675E-3</v>
      </c>
      <c r="N14" s="4">
        <v>1.3</v>
      </c>
      <c r="O14" s="4">
        <f>N14/N7</f>
        <v>5.1219630009880657E-3</v>
      </c>
    </row>
    <row r="15" spans="3:15" x14ac:dyDescent="0.2">
      <c r="C15" s="2" t="s">
        <v>15</v>
      </c>
      <c r="D15" s="2" t="str">
        <f>IF(E13&gt;=E14, C14, C13)</f>
        <v>I2 (g)</v>
      </c>
      <c r="E15" s="2" t="s">
        <v>11</v>
      </c>
      <c r="F15" s="2" t="str">
        <f>IF(G13&gt;=G14, C14, C13)</f>
        <v>NMe4I (g)</v>
      </c>
      <c r="G15" s="2" t="s">
        <v>11</v>
      </c>
      <c r="K15" s="2" t="s">
        <v>15</v>
      </c>
      <c r="L15" s="2" t="str">
        <f>IF(M13&gt;=M14, K14, K13)</f>
        <v>I2 (g)</v>
      </c>
      <c r="M15" s="2" t="s">
        <v>11</v>
      </c>
      <c r="N15" s="2" t="str">
        <f>IF(O13&gt;=O14, K14, K13)</f>
        <v>NMe4I (g)</v>
      </c>
      <c r="O15" s="2" t="s">
        <v>11</v>
      </c>
    </row>
    <row r="16" spans="3:15" x14ac:dyDescent="0.2">
      <c r="C16" s="3" t="s">
        <v>1</v>
      </c>
      <c r="D16" s="4">
        <v>4.1189999999999998</v>
      </c>
      <c r="E16" s="4" t="s">
        <v>10</v>
      </c>
      <c r="F16" s="4">
        <v>1.417</v>
      </c>
      <c r="G16" s="4" t="s">
        <v>10</v>
      </c>
      <c r="K16" s="3" t="s">
        <v>1</v>
      </c>
      <c r="L16" s="4">
        <v>4.3099999999999996</v>
      </c>
      <c r="M16" s="4" t="s">
        <v>10</v>
      </c>
      <c r="N16" s="4">
        <v>1.04</v>
      </c>
      <c r="O16" s="4" t="s">
        <v>10</v>
      </c>
    </row>
    <row r="17" spans="3:15" x14ac:dyDescent="0.2">
      <c r="C17" s="3" t="s">
        <v>6</v>
      </c>
      <c r="D17" s="11">
        <f>E14*F8</f>
        <v>0.9515942180760063</v>
      </c>
      <c r="E17" s="4"/>
      <c r="F17" s="12">
        <f>G13*F9</f>
        <v>1.8152708835499174</v>
      </c>
      <c r="G17" s="4"/>
      <c r="K17" s="3" t="s">
        <v>6</v>
      </c>
      <c r="L17" s="4">
        <f>M14*N8</f>
        <v>0.91037638942111343</v>
      </c>
      <c r="M17" s="4"/>
      <c r="N17" s="4">
        <f>O13*N9</f>
        <v>1.7518245225714737</v>
      </c>
      <c r="O17" s="4"/>
    </row>
    <row r="18" spans="3:15" x14ac:dyDescent="0.2">
      <c r="C18" s="3" t="s">
        <v>7</v>
      </c>
      <c r="D18" s="10">
        <f>D16/D17</f>
        <v>4.328525669615833</v>
      </c>
      <c r="E18" s="4"/>
      <c r="F18" s="9">
        <f>F16/F17</f>
        <v>0.7805997511671291</v>
      </c>
      <c r="G18" s="4"/>
      <c r="K18" s="3" t="s">
        <v>7</v>
      </c>
      <c r="L18" s="7">
        <f>L16/L17</f>
        <v>4.734305557661294</v>
      </c>
      <c r="M18" s="4"/>
      <c r="N18" s="7">
        <f>N16/N17</f>
        <v>0.59366676661963924</v>
      </c>
      <c r="O18" s="4"/>
    </row>
  </sheetData>
  <mergeCells count="16">
    <mergeCell ref="C9:E9"/>
    <mergeCell ref="F9:G9"/>
    <mergeCell ref="K6:M6"/>
    <mergeCell ref="N6:O6"/>
    <mergeCell ref="K7:M7"/>
    <mergeCell ref="N7:O7"/>
    <mergeCell ref="K8:M8"/>
    <mergeCell ref="N8:O8"/>
    <mergeCell ref="K9:M9"/>
    <mergeCell ref="N9:O9"/>
    <mergeCell ref="C6:E6"/>
    <mergeCell ref="C7:E7"/>
    <mergeCell ref="F6:G6"/>
    <mergeCell ref="F7:G7"/>
    <mergeCell ref="C8:E8"/>
    <mergeCell ref="F8:G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7C2EC-DFF6-DB47-8BBE-D5991D7958B6}">
  <dimension ref="D12:AD33"/>
  <sheetViews>
    <sheetView tabSelected="1" topLeftCell="B1" workbookViewId="0">
      <selection activeCell="H28" sqref="H28"/>
    </sheetView>
  </sheetViews>
  <sheetFormatPr baseColWidth="10" defaultRowHeight="16" x14ac:dyDescent="0.2"/>
  <cols>
    <col min="1" max="3" width="10.83203125" style="15"/>
    <col min="4" max="4" width="10.83203125" style="15" customWidth="1"/>
    <col min="5" max="8" width="10.83203125" style="15"/>
    <col min="9" max="9" width="1.33203125" style="15" customWidth="1"/>
    <col min="10" max="16384" width="10.83203125" style="15"/>
  </cols>
  <sheetData>
    <row r="12" spans="4:30" ht="17" thickBot="1" x14ac:dyDescent="0.25"/>
    <row r="13" spans="4:30" ht="17" thickBot="1" x14ac:dyDescent="0.25">
      <c r="D13" s="25" t="s">
        <v>16</v>
      </c>
      <c r="E13" s="26"/>
      <c r="F13" s="26"/>
      <c r="G13" s="27"/>
      <c r="H13" s="28" t="s">
        <v>29</v>
      </c>
      <c r="I13" s="1"/>
      <c r="J13" s="29" t="s">
        <v>25</v>
      </c>
      <c r="K13" s="29" t="s">
        <v>24</v>
      </c>
      <c r="L13" s="29" t="s">
        <v>26</v>
      </c>
      <c r="M13" s="29" t="s">
        <v>27</v>
      </c>
      <c r="N13" s="29" t="s">
        <v>28</v>
      </c>
      <c r="O13" s="29" t="s">
        <v>30</v>
      </c>
      <c r="P13" s="29" t="s">
        <v>31</v>
      </c>
    </row>
    <row r="14" spans="4:30" ht="17" thickBot="1" x14ac:dyDescent="0.25">
      <c r="D14" s="21" t="s">
        <v>20</v>
      </c>
      <c r="E14" s="22"/>
      <c r="F14" s="22"/>
      <c r="G14" s="23"/>
      <c r="H14" s="24">
        <v>3.012</v>
      </c>
      <c r="I14" s="17"/>
      <c r="J14" s="24">
        <v>2.87</v>
      </c>
      <c r="K14" s="24">
        <v>3.2633999999999999</v>
      </c>
      <c r="L14" s="24">
        <v>3.32</v>
      </c>
      <c r="M14" s="24">
        <v>2.9657</v>
      </c>
      <c r="N14" s="24">
        <v>2.79</v>
      </c>
      <c r="O14" s="24">
        <v>2.8860000000000001</v>
      </c>
      <c r="P14" s="24">
        <v>3.0710000000000002</v>
      </c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4:30" ht="17" thickBot="1" x14ac:dyDescent="0.25">
      <c r="D15" s="21" t="s">
        <v>17</v>
      </c>
      <c r="E15" s="22"/>
      <c r="F15" s="22"/>
      <c r="G15" s="23"/>
      <c r="H15" s="24">
        <v>5.1999999999999998E-2</v>
      </c>
      <c r="I15" s="17"/>
      <c r="J15" s="24">
        <v>6.2E-2</v>
      </c>
      <c r="K15" s="24">
        <v>0.216</v>
      </c>
      <c r="L15" s="24">
        <v>0.09</v>
      </c>
      <c r="M15" s="24">
        <v>8.2199999999999995E-2</v>
      </c>
      <c r="N15" s="24">
        <v>7.8700000000000006E-2</v>
      </c>
      <c r="O15" s="24">
        <v>7.3999999999999996E-2</v>
      </c>
      <c r="P15" s="24">
        <v>2.7E-2</v>
      </c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4:30" ht="17" thickBot="1" x14ac:dyDescent="0.25">
      <c r="D16" s="21" t="s">
        <v>18</v>
      </c>
      <c r="E16" s="22"/>
      <c r="F16" s="22"/>
      <c r="G16" s="23"/>
      <c r="H16" s="30">
        <f>(H15)/H14</f>
        <v>1.7264276228419653E-2</v>
      </c>
      <c r="I16" s="18"/>
      <c r="J16" s="30">
        <f>(J15)/J14</f>
        <v>2.160278745644599E-2</v>
      </c>
      <c r="K16" s="30">
        <f>(K15)/K14</f>
        <v>6.6188637617209042E-2</v>
      </c>
      <c r="L16" s="30">
        <f>(L15)/L14</f>
        <v>2.710843373493976E-2</v>
      </c>
      <c r="M16" s="30">
        <f>(M15)/M14</f>
        <v>2.7716896516842567E-2</v>
      </c>
      <c r="N16" s="30">
        <f>(N15)/N14</f>
        <v>2.8207885304659501E-2</v>
      </c>
      <c r="O16" s="30">
        <f t="shared" ref="O16:P16" si="0">(O15)/O14</f>
        <v>2.564102564102564E-2</v>
      </c>
      <c r="P16" s="30">
        <f t="shared" si="0"/>
        <v>8.791924454575056E-3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4:30" ht="17" thickBot="1" x14ac:dyDescent="0.25">
      <c r="D17" s="21" t="s">
        <v>23</v>
      </c>
      <c r="E17" s="22"/>
      <c r="F17" s="22"/>
      <c r="G17" s="23"/>
      <c r="H17" s="24">
        <f>($F20*$F21)</f>
        <v>0.13439999999999999</v>
      </c>
      <c r="I17" s="24">
        <f t="shared" ref="I17:P17" si="1">($F20*$F21)</f>
        <v>0.13439999999999999</v>
      </c>
      <c r="J17" s="24">
        <f t="shared" si="1"/>
        <v>0.13439999999999999</v>
      </c>
      <c r="K17" s="24">
        <f t="shared" si="1"/>
        <v>0.13439999999999999</v>
      </c>
      <c r="L17" s="24">
        <f t="shared" si="1"/>
        <v>0.13439999999999999</v>
      </c>
      <c r="M17" s="24">
        <f t="shared" si="1"/>
        <v>0.13439999999999999</v>
      </c>
      <c r="N17" s="24">
        <f t="shared" si="1"/>
        <v>0.13439999999999999</v>
      </c>
      <c r="O17" s="24">
        <f t="shared" si="1"/>
        <v>0.13439999999999999</v>
      </c>
      <c r="P17" s="24">
        <f t="shared" si="1"/>
        <v>0.13439999999999999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4:30" ht="17" thickBot="1" x14ac:dyDescent="0.25">
      <c r="D18" s="19" t="s">
        <v>19</v>
      </c>
      <c r="E18" s="20"/>
      <c r="F18" s="20"/>
      <c r="G18" s="20"/>
      <c r="H18" s="24">
        <f>H17/H15</f>
        <v>2.5846153846153848</v>
      </c>
      <c r="I18" s="24"/>
      <c r="J18" s="24">
        <f t="shared" ref="I18:P18" si="2">J17/J15</f>
        <v>2.1677419354838707</v>
      </c>
      <c r="K18" s="24">
        <f t="shared" si="2"/>
        <v>0.62222222222222223</v>
      </c>
      <c r="L18" s="24">
        <f t="shared" si="2"/>
        <v>1.4933333333333334</v>
      </c>
      <c r="M18" s="24">
        <f t="shared" si="2"/>
        <v>1.635036496350365</v>
      </c>
      <c r="N18" s="24">
        <f t="shared" si="2"/>
        <v>1.7077509529860226</v>
      </c>
      <c r="O18" s="24">
        <f t="shared" si="2"/>
        <v>1.8162162162162161</v>
      </c>
      <c r="P18" s="24">
        <f t="shared" si="2"/>
        <v>4.9777777777777779</v>
      </c>
    </row>
    <row r="20" spans="4:30" x14ac:dyDescent="0.2">
      <c r="D20" s="16" t="s">
        <v>21</v>
      </c>
      <c r="E20" s="16"/>
      <c r="F20" s="1">
        <v>0.192</v>
      </c>
      <c r="G20" s="14"/>
    </row>
    <row r="21" spans="4:30" x14ac:dyDescent="0.2">
      <c r="D21" s="16" t="s">
        <v>22</v>
      </c>
      <c r="E21" s="16"/>
      <c r="F21" s="1">
        <v>0.7</v>
      </c>
      <c r="G21" s="1">
        <f>($F20*$F22)</f>
        <v>13.44</v>
      </c>
    </row>
    <row r="22" spans="4:30" x14ac:dyDescent="0.2">
      <c r="D22" s="16" t="s">
        <v>32</v>
      </c>
      <c r="E22" s="16"/>
      <c r="F22" s="1">
        <v>70</v>
      </c>
      <c r="G22" s="31">
        <f>G21/H15</f>
        <v>258.46153846153845</v>
      </c>
    </row>
    <row r="33" spans="6:6" x14ac:dyDescent="0.2">
      <c r="F33" s="15" t="s">
        <v>33</v>
      </c>
    </row>
  </sheetData>
  <mergeCells count="9">
    <mergeCell ref="D18:G18"/>
    <mergeCell ref="D20:E20"/>
    <mergeCell ref="D21:E21"/>
    <mergeCell ref="D22:E22"/>
    <mergeCell ref="D13:G13"/>
    <mergeCell ref="D14:G14"/>
    <mergeCell ref="D15:G15"/>
    <mergeCell ref="D16:G16"/>
    <mergeCell ref="D17:G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Ex5</vt:lpstr>
      <vt:lpstr>Ex6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Arfaz Hossain</dc:creator>
  <cp:lastModifiedBy>Arfaz Hossain</cp:lastModifiedBy>
  <dcterms:created xsi:type="dcterms:W3CDTF">2024-06-20T19:29:06Z</dcterms:created>
  <dcterms:modified xsi:type="dcterms:W3CDTF">2024-06-27T13:25:48Z</dcterms:modified>
</cp:coreProperties>
</file>