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data\"/>
    </mc:Choice>
  </mc:AlternateContent>
  <xr:revisionPtr revIDLastSave="0" documentId="10_ncr:100000_{2254764E-2B08-4F40-A8F0-884726151901}" xr6:coauthVersionLast="31" xr6:coauthVersionMax="40" xr10:uidLastSave="{00000000-0000-0000-0000-000000000000}"/>
  <bookViews>
    <workbookView xWindow="0" yWindow="0" windowWidth="17256" windowHeight="5652" activeTab="2" xr2:uid="{ECBC9880-2B97-44EA-9887-629A306A84A1}"/>
  </bookViews>
  <sheets>
    <sheet name="CCS" sheetId="2" r:id="rId1"/>
    <sheet name="H2 basics" sheetId="1" r:id="rId2"/>
    <sheet name="H2 Steam Reforming" sheetId="3" r:id="rId3"/>
    <sheet name="Photocatalytic 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6" i="3" l="1"/>
  <c r="E5" i="3"/>
  <c r="F3" i="4" l="1"/>
  <c r="F2" i="4"/>
  <c r="I7" i="3"/>
  <c r="I6" i="3"/>
  <c r="O6" i="3"/>
  <c r="P5" i="3"/>
  <c r="F16" i="3"/>
  <c r="G16" i="3" s="1"/>
  <c r="Q5" i="3" s="1"/>
  <c r="P6" i="3" l="1"/>
  <c r="D8" i="3"/>
  <c r="C8" i="3"/>
  <c r="B15" i="3"/>
  <c r="B5" i="3" l="1"/>
  <c r="G5" i="3" s="1"/>
  <c r="C8" i="1"/>
  <c r="I2" i="3"/>
  <c r="G8" i="3"/>
  <c r="B7" i="3"/>
  <c r="G7" i="3" s="1"/>
  <c r="B6" i="3"/>
  <c r="G6" i="3" s="1"/>
  <c r="D12" i="2"/>
  <c r="D13" i="2" s="1"/>
  <c r="E4" i="2"/>
  <c r="D14" i="2"/>
  <c r="D15" i="2" s="1"/>
  <c r="K1" i="2"/>
  <c r="G9" i="3" l="1"/>
  <c r="C5" i="3"/>
  <c r="E8" i="1"/>
  <c r="G2" i="1"/>
  <c r="D5" i="3" l="1"/>
  <c r="C9" i="3"/>
  <c r="L5" i="3" s="1"/>
  <c r="L6" i="3" s="1"/>
  <c r="E19" i="2"/>
  <c r="D9" i="3" l="1"/>
  <c r="N7" i="3" s="1"/>
  <c r="E15" i="3"/>
  <c r="M5" i="3"/>
  <c r="G11" i="3" s="1"/>
</calcChain>
</file>

<file path=xl/sharedStrings.xml><?xml version="1.0" encoding="utf-8"?>
<sst xmlns="http://schemas.openxmlformats.org/spreadsheetml/2006/main" count="139" uniqueCount="107">
  <si>
    <t>H2 Method</t>
  </si>
  <si>
    <t>H2 energy density</t>
  </si>
  <si>
    <t>MJ/kg</t>
  </si>
  <si>
    <t>MJ/m3</t>
  </si>
  <si>
    <t>kWh/kg</t>
  </si>
  <si>
    <t>Efficiency</t>
  </si>
  <si>
    <t>DSCINV</t>
  </si>
  <si>
    <t>300 m3/h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</si>
  <si>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</si>
  <si>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</si>
  <si>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</si>
  <si>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</si>
  <si>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</si>
  <si>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</si>
  <si>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</si>
  <si>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</si>
  <si>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</si>
  <si>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186 million JPY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</si>
  <si>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</si>
  <si>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</si>
  <si>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</si>
  <si>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</si>
  <si>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</si>
  <si>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</si>
  <si>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</si>
  <si>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</si>
  <si>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</si>
  <si>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</si>
  <si>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</si>
  <si>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</si>
  <si>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</si>
  <si>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</si>
  <si>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</si>
  <si>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</si>
  <si>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</si>
  <si>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</si>
  <si>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</si>
  <si>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Cap Fac</t>
  </si>
  <si>
    <t>Fusina (2009)</t>
  </si>
  <si>
    <t>m3</t>
  </si>
  <si>
    <t>GWh</t>
  </si>
  <si>
    <t>Transportation (pipeline)</t>
  </si>
  <si>
    <t>Mt</t>
  </si>
  <si>
    <t>kg/m3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</si>
  <si>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</si>
  <si>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</si>
  <si>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</si>
  <si>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</si>
  <si>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</si>
  <si>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</si>
  <si>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</si>
  <si>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</si>
  <si>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</si>
  <si>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</si>
  <si>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</si>
  <si>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</si>
  <si>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</si>
  <si>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</si>
  <si>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</si>
  <si>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</si>
  <si>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</si>
  <si>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</si>
  <si>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</si>
  <si>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</si>
  <si>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</si>
  <si>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</si>
  <si>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</si>
  <si>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</si>
  <si>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</si>
  <si>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</si>
  <si>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</si>
  <si>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</si>
  <si>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</si>
  <si>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</si>
  <si>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</si>
  <si>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20 y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</si>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</sst>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workbookViewId="0">
      <selection activeCell="D26" sqref="D26"/>
    </sheetView>
  </sheetViews>
  <sheetFormatPr defaultRowHeight="14.4" x14ac:dyDescent="0.3"/>
  <cols>
    <col min="1" max="1" width="19.88671875" customWidth="1"/>
    <col min="2" max="2" width="11.21875" customWidth="1"/>
    <col min="3" max="3" width="15.109375" customWidth="1"/>
    <col min="4" max="4" width="11" bestFit="1" customWidth="1"/>
    <col min="11" max="11" width="12" bestFit="1" customWidth="1"/>
  </cols>
  <sheetData>
    <row r="1" spans="1:15" x14ac:dyDescent="0.3">
      <c r="A1" s="2" t="s">
        <v>18</v>
      </c>
      <c r="J1" t="s">
        <v>51</v>
      </c>
      <c r="K1">
        <f>0.277778/1000000</f>
        <v>2.7777800000000004E-7</v>
      </c>
      <c r="L1" t="s">
        <v>40</v>
      </c>
      <c r="N1" t="s">
        <v>35</v>
      </c>
      <c r="O1">
        <v>8.8999999999999999E-3</v>
      </c>
    </row>
    <row r="2" spans="1:15" x14ac:dyDescent="0.3">
      <c r="A2" s="2" t="s">
        <v>54</v>
      </c>
      <c r="B2">
        <v>2020</v>
      </c>
      <c r="C2" t="s">
        <v>19</v>
      </c>
      <c r="E2">
        <v>17.600000000000001</v>
      </c>
      <c r="F2" t="s">
        <v>21</v>
      </c>
      <c r="H2" t="s">
        <v>62</v>
      </c>
    </row>
    <row r="3" spans="1:15" x14ac:dyDescent="0.3">
      <c r="B3">
        <v>2030</v>
      </c>
      <c r="C3" t="s">
        <v>20</v>
      </c>
      <c r="E3">
        <v>8.8000000000000007</v>
      </c>
      <c r="F3" t="s">
        <v>21</v>
      </c>
    </row>
    <row r="4" spans="1:15" x14ac:dyDescent="0.3">
      <c r="B4">
        <v>2050</v>
      </c>
      <c r="C4" t="s">
        <v>58</v>
      </c>
      <c r="E4">
        <f>500*O1</f>
        <v>4.45</v>
      </c>
      <c r="F4" t="s">
        <v>21</v>
      </c>
    </row>
    <row r="5" spans="1:15" x14ac:dyDescent="0.3">
      <c r="G5" s="3"/>
    </row>
    <row r="6" spans="1:15" x14ac:dyDescent="0.3">
      <c r="A6" s="2" t="s">
        <v>53</v>
      </c>
      <c r="B6" t="s">
        <v>34</v>
      </c>
      <c r="D6">
        <v>4000</v>
      </c>
      <c r="E6" t="s">
        <v>57</v>
      </c>
      <c r="G6" t="s">
        <v>59</v>
      </c>
      <c r="I6" t="s">
        <v>60</v>
      </c>
    </row>
    <row r="7" spans="1:15" x14ac:dyDescent="0.3">
      <c r="A7" s="2"/>
    </row>
    <row r="8" spans="1:15" x14ac:dyDescent="0.3">
      <c r="A8" s="2" t="s">
        <v>52</v>
      </c>
      <c r="B8" t="s">
        <v>44</v>
      </c>
      <c r="C8" t="s">
        <v>45</v>
      </c>
      <c r="D8">
        <v>14.7</v>
      </c>
      <c r="E8" t="s">
        <v>24</v>
      </c>
    </row>
    <row r="9" spans="1:15" x14ac:dyDescent="0.3">
      <c r="A9" s="2"/>
      <c r="C9" t="s">
        <v>46</v>
      </c>
      <c r="D9">
        <v>14.7</v>
      </c>
      <c r="E9" t="s">
        <v>47</v>
      </c>
    </row>
    <row r="10" spans="1:15" x14ac:dyDescent="0.3">
      <c r="B10" t="s">
        <v>22</v>
      </c>
      <c r="C10" t="s">
        <v>48</v>
      </c>
      <c r="D10">
        <v>52</v>
      </c>
      <c r="E10" t="s">
        <v>24</v>
      </c>
    </row>
    <row r="11" spans="1:15" x14ac:dyDescent="0.3">
      <c r="B11" t="s">
        <v>23</v>
      </c>
      <c r="D11">
        <v>3.2</v>
      </c>
      <c r="E11" t="s">
        <v>24</v>
      </c>
    </row>
    <row r="12" spans="1:15" x14ac:dyDescent="0.3">
      <c r="B12" s="2" t="s">
        <v>25</v>
      </c>
      <c r="C12" t="s">
        <v>49</v>
      </c>
      <c r="D12">
        <f>(D9*1000)+(D11*1000)</f>
        <v>17900</v>
      </c>
      <c r="E12" t="s">
        <v>50</v>
      </c>
    </row>
    <row r="13" spans="1:15" x14ac:dyDescent="0.3">
      <c r="B13" s="2"/>
      <c r="D13" s="7">
        <f>D12*K1</f>
        <v>4.9722262000000007E-3</v>
      </c>
      <c r="E13" t="s">
        <v>26</v>
      </c>
    </row>
    <row r="14" spans="1:15" x14ac:dyDescent="0.3">
      <c r="B14" s="2"/>
      <c r="C14" t="s">
        <v>55</v>
      </c>
      <c r="D14" s="7">
        <f>D12+(D10*1000000)</f>
        <v>52017900</v>
      </c>
      <c r="E14" t="s">
        <v>50</v>
      </c>
    </row>
    <row r="15" spans="1:15" x14ac:dyDescent="0.3">
      <c r="D15" s="6">
        <f>D14*K1</f>
        <v>14.449428226200002</v>
      </c>
      <c r="E15" t="s">
        <v>26</v>
      </c>
    </row>
    <row r="17" spans="1:7" x14ac:dyDescent="0.3">
      <c r="A17" s="2" t="s">
        <v>61</v>
      </c>
      <c r="B17" t="s">
        <v>27</v>
      </c>
      <c r="D17" t="s">
        <v>28</v>
      </c>
      <c r="E17">
        <v>24.64</v>
      </c>
      <c r="F17" t="s">
        <v>30</v>
      </c>
    </row>
    <row r="18" spans="1:7" x14ac:dyDescent="0.3">
      <c r="B18" t="s">
        <v>41</v>
      </c>
      <c r="D18" t="s">
        <v>29</v>
      </c>
      <c r="E18">
        <v>7.04</v>
      </c>
      <c r="F18" t="s">
        <v>21</v>
      </c>
    </row>
    <row r="19" spans="1:7" x14ac:dyDescent="0.3">
      <c r="B19" s="2" t="s">
        <v>31</v>
      </c>
      <c r="E19">
        <f>E17+E18</f>
        <v>31.68</v>
      </c>
      <c r="F19" t="s">
        <v>21</v>
      </c>
      <c r="G19" t="s">
        <v>36</v>
      </c>
    </row>
    <row r="21" spans="1:7" x14ac:dyDescent="0.3">
      <c r="A21" s="2" t="s">
        <v>32</v>
      </c>
      <c r="B21">
        <v>156</v>
      </c>
      <c r="C21" t="s">
        <v>33</v>
      </c>
      <c r="D21" t="s">
        <v>56</v>
      </c>
    </row>
    <row r="23" spans="1:7" x14ac:dyDescent="0.3">
      <c r="A23" s="2" t="s">
        <v>63</v>
      </c>
      <c r="B23" s="2" t="s">
        <v>52</v>
      </c>
      <c r="C23">
        <v>14.45</v>
      </c>
      <c r="D23" t="s">
        <v>26</v>
      </c>
    </row>
    <row r="24" spans="1:7" x14ac:dyDescent="0.3">
      <c r="B24" s="2" t="s">
        <v>53</v>
      </c>
      <c r="C24">
        <v>8.8000000000000007</v>
      </c>
      <c r="D24" t="s">
        <v>21</v>
      </c>
      <c r="E24">
        <v>2030</v>
      </c>
    </row>
    <row r="25" spans="1:7" x14ac:dyDescent="0.3">
      <c r="B25" t="s">
        <v>64</v>
      </c>
      <c r="C25">
        <v>4.4000000000000004</v>
      </c>
      <c r="D25" t="s">
        <v>21</v>
      </c>
      <c r="E25">
        <v>2050</v>
      </c>
    </row>
    <row r="26" spans="1:7" x14ac:dyDescent="0.3">
      <c r="B26" s="2" t="s">
        <v>61</v>
      </c>
      <c r="C26">
        <v>31.68</v>
      </c>
      <c r="D26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1:O12"/>
  <sheetViews>
    <sheetView workbookViewId="0">
      <selection activeCell="G17" sqref="G17"/>
    </sheetView>
  </sheetViews>
  <sheetFormatPr defaultRowHeight="14.4" x14ac:dyDescent="0.3"/>
  <cols>
    <col min="1" max="1" width="22.88671875" customWidth="1"/>
    <col min="2" max="2" width="10.33203125" customWidth="1"/>
    <col min="3" max="3" width="12.6640625" customWidth="1"/>
    <col min="4" max="5" width="13.109375" customWidth="1"/>
    <col min="7" max="7" width="10.6640625" customWidth="1"/>
    <col min="8" max="9" width="10.88671875" customWidth="1"/>
    <col min="11" max="11" width="10.88671875" customWidth="1"/>
    <col min="13" max="13" width="13.44140625" customWidth="1"/>
  </cols>
  <sheetData>
    <row r="1" spans="1:15" x14ac:dyDescent="0.3">
      <c r="D1" t="s">
        <v>65</v>
      </c>
    </row>
    <row r="2" spans="1:15" x14ac:dyDescent="0.3">
      <c r="A2" s="4" t="s">
        <v>15</v>
      </c>
      <c r="D2" t="s">
        <v>68</v>
      </c>
      <c r="E2" t="s">
        <v>66</v>
      </c>
      <c r="G2" s="5">
        <f>70.8/1.8</f>
        <v>39.333333333333329</v>
      </c>
      <c r="H2" t="s">
        <v>43</v>
      </c>
      <c r="I2" t="s">
        <v>67</v>
      </c>
      <c r="K2">
        <v>8.8999999999999999E-3</v>
      </c>
      <c r="L2" t="s">
        <v>35</v>
      </c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t="s">
        <v>74</v>
      </c>
      <c r="B4" t="s">
        <v>75</v>
      </c>
      <c r="J4" s="3"/>
      <c r="K4" s="1"/>
      <c r="O4" s="1"/>
    </row>
    <row r="6" spans="1:15" x14ac:dyDescent="0.3">
      <c r="A6" t="s">
        <v>1</v>
      </c>
      <c r="C6">
        <v>142</v>
      </c>
      <c r="D6" t="s">
        <v>2</v>
      </c>
    </row>
    <row r="7" spans="1:15" x14ac:dyDescent="0.3">
      <c r="C7">
        <v>12.7</v>
      </c>
      <c r="D7" t="s">
        <v>3</v>
      </c>
    </row>
    <row r="8" spans="1:15" x14ac:dyDescent="0.3">
      <c r="C8">
        <f>C6*0.2777777</f>
        <v>39.444433400000001</v>
      </c>
      <c r="D8" t="s">
        <v>4</v>
      </c>
      <c r="E8">
        <f>C8*1000</f>
        <v>39444.433400000002</v>
      </c>
      <c r="F8" s="2" t="s">
        <v>26</v>
      </c>
    </row>
    <row r="9" spans="1:15" x14ac:dyDescent="0.3">
      <c r="I9" s="1"/>
      <c r="N9" s="1"/>
    </row>
    <row r="10" spans="1:15" x14ac:dyDescent="0.3">
      <c r="A10" t="s">
        <v>6</v>
      </c>
      <c r="B10" t="s">
        <v>7</v>
      </c>
      <c r="C10" t="s">
        <v>17</v>
      </c>
    </row>
    <row r="12" spans="1:15" x14ac:dyDescent="0.3">
      <c r="A12" t="s">
        <v>37</v>
      </c>
      <c r="B12" s="1">
        <v>0.42</v>
      </c>
      <c r="C12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tabSelected="1" workbookViewId="0">
      <selection activeCell="E9" sqref="E9"/>
    </sheetView>
  </sheetViews>
  <sheetFormatPr defaultRowHeight="14.4" x14ac:dyDescent="0.3"/>
  <cols>
    <col min="3" max="3" width="17" customWidth="1"/>
    <col min="4" max="5" width="17.44140625" customWidth="1"/>
    <col min="6" max="6" width="13.44140625" customWidth="1"/>
    <col min="7" max="7" width="17.21875" customWidth="1"/>
    <col min="8" max="8" width="11.44140625" bestFit="1" customWidth="1"/>
    <col min="10" max="11" width="13.21875" customWidth="1"/>
    <col min="12" max="12" width="16.6640625" customWidth="1"/>
    <col min="14" max="14" width="15.21875" customWidth="1"/>
    <col min="15" max="15" width="13.44140625" customWidth="1"/>
    <col min="16" max="16" width="16.21875" customWidth="1"/>
    <col min="17" max="17" width="15.109375" customWidth="1"/>
    <col min="18" max="18" width="11" customWidth="1"/>
  </cols>
  <sheetData>
    <row r="1" spans="1:17" x14ac:dyDescent="0.3">
      <c r="D1" t="s">
        <v>65</v>
      </c>
      <c r="G1">
        <v>39444.433400000002</v>
      </c>
      <c r="H1" t="s">
        <v>26</v>
      </c>
    </row>
    <row r="2" spans="1:17" x14ac:dyDescent="0.3">
      <c r="A2" s="4" t="s">
        <v>15</v>
      </c>
      <c r="D2" t="s">
        <v>68</v>
      </c>
      <c r="G2" t="s">
        <v>66</v>
      </c>
      <c r="I2" s="5">
        <f>70.8/(1.8*1000000000)</f>
        <v>3.9333333333333335E-8</v>
      </c>
      <c r="J2" t="s">
        <v>76</v>
      </c>
      <c r="L2" t="s">
        <v>67</v>
      </c>
      <c r="N2">
        <v>8.8999999999999999E-3</v>
      </c>
      <c r="O2" t="s">
        <v>35</v>
      </c>
    </row>
    <row r="3" spans="1:17" x14ac:dyDescent="0.3">
      <c r="A3" s="2" t="s">
        <v>0</v>
      </c>
      <c r="B3" t="s">
        <v>16</v>
      </c>
      <c r="G3" s="2" t="s">
        <v>69</v>
      </c>
      <c r="H3" s="8"/>
      <c r="I3" s="2" t="s">
        <v>95</v>
      </c>
      <c r="Q3" s="2" t="s">
        <v>72</v>
      </c>
    </row>
    <row r="4" spans="1:17" ht="15" customHeight="1" x14ac:dyDescent="0.3">
      <c r="A4" s="2" t="s">
        <v>8</v>
      </c>
      <c r="B4" s="2" t="s">
        <v>71</v>
      </c>
      <c r="C4" s="2" t="s">
        <v>82</v>
      </c>
      <c r="D4" s="2" t="s">
        <v>81</v>
      </c>
      <c r="E4" s="2" t="s">
        <v>105</v>
      </c>
      <c r="F4" s="2" t="s">
        <v>104</v>
      </c>
      <c r="G4" s="2" t="s">
        <v>70</v>
      </c>
      <c r="H4" s="2" t="s">
        <v>12</v>
      </c>
      <c r="I4" s="2" t="s">
        <v>39</v>
      </c>
      <c r="J4" s="2"/>
      <c r="K4" s="2"/>
      <c r="L4" s="2" t="s">
        <v>40</v>
      </c>
      <c r="M4" s="2" t="s">
        <v>83</v>
      </c>
      <c r="N4" s="2" t="s">
        <v>5</v>
      </c>
      <c r="O4" s="2" t="s">
        <v>93</v>
      </c>
      <c r="P4" s="2" t="s">
        <v>92</v>
      </c>
      <c r="Q4" s="2" t="s">
        <v>73</v>
      </c>
    </row>
    <row r="5" spans="1:17" x14ac:dyDescent="0.3">
      <c r="A5" t="s">
        <v>9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14</v>
      </c>
      <c r="I5">
        <v>1538396</v>
      </c>
      <c r="J5" t="s">
        <v>39</v>
      </c>
      <c r="L5" s="3">
        <f>C9*0.7</f>
        <v>5.5676052871483162</v>
      </c>
      <c r="M5">
        <f>L6/I6</f>
        <v>30.363615543241984</v>
      </c>
      <c r="N5" s="1" t="s">
        <v>84</v>
      </c>
      <c r="O5" t="s">
        <v>94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10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42</v>
      </c>
      <c r="K6" t="s">
        <v>80</v>
      </c>
      <c r="L6" s="6">
        <f>0.33*L5</f>
        <v>1.8373097447589444</v>
      </c>
      <c r="N6" t="s">
        <v>85</v>
      </c>
      <c r="O6">
        <f>87/(1000000*0.27777)</f>
        <v>3.1320876984555567E-4</v>
      </c>
      <c r="P6">
        <f>P5*N2</f>
        <v>0.90099124805827935</v>
      </c>
    </row>
    <row r="7" spans="1:17" x14ac:dyDescent="0.3">
      <c r="A7" t="s">
        <v>11</v>
      </c>
      <c r="B7">
        <f>1714</f>
        <v>1714</v>
      </c>
      <c r="E7" t="s">
        <v>106</v>
      </c>
      <c r="F7">
        <v>200</v>
      </c>
      <c r="G7">
        <f>F7*B7*$N$2/1000000</f>
        <v>3.0509199999999999E-3</v>
      </c>
      <c r="I7">
        <f>G1*I6</f>
        <v>2386.7922368831719</v>
      </c>
      <c r="J7" t="s">
        <v>96</v>
      </c>
      <c r="K7" t="s">
        <v>86</v>
      </c>
      <c r="N7">
        <f>L6/D9</f>
        <v>0.54208059575265499</v>
      </c>
    </row>
    <row r="8" spans="1:17" x14ac:dyDescent="0.3">
      <c r="A8" t="s">
        <v>13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</row>
    <row r="11" spans="1:17" x14ac:dyDescent="0.3">
      <c r="D11" t="s">
        <v>77</v>
      </c>
      <c r="F11" t="s">
        <v>78</v>
      </c>
      <c r="G11">
        <f>60*N2/(1000000*I2*M5)</f>
        <v>0.44712301033802088</v>
      </c>
    </row>
    <row r="12" spans="1:17" x14ac:dyDescent="0.3">
      <c r="G12" t="s">
        <v>73</v>
      </c>
    </row>
    <row r="14" spans="1:17" x14ac:dyDescent="0.3">
      <c r="A14" t="s">
        <v>79</v>
      </c>
      <c r="B14">
        <v>55.5</v>
      </c>
      <c r="C14" t="s">
        <v>2</v>
      </c>
      <c r="D14" s="2" t="s">
        <v>87</v>
      </c>
      <c r="E14" t="s">
        <v>73</v>
      </c>
      <c r="F14" t="s">
        <v>91</v>
      </c>
      <c r="G14" t="s">
        <v>90</v>
      </c>
    </row>
    <row r="15" spans="1:17" x14ac:dyDescent="0.3">
      <c r="B15">
        <f>55.5*0.277777778</f>
        <v>15.416666678999999</v>
      </c>
      <c r="C15" t="s">
        <v>4</v>
      </c>
      <c r="D15" t="s">
        <v>88</v>
      </c>
      <c r="E15">
        <f>G5/D5</f>
        <v>0.19942997527043146</v>
      </c>
      <c r="F15">
        <v>0.44834159400000001</v>
      </c>
    </row>
    <row r="16" spans="1:17" x14ac:dyDescent="0.3">
      <c r="D16" t="s">
        <v>89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G5"/>
  <sheetViews>
    <sheetView workbookViewId="0">
      <selection activeCell="C6" sqref="C6"/>
    </sheetView>
  </sheetViews>
  <sheetFormatPr defaultRowHeight="14.4" x14ac:dyDescent="0.3"/>
  <cols>
    <col min="4" max="4" width="9.6640625" customWidth="1"/>
  </cols>
  <sheetData>
    <row r="1" spans="1:7" x14ac:dyDescent="0.3">
      <c r="A1" t="s">
        <v>97</v>
      </c>
      <c r="C1">
        <v>2050</v>
      </c>
      <c r="D1" t="s">
        <v>98</v>
      </c>
    </row>
    <row r="2" spans="1:7" x14ac:dyDescent="0.3">
      <c r="C2" t="s">
        <v>99</v>
      </c>
      <c r="E2" t="s">
        <v>100</v>
      </c>
      <c r="F2">
        <f>9/(39.4*0.3)</f>
        <v>0.76142131979695438</v>
      </c>
      <c r="G2" t="s">
        <v>73</v>
      </c>
    </row>
    <row r="3" spans="1:7" x14ac:dyDescent="0.3">
      <c r="D3">
        <v>2050</v>
      </c>
      <c r="E3" t="s">
        <v>101</v>
      </c>
      <c r="F3">
        <f>1.5/(39.444*0.3)</f>
        <v>0.12676199168441335</v>
      </c>
      <c r="G3" t="s">
        <v>73</v>
      </c>
    </row>
    <row r="5" spans="1:7" x14ac:dyDescent="0.3">
      <c r="A5" t="s">
        <v>102</v>
      </c>
      <c r="C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CCS</vt:lpstr>
      <vt:lpstr>H2 basics</vt:lpstr>
      <vt:lpstr>H2 Steam Reforming</vt:lpstr>
      <vt:lpstr>Photocatalytic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achubbz</cp:lastModifiedBy>
  <dcterms:created xsi:type="dcterms:W3CDTF">2018-12-04T05:57:54Z</dcterms:created>
  <dcterms:modified xsi:type="dcterms:W3CDTF">2018-12-24T00:49:36Z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