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640" yWindow="200" windowWidth="46960" windowHeight="23660" tabRatio="500" activeTab="6"/>
  </bookViews>
  <sheets>
    <sheet name="RNAsamples" sheetId="1" r:id="rId1"/>
    <sheet name="LaneAssignments" sheetId="2" r:id="rId2"/>
    <sheet name="Sorting Info" sheetId="3" r:id="rId3"/>
    <sheet name="Prep Dil Calcs" sheetId="4" r:id="rId4"/>
    <sheet name="Pooling for X pools" sheetId="5" r:id="rId5"/>
    <sheet name="Pooling for Y pools" sheetId="7" r:id="rId6"/>
    <sheet name="Pooling for Z pools" sheetId="8" r:id="rId7"/>
  </sheets>
  <definedNames>
    <definedName name="_xlnm.Print_Area" localSheetId="1">LaneAssignments!$O$2:$T$27</definedName>
    <definedName name="_xlnm.Print_Area" localSheetId="4">'Pooling for X pools'!$A$151:$M$177</definedName>
    <definedName name="_xlnm.Print_Area" localSheetId="5">'Pooling for Y pools'!$A$151:$M$177</definedName>
    <definedName name="_xlnm.Print_Area" localSheetId="6">'Pooling for Z pools'!$A$153:$M$179</definedName>
    <definedName name="_xlnm.Print_Area" localSheetId="3">'Prep Dil Calcs'!$A$143:$H$168</definedName>
    <definedName name="_xlnm.Print_Area" localSheetId="0">RNAsamples!$A$1:$E$145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56" i="8" l="1"/>
  <c r="M157" i="8"/>
  <c r="M158" i="8"/>
  <c r="M159" i="8"/>
  <c r="M160" i="8"/>
  <c r="M161" i="8"/>
  <c r="M162" i="8"/>
  <c r="M163" i="8"/>
  <c r="M164" i="8"/>
  <c r="M165" i="8"/>
  <c r="M166" i="8"/>
  <c r="M167" i="8"/>
  <c r="M168" i="8"/>
  <c r="M169" i="8"/>
  <c r="M170" i="8"/>
  <c r="M171" i="8"/>
  <c r="G172" i="8"/>
  <c r="K172" i="8"/>
  <c r="M172" i="8"/>
  <c r="M173" i="8"/>
  <c r="M174" i="8"/>
  <c r="M175" i="8"/>
  <c r="M176" i="8"/>
  <c r="M177" i="8"/>
  <c r="M178" i="8"/>
  <c r="M155" i="8"/>
  <c r="M126" i="8"/>
  <c r="M127" i="8"/>
  <c r="M128" i="8"/>
  <c r="M129" i="8"/>
  <c r="M130" i="8"/>
  <c r="M131" i="8"/>
  <c r="M132" i="8"/>
  <c r="M133" i="8"/>
  <c r="M134" i="8"/>
  <c r="M135" i="8"/>
  <c r="M136" i="8"/>
  <c r="M137" i="8"/>
  <c r="M138" i="8"/>
  <c r="M139" i="8"/>
  <c r="M140" i="8"/>
  <c r="M141" i="8"/>
  <c r="M142" i="8"/>
  <c r="M143" i="8"/>
  <c r="M144" i="8"/>
  <c r="M145" i="8"/>
  <c r="G146" i="8"/>
  <c r="K146" i="8"/>
  <c r="M146" i="8"/>
  <c r="M147" i="8"/>
  <c r="M148" i="8"/>
  <c r="G125" i="8"/>
  <c r="K125" i="8"/>
  <c r="M125" i="8"/>
  <c r="M66" i="8"/>
  <c r="M67" i="8"/>
  <c r="M68" i="8"/>
  <c r="M69" i="8"/>
  <c r="M70" i="8"/>
  <c r="M71" i="8"/>
  <c r="M72" i="8"/>
  <c r="M73" i="8"/>
  <c r="G74" i="8"/>
  <c r="K74" i="8"/>
  <c r="M74" i="8"/>
  <c r="M75" i="8"/>
  <c r="M76" i="8"/>
  <c r="G77" i="8"/>
  <c r="K77" i="8"/>
  <c r="M77" i="8"/>
  <c r="M78" i="8"/>
  <c r="M79" i="8"/>
  <c r="M80" i="8"/>
  <c r="M81" i="8"/>
  <c r="M82" i="8"/>
  <c r="M83" i="8"/>
  <c r="G84" i="8"/>
  <c r="K84" i="8"/>
  <c r="M84" i="8"/>
  <c r="M85" i="8"/>
  <c r="M86" i="8"/>
  <c r="M87" i="8"/>
  <c r="M88" i="8"/>
  <c r="M65" i="8"/>
  <c r="M36" i="8"/>
  <c r="M37" i="8"/>
  <c r="M38" i="8"/>
  <c r="M39" i="8"/>
  <c r="M40" i="8"/>
  <c r="G41" i="8"/>
  <c r="K41" i="8"/>
  <c r="M41" i="8"/>
  <c r="M42" i="8"/>
  <c r="M43" i="8"/>
  <c r="M44" i="8"/>
  <c r="M45" i="8"/>
  <c r="M46" i="8"/>
  <c r="M47" i="8"/>
  <c r="M48" i="8"/>
  <c r="M49" i="8"/>
  <c r="M50" i="8"/>
  <c r="M51" i="8"/>
  <c r="M52" i="8"/>
  <c r="M53" i="8"/>
  <c r="M54" i="8"/>
  <c r="M55" i="8"/>
  <c r="M56" i="8"/>
  <c r="M57" i="8"/>
  <c r="M58" i="8"/>
  <c r="M35" i="8"/>
  <c r="M6" i="8"/>
  <c r="M7" i="8"/>
  <c r="M8" i="8"/>
  <c r="M9" i="8"/>
  <c r="M10" i="8"/>
  <c r="M11" i="8"/>
  <c r="M12" i="8"/>
  <c r="M13" i="8"/>
  <c r="M14" i="8"/>
  <c r="M15" i="8"/>
  <c r="M16" i="8"/>
  <c r="M17" i="8"/>
  <c r="M18" i="8"/>
  <c r="M19" i="8"/>
  <c r="M20" i="8"/>
  <c r="M21" i="8"/>
  <c r="M22" i="8"/>
  <c r="M23" i="8"/>
  <c r="M24" i="8"/>
  <c r="M25" i="8"/>
  <c r="M26" i="8"/>
  <c r="M27" i="8"/>
  <c r="G28" i="8"/>
  <c r="K28" i="8"/>
  <c r="M28" i="8"/>
  <c r="M5" i="8"/>
  <c r="M179" i="8"/>
  <c r="M149" i="8"/>
  <c r="V155" i="8"/>
  <c r="V156" i="8"/>
  <c r="V157" i="8"/>
  <c r="V158" i="8"/>
  <c r="V159" i="8"/>
  <c r="V160" i="8"/>
  <c r="V161" i="8"/>
  <c r="V162" i="8"/>
  <c r="V163" i="8"/>
  <c r="V164" i="8"/>
  <c r="V165" i="8"/>
  <c r="V166" i="8"/>
  <c r="V167" i="8"/>
  <c r="V168" i="8"/>
  <c r="V169" i="8"/>
  <c r="V170" i="8"/>
  <c r="V171" i="8"/>
  <c r="V172" i="8"/>
  <c r="V173" i="8"/>
  <c r="V174" i="8"/>
  <c r="V175" i="8"/>
  <c r="V176" i="8"/>
  <c r="V177" i="8"/>
  <c r="V178" i="8"/>
  <c r="V125" i="8"/>
  <c r="V126" i="8"/>
  <c r="V127" i="8"/>
  <c r="V128" i="8"/>
  <c r="V129" i="8"/>
  <c r="V130" i="8"/>
  <c r="V131" i="8"/>
  <c r="V132" i="8"/>
  <c r="V133" i="8"/>
  <c r="V134" i="8"/>
  <c r="V135" i="8"/>
  <c r="V136" i="8"/>
  <c r="V137" i="8"/>
  <c r="V138" i="8"/>
  <c r="V139" i="8"/>
  <c r="V140" i="8"/>
  <c r="V141" i="8"/>
  <c r="V142" i="8"/>
  <c r="V143" i="8"/>
  <c r="V144" i="8"/>
  <c r="V145" i="8"/>
  <c r="V146" i="8"/>
  <c r="V147" i="8"/>
  <c r="V148" i="8"/>
  <c r="G18" i="5"/>
  <c r="G105" i="8"/>
  <c r="K105" i="8"/>
  <c r="M105" i="8"/>
  <c r="G111" i="8"/>
  <c r="K111" i="8"/>
  <c r="M111" i="8"/>
  <c r="M119" i="8"/>
  <c r="V95" i="8"/>
  <c r="V96" i="8"/>
  <c r="V97" i="8"/>
  <c r="V98" i="8"/>
  <c r="V99" i="8"/>
  <c r="V100" i="8"/>
  <c r="V101" i="8"/>
  <c r="V102" i="8"/>
  <c r="V103" i="8"/>
  <c r="V104" i="8"/>
  <c r="V105" i="8"/>
  <c r="V106" i="8"/>
  <c r="V107" i="8"/>
  <c r="V108" i="8"/>
  <c r="V109" i="8"/>
  <c r="V110" i="8"/>
  <c r="V111" i="8"/>
  <c r="V112" i="8"/>
  <c r="V113" i="8"/>
  <c r="V114" i="8"/>
  <c r="V115" i="8"/>
  <c r="V116" i="8"/>
  <c r="V117" i="8"/>
  <c r="V118" i="8"/>
  <c r="M89" i="8"/>
  <c r="K65" i="8"/>
  <c r="G178" i="8"/>
  <c r="K178" i="8"/>
  <c r="G177" i="8"/>
  <c r="K177" i="8"/>
  <c r="G176" i="8"/>
  <c r="K176" i="8"/>
  <c r="G175" i="8"/>
  <c r="K175" i="8"/>
  <c r="G174" i="8"/>
  <c r="K174" i="8"/>
  <c r="G173" i="8"/>
  <c r="K173" i="8"/>
  <c r="G171" i="8"/>
  <c r="K171" i="8"/>
  <c r="G170" i="8"/>
  <c r="K170" i="8"/>
  <c r="G169" i="8"/>
  <c r="K169" i="8"/>
  <c r="G168" i="8"/>
  <c r="K168" i="8"/>
  <c r="G167" i="8"/>
  <c r="K167" i="8"/>
  <c r="G166" i="8"/>
  <c r="K166" i="8"/>
  <c r="G165" i="8"/>
  <c r="K165" i="8"/>
  <c r="G164" i="8"/>
  <c r="K164" i="8"/>
  <c r="G163" i="8"/>
  <c r="K163" i="8"/>
  <c r="G162" i="8"/>
  <c r="K162" i="8"/>
  <c r="G161" i="8"/>
  <c r="K161" i="8"/>
  <c r="G160" i="8"/>
  <c r="K160" i="8"/>
  <c r="G159" i="8"/>
  <c r="K159" i="8"/>
  <c r="G158" i="8"/>
  <c r="K158" i="8"/>
  <c r="G157" i="8"/>
  <c r="K157" i="8"/>
  <c r="G156" i="8"/>
  <c r="K156" i="8"/>
  <c r="G155" i="8"/>
  <c r="K155" i="8"/>
  <c r="G148" i="8"/>
  <c r="K148" i="8"/>
  <c r="G147" i="8"/>
  <c r="K147" i="8"/>
  <c r="G145" i="8"/>
  <c r="K145" i="8"/>
  <c r="G144" i="8"/>
  <c r="K144" i="8"/>
  <c r="G143" i="8"/>
  <c r="K143" i="8"/>
  <c r="G142" i="8"/>
  <c r="K142" i="8"/>
  <c r="G141" i="8"/>
  <c r="K141" i="8"/>
  <c r="G140" i="8"/>
  <c r="K140" i="8"/>
  <c r="G139" i="8"/>
  <c r="K139" i="8"/>
  <c r="G138" i="8"/>
  <c r="K138" i="8"/>
  <c r="G137" i="8"/>
  <c r="K137" i="8"/>
  <c r="G136" i="8"/>
  <c r="K136" i="8"/>
  <c r="G135" i="8"/>
  <c r="K135" i="8"/>
  <c r="G134" i="8"/>
  <c r="K134" i="8"/>
  <c r="G133" i="8"/>
  <c r="K133" i="8"/>
  <c r="G132" i="8"/>
  <c r="K132" i="8"/>
  <c r="G131" i="8"/>
  <c r="K131" i="8"/>
  <c r="G130" i="8"/>
  <c r="K130" i="8"/>
  <c r="G129" i="8"/>
  <c r="K129" i="8"/>
  <c r="G128" i="8"/>
  <c r="K128" i="8"/>
  <c r="G127" i="8"/>
  <c r="K127" i="8"/>
  <c r="G126" i="8"/>
  <c r="K126" i="8"/>
  <c r="G118" i="8"/>
  <c r="G117" i="8"/>
  <c r="G116" i="8"/>
  <c r="G115" i="8"/>
  <c r="G114" i="8"/>
  <c r="G113" i="8"/>
  <c r="G112" i="8"/>
  <c r="G110" i="8"/>
  <c r="G109" i="8"/>
  <c r="G108" i="8"/>
  <c r="G107" i="8"/>
  <c r="G106" i="8"/>
  <c r="G104" i="8"/>
  <c r="G103" i="8"/>
  <c r="G102" i="8"/>
  <c r="G101" i="8"/>
  <c r="G100" i="8"/>
  <c r="G99" i="8"/>
  <c r="G98" i="8"/>
  <c r="G97" i="8"/>
  <c r="G96" i="8"/>
  <c r="G95" i="8"/>
  <c r="K95" i="8"/>
  <c r="M95" i="8"/>
  <c r="K96" i="8"/>
  <c r="M96" i="8"/>
  <c r="K97" i="8"/>
  <c r="M97" i="8"/>
  <c r="K98" i="8"/>
  <c r="M98" i="8"/>
  <c r="K99" i="8"/>
  <c r="M99" i="8"/>
  <c r="K100" i="8"/>
  <c r="M100" i="8"/>
  <c r="K101" i="8"/>
  <c r="M101" i="8"/>
  <c r="K102" i="8"/>
  <c r="M102" i="8"/>
  <c r="K103" i="8"/>
  <c r="M103" i="8"/>
  <c r="K104" i="8"/>
  <c r="M104" i="8"/>
  <c r="K106" i="8"/>
  <c r="M106" i="8"/>
  <c r="K107" i="8"/>
  <c r="M107" i="8"/>
  <c r="K108" i="8"/>
  <c r="M108" i="8"/>
  <c r="K109" i="8"/>
  <c r="M109" i="8"/>
  <c r="K110" i="8"/>
  <c r="M110" i="8"/>
  <c r="K112" i="8"/>
  <c r="M112" i="8"/>
  <c r="K113" i="8"/>
  <c r="M113" i="8"/>
  <c r="K114" i="8"/>
  <c r="M114" i="8"/>
  <c r="K115" i="8"/>
  <c r="M115" i="8"/>
  <c r="K116" i="8"/>
  <c r="M116" i="8"/>
  <c r="K117" i="8"/>
  <c r="M117" i="8"/>
  <c r="K118" i="8"/>
  <c r="M118" i="8"/>
  <c r="K88" i="8"/>
  <c r="K87" i="8"/>
  <c r="K86" i="8"/>
  <c r="K85" i="8"/>
  <c r="K83" i="8"/>
  <c r="K82" i="8"/>
  <c r="K81" i="8"/>
  <c r="K80" i="8"/>
  <c r="K79" i="8"/>
  <c r="K78" i="8"/>
  <c r="K76" i="8"/>
  <c r="K75" i="8"/>
  <c r="K73" i="8"/>
  <c r="K72" i="8"/>
  <c r="K71" i="8"/>
  <c r="K70" i="8"/>
  <c r="K69" i="8"/>
  <c r="K68" i="8"/>
  <c r="K67" i="8"/>
  <c r="K66" i="8"/>
  <c r="K58" i="8"/>
  <c r="G66" i="8"/>
  <c r="G67" i="8"/>
  <c r="G68" i="8"/>
  <c r="G69" i="8"/>
  <c r="G70" i="8"/>
  <c r="G71" i="8"/>
  <c r="G72" i="8"/>
  <c r="G73" i="8"/>
  <c r="G75" i="8"/>
  <c r="G76" i="8"/>
  <c r="G78" i="8"/>
  <c r="G79" i="8"/>
  <c r="G80" i="8"/>
  <c r="G81" i="8"/>
  <c r="G82" i="8"/>
  <c r="G83" i="8"/>
  <c r="G85" i="8"/>
  <c r="G86" i="8"/>
  <c r="G87" i="8"/>
  <c r="G88" i="8"/>
  <c r="G65" i="8"/>
  <c r="V65" i="8"/>
  <c r="V66" i="8"/>
  <c r="V67" i="8"/>
  <c r="V68" i="8"/>
  <c r="V69" i="8"/>
  <c r="V70" i="8"/>
  <c r="V71" i="8"/>
  <c r="V72" i="8"/>
  <c r="V73" i="8"/>
  <c r="V74" i="8"/>
  <c r="V76" i="8"/>
  <c r="V77" i="8"/>
  <c r="V78" i="8"/>
  <c r="V79" i="8"/>
  <c r="V80" i="8"/>
  <c r="V81" i="8"/>
  <c r="V82" i="8"/>
  <c r="V83" i="8"/>
  <c r="V84" i="8"/>
  <c r="V85" i="8"/>
  <c r="V86" i="8"/>
  <c r="V87" i="8"/>
  <c r="V88" i="8"/>
  <c r="E52" i="8"/>
  <c r="V35" i="8"/>
  <c r="V36" i="8"/>
  <c r="V37" i="8"/>
  <c r="V38" i="8"/>
  <c r="V39" i="8"/>
  <c r="V40" i="8"/>
  <c r="V41" i="8"/>
  <c r="V42" i="8"/>
  <c r="V43" i="8"/>
  <c r="V44" i="8"/>
  <c r="V45" i="8"/>
  <c r="V46" i="8"/>
  <c r="V47" i="8"/>
  <c r="V48" i="8"/>
  <c r="V49" i="8"/>
  <c r="V50" i="8"/>
  <c r="V51" i="8"/>
  <c r="T52" i="8"/>
  <c r="V52" i="8"/>
  <c r="V53" i="8"/>
  <c r="V54" i="8"/>
  <c r="V55" i="8"/>
  <c r="V56" i="8"/>
  <c r="V57" i="8"/>
  <c r="V58" i="8"/>
  <c r="M94" i="7"/>
  <c r="M95" i="7"/>
  <c r="M96" i="7"/>
  <c r="M97" i="7"/>
  <c r="M98" i="7"/>
  <c r="M99" i="7"/>
  <c r="M100" i="7"/>
  <c r="M101" i="7"/>
  <c r="M102" i="7"/>
  <c r="M103" i="7"/>
  <c r="M104" i="7"/>
  <c r="M105" i="7"/>
  <c r="M106" i="7"/>
  <c r="M107" i="7"/>
  <c r="M108" i="7"/>
  <c r="M109" i="7"/>
  <c r="M110" i="7"/>
  <c r="M111" i="7"/>
  <c r="M112" i="7"/>
  <c r="M113" i="7"/>
  <c r="M114" i="7"/>
  <c r="M115" i="7"/>
  <c r="M116" i="7"/>
  <c r="M93" i="7"/>
  <c r="M34" i="7"/>
  <c r="M35" i="7"/>
  <c r="M36" i="7"/>
  <c r="M37" i="7"/>
  <c r="M38" i="7"/>
  <c r="M39" i="7"/>
  <c r="M40" i="7"/>
  <c r="M41" i="7"/>
  <c r="M42" i="7"/>
  <c r="M43" i="7"/>
  <c r="M44" i="7"/>
  <c r="M45" i="7"/>
  <c r="M46" i="7"/>
  <c r="M47" i="7"/>
  <c r="M48" i="7"/>
  <c r="M49" i="7"/>
  <c r="M50" i="7"/>
  <c r="M51" i="7"/>
  <c r="M52" i="7"/>
  <c r="M53" i="7"/>
  <c r="M54" i="7"/>
  <c r="M55" i="7"/>
  <c r="M56" i="7"/>
  <c r="M33" i="7"/>
  <c r="M154" i="5"/>
  <c r="M155" i="5"/>
  <c r="M156" i="5"/>
  <c r="M157" i="5"/>
  <c r="M158" i="5"/>
  <c r="M159" i="5"/>
  <c r="M160" i="5"/>
  <c r="M161" i="5"/>
  <c r="M162" i="5"/>
  <c r="M163" i="5"/>
  <c r="M164" i="5"/>
  <c r="M165" i="5"/>
  <c r="M166" i="5"/>
  <c r="M167" i="5"/>
  <c r="M168" i="5"/>
  <c r="M169" i="5"/>
  <c r="M170" i="5"/>
  <c r="M171" i="5"/>
  <c r="M172" i="5"/>
  <c r="M173" i="5"/>
  <c r="M174" i="5"/>
  <c r="M175" i="5"/>
  <c r="M176" i="5"/>
  <c r="M153" i="5"/>
  <c r="E80" i="7"/>
  <c r="E170" i="5"/>
  <c r="M4" i="7"/>
  <c r="M5" i="7"/>
  <c r="M6" i="7"/>
  <c r="M7" i="7"/>
  <c r="M8" i="7"/>
  <c r="M9" i="7"/>
  <c r="M10" i="7"/>
  <c r="M11" i="7"/>
  <c r="M12" i="7"/>
  <c r="M13" i="7"/>
  <c r="M14" i="7"/>
  <c r="M15" i="7"/>
  <c r="M16" i="7"/>
  <c r="M17" i="7"/>
  <c r="M18" i="7"/>
  <c r="M19" i="7"/>
  <c r="M20" i="7"/>
  <c r="M21" i="7"/>
  <c r="M22" i="7"/>
  <c r="M23" i="7"/>
  <c r="M24" i="7"/>
  <c r="M25" i="7"/>
  <c r="G26" i="7"/>
  <c r="K26" i="7"/>
  <c r="M26" i="7"/>
  <c r="M3" i="7"/>
  <c r="M64" i="7"/>
  <c r="M65" i="7"/>
  <c r="M66" i="7"/>
  <c r="M67" i="7"/>
  <c r="M68" i="7"/>
  <c r="M69" i="7"/>
  <c r="M70" i="7"/>
  <c r="M71" i="7"/>
  <c r="M72" i="7"/>
  <c r="M73" i="7"/>
  <c r="M74" i="7"/>
  <c r="M75" i="7"/>
  <c r="M76" i="7"/>
  <c r="M77" i="7"/>
  <c r="M78" i="7"/>
  <c r="M79" i="7"/>
  <c r="G80" i="7"/>
  <c r="K80" i="7"/>
  <c r="M80" i="7"/>
  <c r="M81" i="7"/>
  <c r="M82" i="7"/>
  <c r="M83" i="7"/>
  <c r="M84" i="7"/>
  <c r="M85" i="7"/>
  <c r="M86" i="7"/>
  <c r="M63" i="7"/>
  <c r="M124" i="7"/>
  <c r="M125" i="7"/>
  <c r="M126" i="7"/>
  <c r="M127" i="7"/>
  <c r="M128" i="7"/>
  <c r="M129" i="7"/>
  <c r="M130" i="7"/>
  <c r="M131" i="7"/>
  <c r="M132" i="7"/>
  <c r="M133" i="7"/>
  <c r="M134" i="7"/>
  <c r="M135" i="7"/>
  <c r="M136" i="7"/>
  <c r="M137" i="7"/>
  <c r="M138" i="7"/>
  <c r="M139" i="7"/>
  <c r="M140" i="7"/>
  <c r="M141" i="7"/>
  <c r="M142" i="7"/>
  <c r="M143" i="7"/>
  <c r="M144" i="7"/>
  <c r="M145" i="7"/>
  <c r="M146" i="7"/>
  <c r="M123" i="7"/>
  <c r="M154" i="7"/>
  <c r="M155" i="7"/>
  <c r="M156" i="7"/>
  <c r="M157" i="7"/>
  <c r="M158" i="7"/>
  <c r="M159" i="7"/>
  <c r="M160" i="7"/>
  <c r="M161" i="7"/>
  <c r="M162" i="7"/>
  <c r="M163" i="7"/>
  <c r="M164" i="7"/>
  <c r="M165" i="7"/>
  <c r="M166" i="7"/>
  <c r="M167" i="7"/>
  <c r="M168" i="7"/>
  <c r="M169" i="7"/>
  <c r="M170" i="7"/>
  <c r="M171" i="7"/>
  <c r="M172" i="7"/>
  <c r="M173" i="7"/>
  <c r="M174" i="7"/>
  <c r="M175" i="7"/>
  <c r="M176" i="7"/>
  <c r="M153" i="7"/>
  <c r="G170" i="5"/>
  <c r="K170" i="5"/>
  <c r="G174" i="5"/>
  <c r="K174" i="5"/>
  <c r="G175" i="5"/>
  <c r="K175" i="5"/>
  <c r="G176" i="5"/>
  <c r="K176" i="5"/>
  <c r="M124" i="5"/>
  <c r="M125" i="5"/>
  <c r="M126" i="5"/>
  <c r="M127" i="5"/>
  <c r="M128" i="5"/>
  <c r="M129" i="5"/>
  <c r="M130" i="5"/>
  <c r="M131" i="5"/>
  <c r="M132" i="5"/>
  <c r="M133" i="5"/>
  <c r="M134" i="5"/>
  <c r="M135" i="5"/>
  <c r="M136" i="5"/>
  <c r="M137" i="5"/>
  <c r="M138" i="5"/>
  <c r="M139" i="5"/>
  <c r="M140" i="5"/>
  <c r="M141" i="5"/>
  <c r="M142" i="5"/>
  <c r="G143" i="5"/>
  <c r="K143" i="5"/>
  <c r="M143" i="5"/>
  <c r="G144" i="5"/>
  <c r="K144" i="5"/>
  <c r="M144" i="5"/>
  <c r="G145" i="5"/>
  <c r="K145" i="5"/>
  <c r="M145" i="5"/>
  <c r="G146" i="5"/>
  <c r="K146" i="5"/>
  <c r="M146" i="5"/>
  <c r="M123" i="5"/>
  <c r="G168" i="4"/>
  <c r="H168" i="4"/>
  <c r="G167" i="4"/>
  <c r="H167" i="4"/>
  <c r="G166" i="4"/>
  <c r="H166" i="4"/>
  <c r="G165" i="4"/>
  <c r="H165" i="4"/>
  <c r="G164" i="4"/>
  <c r="H164" i="4"/>
  <c r="G163" i="4"/>
  <c r="H163" i="4"/>
  <c r="G162" i="4"/>
  <c r="H162" i="4"/>
  <c r="G161" i="4"/>
  <c r="H161" i="4"/>
  <c r="G160" i="4"/>
  <c r="H160" i="4"/>
  <c r="G159" i="4"/>
  <c r="H159" i="4"/>
  <c r="G158" i="4"/>
  <c r="H158" i="4"/>
  <c r="G157" i="4"/>
  <c r="H157" i="4"/>
  <c r="G156" i="4"/>
  <c r="H156" i="4"/>
  <c r="G155" i="4"/>
  <c r="H155" i="4"/>
  <c r="G154" i="4"/>
  <c r="H154" i="4"/>
  <c r="G153" i="4"/>
  <c r="H153" i="4"/>
  <c r="G152" i="4"/>
  <c r="H152" i="4"/>
  <c r="G151" i="4"/>
  <c r="H151" i="4"/>
  <c r="G150" i="4"/>
  <c r="H150" i="4"/>
  <c r="G149" i="4"/>
  <c r="H149" i="4"/>
  <c r="G148" i="4"/>
  <c r="H148" i="4"/>
  <c r="G147" i="4"/>
  <c r="H147" i="4"/>
  <c r="G146" i="4"/>
  <c r="H146" i="4"/>
  <c r="G145" i="4"/>
  <c r="H145" i="4"/>
  <c r="G94" i="5"/>
  <c r="K94" i="5"/>
  <c r="M94" i="5"/>
  <c r="G95" i="5"/>
  <c r="K95" i="5"/>
  <c r="M95" i="5"/>
  <c r="G96" i="5"/>
  <c r="K96" i="5"/>
  <c r="M96" i="5"/>
  <c r="G97" i="5"/>
  <c r="K97" i="5"/>
  <c r="M97" i="5"/>
  <c r="G98" i="5"/>
  <c r="K98" i="5"/>
  <c r="M98" i="5"/>
  <c r="G99" i="5"/>
  <c r="K99" i="5"/>
  <c r="M99" i="5"/>
  <c r="G100" i="5"/>
  <c r="K100" i="5"/>
  <c r="M100" i="5"/>
  <c r="G101" i="5"/>
  <c r="K101" i="5"/>
  <c r="M101" i="5"/>
  <c r="G102" i="5"/>
  <c r="K102" i="5"/>
  <c r="M102" i="5"/>
  <c r="G103" i="5"/>
  <c r="K103" i="5"/>
  <c r="M103" i="5"/>
  <c r="G104" i="5"/>
  <c r="K104" i="5"/>
  <c r="M104" i="5"/>
  <c r="G105" i="5"/>
  <c r="K105" i="5"/>
  <c r="M105" i="5"/>
  <c r="G106" i="5"/>
  <c r="K106" i="5"/>
  <c r="M106" i="5"/>
  <c r="G107" i="5"/>
  <c r="K107" i="5"/>
  <c r="M107" i="5"/>
  <c r="G108" i="5"/>
  <c r="K108" i="5"/>
  <c r="M108" i="5"/>
  <c r="G109" i="5"/>
  <c r="K109" i="5"/>
  <c r="M109" i="5"/>
  <c r="G110" i="5"/>
  <c r="K110" i="5"/>
  <c r="M110" i="5"/>
  <c r="G111" i="5"/>
  <c r="K111" i="5"/>
  <c r="M111" i="5"/>
  <c r="G112" i="5"/>
  <c r="K112" i="5"/>
  <c r="M112" i="5"/>
  <c r="G113" i="5"/>
  <c r="K113" i="5"/>
  <c r="M113" i="5"/>
  <c r="G114" i="5"/>
  <c r="K114" i="5"/>
  <c r="M114" i="5"/>
  <c r="G115" i="5"/>
  <c r="K115" i="5"/>
  <c r="M115" i="5"/>
  <c r="G116" i="5"/>
  <c r="K116" i="5"/>
  <c r="M116" i="5"/>
  <c r="G93" i="5"/>
  <c r="K93" i="5"/>
  <c r="M93" i="5"/>
  <c r="G64" i="5"/>
  <c r="K64" i="5"/>
  <c r="M64" i="5"/>
  <c r="G65" i="5"/>
  <c r="K65" i="5"/>
  <c r="M65" i="5"/>
  <c r="G66" i="5"/>
  <c r="K66" i="5"/>
  <c r="M66" i="5"/>
  <c r="G67" i="5"/>
  <c r="K67" i="5"/>
  <c r="M67" i="5"/>
  <c r="G68" i="5"/>
  <c r="K68" i="5"/>
  <c r="M68" i="5"/>
  <c r="G69" i="5"/>
  <c r="K69" i="5"/>
  <c r="M69" i="5"/>
  <c r="G70" i="5"/>
  <c r="K70" i="5"/>
  <c r="M70" i="5"/>
  <c r="G71" i="5"/>
  <c r="K71" i="5"/>
  <c r="M71" i="5"/>
  <c r="G72" i="5"/>
  <c r="K72" i="5"/>
  <c r="M72" i="5"/>
  <c r="G73" i="5"/>
  <c r="K73" i="5"/>
  <c r="M73" i="5"/>
  <c r="G74" i="5"/>
  <c r="K74" i="5"/>
  <c r="M74" i="5"/>
  <c r="G75" i="5"/>
  <c r="K75" i="5"/>
  <c r="M75" i="5"/>
  <c r="G76" i="5"/>
  <c r="K76" i="5"/>
  <c r="M76" i="5"/>
  <c r="G77" i="5"/>
  <c r="K77" i="5"/>
  <c r="M77" i="5"/>
  <c r="G78" i="5"/>
  <c r="K78" i="5"/>
  <c r="M78" i="5"/>
  <c r="G79" i="5"/>
  <c r="K79" i="5"/>
  <c r="M79" i="5"/>
  <c r="G80" i="5"/>
  <c r="K80" i="5"/>
  <c r="M80" i="5"/>
  <c r="G81" i="5"/>
  <c r="K81" i="5"/>
  <c r="M81" i="5"/>
  <c r="G82" i="5"/>
  <c r="K82" i="5"/>
  <c r="M82" i="5"/>
  <c r="G83" i="5"/>
  <c r="K83" i="5"/>
  <c r="M83" i="5"/>
  <c r="G84" i="5"/>
  <c r="K84" i="5"/>
  <c r="M84" i="5"/>
  <c r="G85" i="5"/>
  <c r="K85" i="5"/>
  <c r="M85" i="5"/>
  <c r="G86" i="5"/>
  <c r="K86" i="5"/>
  <c r="M86" i="5"/>
  <c r="G63" i="5"/>
  <c r="K63" i="5"/>
  <c r="M63" i="5"/>
  <c r="G140" i="4"/>
  <c r="H140" i="4"/>
  <c r="G139" i="4"/>
  <c r="H139" i="4"/>
  <c r="G138" i="4"/>
  <c r="H138" i="4"/>
  <c r="G137" i="4"/>
  <c r="H137" i="4"/>
  <c r="G136" i="4"/>
  <c r="H136" i="4"/>
  <c r="G135" i="4"/>
  <c r="H135" i="4"/>
  <c r="G134" i="4"/>
  <c r="H134" i="4"/>
  <c r="G133" i="4"/>
  <c r="H133" i="4"/>
  <c r="G132" i="4"/>
  <c r="H132" i="4"/>
  <c r="G131" i="4"/>
  <c r="H131" i="4"/>
  <c r="G130" i="4"/>
  <c r="H130" i="4"/>
  <c r="G129" i="4"/>
  <c r="H129" i="4"/>
  <c r="G128" i="4"/>
  <c r="H128" i="4"/>
  <c r="G127" i="4"/>
  <c r="H127" i="4"/>
  <c r="G126" i="4"/>
  <c r="H126" i="4"/>
  <c r="G125" i="4"/>
  <c r="H125" i="4"/>
  <c r="G124" i="4"/>
  <c r="H124" i="4"/>
  <c r="G123" i="4"/>
  <c r="H123" i="4"/>
  <c r="G122" i="4"/>
  <c r="H122" i="4"/>
  <c r="G121" i="4"/>
  <c r="H121" i="4"/>
  <c r="G120" i="4"/>
  <c r="H120" i="4"/>
  <c r="G119" i="4"/>
  <c r="H119" i="4"/>
  <c r="G118" i="4"/>
  <c r="H118" i="4"/>
  <c r="G117" i="4"/>
  <c r="H117" i="4"/>
  <c r="G153" i="5"/>
  <c r="K153" i="5"/>
  <c r="G154" i="5"/>
  <c r="K154" i="5"/>
  <c r="G155" i="5"/>
  <c r="K155" i="5"/>
  <c r="K156" i="5"/>
  <c r="K157" i="5"/>
  <c r="K158" i="5"/>
  <c r="K159" i="5"/>
  <c r="K160" i="5"/>
  <c r="K161" i="5"/>
  <c r="K162" i="5"/>
  <c r="K163" i="5"/>
  <c r="K164" i="5"/>
  <c r="K165" i="5"/>
  <c r="K166" i="5"/>
  <c r="K167" i="5"/>
  <c r="K168" i="5"/>
  <c r="K169" i="5"/>
  <c r="K171" i="5"/>
  <c r="K172" i="5"/>
  <c r="K173" i="5"/>
  <c r="M177" i="5"/>
  <c r="G173" i="5"/>
  <c r="G172" i="5"/>
  <c r="G171" i="5"/>
  <c r="G169" i="5"/>
  <c r="G168" i="5"/>
  <c r="G167" i="5"/>
  <c r="G166" i="5"/>
  <c r="G165" i="5"/>
  <c r="G164" i="5"/>
  <c r="G163" i="5"/>
  <c r="G162" i="5"/>
  <c r="G161" i="5"/>
  <c r="G160" i="5"/>
  <c r="G159" i="5"/>
  <c r="G158" i="5"/>
  <c r="G157" i="5"/>
  <c r="G156" i="5"/>
  <c r="G123" i="5"/>
  <c r="K123" i="5"/>
  <c r="G124" i="5"/>
  <c r="K124" i="5"/>
  <c r="G125" i="5"/>
  <c r="K125" i="5"/>
  <c r="K126" i="5"/>
  <c r="K127" i="5"/>
  <c r="K128" i="5"/>
  <c r="K129" i="5"/>
  <c r="K130" i="5"/>
  <c r="G131" i="5"/>
  <c r="K131" i="5"/>
  <c r="K132" i="5"/>
  <c r="K133" i="5"/>
  <c r="K134" i="5"/>
  <c r="K135" i="5"/>
  <c r="K136" i="5"/>
  <c r="K137" i="5"/>
  <c r="K138" i="5"/>
  <c r="K139" i="5"/>
  <c r="K140" i="5"/>
  <c r="K141" i="5"/>
  <c r="K142" i="5"/>
  <c r="M147" i="5"/>
  <c r="G142" i="5"/>
  <c r="G141" i="5"/>
  <c r="G140" i="5"/>
  <c r="G139" i="5"/>
  <c r="G138" i="5"/>
  <c r="G137" i="5"/>
  <c r="G136" i="5"/>
  <c r="G135" i="5"/>
  <c r="G134" i="5"/>
  <c r="G133" i="5"/>
  <c r="G132" i="5"/>
  <c r="G130" i="5"/>
  <c r="G129" i="5"/>
  <c r="G128" i="5"/>
  <c r="G127" i="5"/>
  <c r="G126" i="5"/>
  <c r="M117" i="5"/>
  <c r="G35" i="8"/>
  <c r="K35" i="8"/>
  <c r="K36" i="8"/>
  <c r="K37" i="8"/>
  <c r="K38" i="8"/>
  <c r="K39" i="8"/>
  <c r="K40" i="8"/>
  <c r="K42" i="8"/>
  <c r="K43" i="8"/>
  <c r="K44" i="8"/>
  <c r="K45" i="8"/>
  <c r="K46" i="8"/>
  <c r="K47" i="8"/>
  <c r="K48" i="8"/>
  <c r="K49" i="8"/>
  <c r="K50" i="8"/>
  <c r="K51" i="8"/>
  <c r="K52" i="8"/>
  <c r="K53" i="8"/>
  <c r="K54" i="8"/>
  <c r="K55" i="8"/>
  <c r="K56" i="8"/>
  <c r="K57" i="8"/>
  <c r="M59" i="8"/>
  <c r="G58" i="8"/>
  <c r="G57" i="8"/>
  <c r="G56" i="8"/>
  <c r="G55" i="8"/>
  <c r="G54" i="8"/>
  <c r="G53" i="8"/>
  <c r="G52" i="8"/>
  <c r="G51" i="8"/>
  <c r="G50" i="8"/>
  <c r="G49" i="8"/>
  <c r="G48" i="8"/>
  <c r="G47" i="8"/>
  <c r="G46" i="8"/>
  <c r="G45" i="8"/>
  <c r="G44" i="8"/>
  <c r="G43" i="8"/>
  <c r="G42" i="8"/>
  <c r="G40" i="8"/>
  <c r="G39" i="8"/>
  <c r="G38" i="8"/>
  <c r="G37" i="8"/>
  <c r="G36" i="8"/>
  <c r="G5" i="8"/>
  <c r="K5" i="8"/>
  <c r="K6" i="8"/>
  <c r="K7" i="8"/>
  <c r="K8" i="8"/>
  <c r="K9" i="8"/>
  <c r="K10" i="8"/>
  <c r="K11" i="8"/>
  <c r="K12" i="8"/>
  <c r="K13" i="8"/>
  <c r="K14" i="8"/>
  <c r="K15" i="8"/>
  <c r="K16" i="8"/>
  <c r="K17" i="8"/>
  <c r="K18" i="8"/>
  <c r="K19" i="8"/>
  <c r="K20" i="8"/>
  <c r="K21" i="8"/>
  <c r="K22" i="8"/>
  <c r="K23" i="8"/>
  <c r="K24" i="8"/>
  <c r="K25" i="8"/>
  <c r="K26" i="8"/>
  <c r="K27" i="8"/>
  <c r="M29" i="8"/>
  <c r="G27" i="8"/>
  <c r="G26" i="8"/>
  <c r="G25" i="8"/>
  <c r="G24" i="8"/>
  <c r="G23" i="8"/>
  <c r="G22" i="8"/>
  <c r="G21" i="8"/>
  <c r="G20" i="8"/>
  <c r="G19" i="8"/>
  <c r="G18" i="8"/>
  <c r="G17" i="8"/>
  <c r="G16" i="8"/>
  <c r="G15" i="8"/>
  <c r="G14" i="8"/>
  <c r="G13" i="8"/>
  <c r="G12" i="8"/>
  <c r="G11" i="8"/>
  <c r="G10" i="8"/>
  <c r="G9" i="8"/>
  <c r="G8" i="8"/>
  <c r="G7" i="8"/>
  <c r="G6" i="8"/>
  <c r="G153" i="7"/>
  <c r="K153" i="7"/>
  <c r="G159" i="7"/>
  <c r="K159" i="7"/>
  <c r="G161" i="7"/>
  <c r="K161" i="7"/>
  <c r="G164" i="7"/>
  <c r="K164" i="7"/>
  <c r="G172" i="7"/>
  <c r="K172" i="7"/>
  <c r="K173" i="7"/>
  <c r="M177" i="7"/>
  <c r="G176" i="7"/>
  <c r="K176" i="7"/>
  <c r="G175" i="7"/>
  <c r="K175" i="7"/>
  <c r="G174" i="7"/>
  <c r="K174" i="7"/>
  <c r="G173" i="7"/>
  <c r="G171" i="7"/>
  <c r="K171" i="7"/>
  <c r="G170" i="7"/>
  <c r="K170" i="7"/>
  <c r="G169" i="7"/>
  <c r="K169" i="7"/>
  <c r="G168" i="7"/>
  <c r="K168" i="7"/>
  <c r="G167" i="7"/>
  <c r="K167" i="7"/>
  <c r="G166" i="7"/>
  <c r="K166" i="7"/>
  <c r="G165" i="7"/>
  <c r="K165" i="7"/>
  <c r="G163" i="7"/>
  <c r="K163" i="7"/>
  <c r="G162" i="7"/>
  <c r="K162" i="7"/>
  <c r="G160" i="7"/>
  <c r="K160" i="7"/>
  <c r="G158" i="7"/>
  <c r="K158" i="7"/>
  <c r="G157" i="7"/>
  <c r="K157" i="7"/>
  <c r="G156" i="7"/>
  <c r="K156" i="7"/>
  <c r="G155" i="7"/>
  <c r="K155" i="7"/>
  <c r="G154" i="7"/>
  <c r="K154" i="7"/>
  <c r="G123" i="7"/>
  <c r="K123" i="7"/>
  <c r="G124" i="7"/>
  <c r="K124" i="7"/>
  <c r="G126" i="7"/>
  <c r="K126" i="7"/>
  <c r="G127" i="7"/>
  <c r="K127" i="7"/>
  <c r="G130" i="7"/>
  <c r="K130" i="7"/>
  <c r="G132" i="7"/>
  <c r="K132" i="7"/>
  <c r="M147" i="7"/>
  <c r="G146" i="7"/>
  <c r="K146" i="7"/>
  <c r="G145" i="7"/>
  <c r="K145" i="7"/>
  <c r="G144" i="7"/>
  <c r="K144" i="7"/>
  <c r="G143" i="7"/>
  <c r="K143" i="7"/>
  <c r="G142" i="7"/>
  <c r="K142" i="7"/>
  <c r="G141" i="7"/>
  <c r="K141" i="7"/>
  <c r="G140" i="7"/>
  <c r="K140" i="7"/>
  <c r="G139" i="7"/>
  <c r="K139" i="7"/>
  <c r="G138" i="7"/>
  <c r="K138" i="7"/>
  <c r="G137" i="7"/>
  <c r="K137" i="7"/>
  <c r="G136" i="7"/>
  <c r="K136" i="7"/>
  <c r="G135" i="7"/>
  <c r="K135" i="7"/>
  <c r="G134" i="7"/>
  <c r="K134" i="7"/>
  <c r="G133" i="7"/>
  <c r="K133" i="7"/>
  <c r="G131" i="7"/>
  <c r="K131" i="7"/>
  <c r="G129" i="7"/>
  <c r="K129" i="7"/>
  <c r="G128" i="7"/>
  <c r="K128" i="7"/>
  <c r="G125" i="7"/>
  <c r="K125" i="7"/>
  <c r="G93" i="7"/>
  <c r="K93" i="7"/>
  <c r="G94" i="7"/>
  <c r="K94" i="7"/>
  <c r="G99" i="7"/>
  <c r="K99" i="7"/>
  <c r="G101" i="7"/>
  <c r="K101" i="7"/>
  <c r="G107" i="7"/>
  <c r="K107" i="7"/>
  <c r="G111" i="7"/>
  <c r="K111" i="7"/>
  <c r="G114" i="7"/>
  <c r="K114" i="7"/>
  <c r="M117" i="7"/>
  <c r="G116" i="7"/>
  <c r="K116" i="7"/>
  <c r="G115" i="7"/>
  <c r="K115" i="7"/>
  <c r="G113" i="7"/>
  <c r="K113" i="7"/>
  <c r="G112" i="7"/>
  <c r="K112" i="7"/>
  <c r="G110" i="7"/>
  <c r="K110" i="7"/>
  <c r="G109" i="7"/>
  <c r="K109" i="7"/>
  <c r="G108" i="7"/>
  <c r="K108" i="7"/>
  <c r="G106" i="7"/>
  <c r="K106" i="7"/>
  <c r="G105" i="7"/>
  <c r="K105" i="7"/>
  <c r="G104" i="7"/>
  <c r="K104" i="7"/>
  <c r="G103" i="7"/>
  <c r="K103" i="7"/>
  <c r="G102" i="7"/>
  <c r="K102" i="7"/>
  <c r="G100" i="7"/>
  <c r="K100" i="7"/>
  <c r="G98" i="7"/>
  <c r="K98" i="7"/>
  <c r="G97" i="7"/>
  <c r="K97" i="7"/>
  <c r="G96" i="7"/>
  <c r="K96" i="7"/>
  <c r="G95" i="7"/>
  <c r="K95" i="7"/>
  <c r="G63" i="7"/>
  <c r="K63" i="7"/>
  <c r="G64" i="7"/>
  <c r="K64" i="7"/>
  <c r="G65" i="7"/>
  <c r="K65" i="7"/>
  <c r="G66" i="7"/>
  <c r="K66" i="7"/>
  <c r="G67" i="7"/>
  <c r="K67" i="7"/>
  <c r="G68" i="7"/>
  <c r="K68" i="7"/>
  <c r="K69" i="7"/>
  <c r="G71" i="7"/>
  <c r="K71" i="7"/>
  <c r="G72" i="7"/>
  <c r="K72" i="7"/>
  <c r="G75" i="7"/>
  <c r="K75" i="7"/>
  <c r="G77" i="7"/>
  <c r="K77" i="7"/>
  <c r="G78" i="7"/>
  <c r="K78" i="7"/>
  <c r="M87" i="7"/>
  <c r="G86" i="7"/>
  <c r="K86" i="7"/>
  <c r="G85" i="7"/>
  <c r="K85" i="7"/>
  <c r="G84" i="7"/>
  <c r="K84" i="7"/>
  <c r="G83" i="7"/>
  <c r="K83" i="7"/>
  <c r="G82" i="7"/>
  <c r="K82" i="7"/>
  <c r="G81" i="7"/>
  <c r="K81" i="7"/>
  <c r="G79" i="7"/>
  <c r="K79" i="7"/>
  <c r="G76" i="7"/>
  <c r="K76" i="7"/>
  <c r="G74" i="7"/>
  <c r="K74" i="7"/>
  <c r="G73" i="7"/>
  <c r="K73" i="7"/>
  <c r="G70" i="7"/>
  <c r="K70" i="7"/>
  <c r="G69" i="7"/>
  <c r="G33" i="7"/>
  <c r="K33" i="7"/>
  <c r="G34" i="7"/>
  <c r="K34" i="7"/>
  <c r="G43" i="7"/>
  <c r="K43" i="7"/>
  <c r="G49" i="7"/>
  <c r="K49" i="7"/>
  <c r="G55" i="7"/>
  <c r="K55" i="7"/>
  <c r="M57" i="7"/>
  <c r="G56" i="7"/>
  <c r="K56" i="7"/>
  <c r="G54" i="7"/>
  <c r="K54" i="7"/>
  <c r="G53" i="7"/>
  <c r="K53" i="7"/>
  <c r="G52" i="7"/>
  <c r="K52" i="7"/>
  <c r="G51" i="7"/>
  <c r="K51" i="7"/>
  <c r="G50" i="7"/>
  <c r="K50" i="7"/>
  <c r="G48" i="7"/>
  <c r="K48" i="7"/>
  <c r="G47" i="7"/>
  <c r="K47" i="7"/>
  <c r="G46" i="7"/>
  <c r="K46" i="7"/>
  <c r="G45" i="7"/>
  <c r="K45" i="7"/>
  <c r="G44" i="7"/>
  <c r="K44" i="7"/>
  <c r="G42" i="7"/>
  <c r="K42" i="7"/>
  <c r="G41" i="7"/>
  <c r="K41" i="7"/>
  <c r="G40" i="7"/>
  <c r="K40" i="7"/>
  <c r="G39" i="7"/>
  <c r="K39" i="7"/>
  <c r="G38" i="7"/>
  <c r="K38" i="7"/>
  <c r="G37" i="7"/>
  <c r="K37" i="7"/>
  <c r="G36" i="7"/>
  <c r="K36" i="7"/>
  <c r="G35" i="7"/>
  <c r="K35" i="7"/>
  <c r="G3" i="7"/>
  <c r="K3" i="7"/>
  <c r="G4" i="7"/>
  <c r="K4" i="7"/>
  <c r="G5" i="7"/>
  <c r="K5" i="7"/>
  <c r="K6" i="7"/>
  <c r="G8" i="7"/>
  <c r="K8" i="7"/>
  <c r="G16" i="7"/>
  <c r="K16" i="7"/>
  <c r="M27" i="7"/>
  <c r="G25" i="7"/>
  <c r="K25" i="7"/>
  <c r="G24" i="7"/>
  <c r="K24" i="7"/>
  <c r="G23" i="7"/>
  <c r="K23" i="7"/>
  <c r="G22" i="7"/>
  <c r="K22" i="7"/>
  <c r="G21" i="7"/>
  <c r="K21" i="7"/>
  <c r="G20" i="7"/>
  <c r="K20" i="7"/>
  <c r="G19" i="7"/>
  <c r="K19" i="7"/>
  <c r="G18" i="7"/>
  <c r="K18" i="7"/>
  <c r="G17" i="7"/>
  <c r="K17" i="7"/>
  <c r="G15" i="7"/>
  <c r="K15" i="7"/>
  <c r="G14" i="7"/>
  <c r="K14" i="7"/>
  <c r="G13" i="7"/>
  <c r="K13" i="7"/>
  <c r="G12" i="7"/>
  <c r="K12" i="7"/>
  <c r="G11" i="7"/>
  <c r="K11" i="7"/>
  <c r="G10" i="7"/>
  <c r="K10" i="7"/>
  <c r="G9" i="7"/>
  <c r="K9" i="7"/>
  <c r="G7" i="7"/>
  <c r="K7" i="7"/>
  <c r="G6" i="7"/>
  <c r="G112" i="4"/>
  <c r="H112" i="4"/>
  <c r="G111" i="4"/>
  <c r="H111" i="4"/>
  <c r="G110" i="4"/>
  <c r="H110" i="4"/>
  <c r="G109" i="4"/>
  <c r="H109" i="4"/>
  <c r="G108" i="4"/>
  <c r="H108" i="4"/>
  <c r="G107" i="4"/>
  <c r="H107" i="4"/>
  <c r="G106" i="4"/>
  <c r="H106" i="4"/>
  <c r="G105" i="4"/>
  <c r="H105" i="4"/>
  <c r="G104" i="4"/>
  <c r="H104" i="4"/>
  <c r="G103" i="4"/>
  <c r="H103" i="4"/>
  <c r="G102" i="4"/>
  <c r="H102" i="4"/>
  <c r="G101" i="4"/>
  <c r="H101" i="4"/>
  <c r="G100" i="4"/>
  <c r="H100" i="4"/>
  <c r="G99" i="4"/>
  <c r="H99" i="4"/>
  <c r="G98" i="4"/>
  <c r="H98" i="4"/>
  <c r="G97" i="4"/>
  <c r="H97" i="4"/>
  <c r="G96" i="4"/>
  <c r="H96" i="4"/>
  <c r="G95" i="4"/>
  <c r="H95" i="4"/>
  <c r="G94" i="4"/>
  <c r="H94" i="4"/>
  <c r="G93" i="4"/>
  <c r="H93" i="4"/>
  <c r="G92" i="4"/>
  <c r="H92" i="4"/>
  <c r="G91" i="4"/>
  <c r="H91" i="4"/>
  <c r="G90" i="4"/>
  <c r="H90" i="4"/>
  <c r="G89" i="4"/>
  <c r="H89" i="4"/>
  <c r="G34" i="5"/>
  <c r="K34" i="5"/>
  <c r="M34" i="5"/>
  <c r="G35" i="5"/>
  <c r="K35" i="5"/>
  <c r="M35" i="5"/>
  <c r="G36" i="5"/>
  <c r="K36" i="5"/>
  <c r="M36" i="5"/>
  <c r="G37" i="5"/>
  <c r="K37" i="5"/>
  <c r="M37" i="5"/>
  <c r="G38" i="5"/>
  <c r="K38" i="5"/>
  <c r="M38" i="5"/>
  <c r="G39" i="5"/>
  <c r="K39" i="5"/>
  <c r="M39" i="5"/>
  <c r="G40" i="5"/>
  <c r="K40" i="5"/>
  <c r="M40" i="5"/>
  <c r="G41" i="5"/>
  <c r="K41" i="5"/>
  <c r="M41" i="5"/>
  <c r="G42" i="5"/>
  <c r="K42" i="5"/>
  <c r="M42" i="5"/>
  <c r="G43" i="5"/>
  <c r="K43" i="5"/>
  <c r="M43" i="5"/>
  <c r="G44" i="5"/>
  <c r="K44" i="5"/>
  <c r="M44" i="5"/>
  <c r="G45" i="5"/>
  <c r="K45" i="5"/>
  <c r="M45" i="5"/>
  <c r="G46" i="5"/>
  <c r="K46" i="5"/>
  <c r="M46" i="5"/>
  <c r="G47" i="5"/>
  <c r="K47" i="5"/>
  <c r="M47" i="5"/>
  <c r="G48" i="5"/>
  <c r="K48" i="5"/>
  <c r="M48" i="5"/>
  <c r="G49" i="5"/>
  <c r="K49" i="5"/>
  <c r="M49" i="5"/>
  <c r="G50" i="5"/>
  <c r="K50" i="5"/>
  <c r="M50" i="5"/>
  <c r="G51" i="5"/>
  <c r="K51" i="5"/>
  <c r="M51" i="5"/>
  <c r="G52" i="5"/>
  <c r="K52" i="5"/>
  <c r="M52" i="5"/>
  <c r="G53" i="5"/>
  <c r="K53" i="5"/>
  <c r="M53" i="5"/>
  <c r="G54" i="5"/>
  <c r="K54" i="5"/>
  <c r="M54" i="5"/>
  <c r="G55" i="5"/>
  <c r="K55" i="5"/>
  <c r="M55" i="5"/>
  <c r="G56" i="5"/>
  <c r="K56" i="5"/>
  <c r="M56" i="5"/>
  <c r="G33" i="5"/>
  <c r="K33" i="5"/>
  <c r="M33" i="5"/>
  <c r="M87" i="5"/>
  <c r="G75" i="4"/>
  <c r="G84" i="4"/>
  <c r="H84" i="4"/>
  <c r="G83" i="4"/>
  <c r="H83" i="4"/>
  <c r="G82" i="4"/>
  <c r="H82" i="4"/>
  <c r="G81" i="4"/>
  <c r="H81" i="4"/>
  <c r="G80" i="4"/>
  <c r="H80" i="4"/>
  <c r="G79" i="4"/>
  <c r="H79" i="4"/>
  <c r="G78" i="4"/>
  <c r="H78" i="4"/>
  <c r="G77" i="4"/>
  <c r="H77" i="4"/>
  <c r="G76" i="4"/>
  <c r="H76" i="4"/>
  <c r="H75" i="4"/>
  <c r="G74" i="4"/>
  <c r="H74" i="4"/>
  <c r="G73" i="4"/>
  <c r="H73" i="4"/>
  <c r="G72" i="4"/>
  <c r="H72" i="4"/>
  <c r="G71" i="4"/>
  <c r="H71" i="4"/>
  <c r="G70" i="4"/>
  <c r="H70" i="4"/>
  <c r="G69" i="4"/>
  <c r="H69" i="4"/>
  <c r="G68" i="4"/>
  <c r="H68" i="4"/>
  <c r="G67" i="4"/>
  <c r="H67" i="4"/>
  <c r="G66" i="4"/>
  <c r="H66" i="4"/>
  <c r="G65" i="4"/>
  <c r="H65" i="4"/>
  <c r="G64" i="4"/>
  <c r="H64" i="4"/>
  <c r="G63" i="4"/>
  <c r="H63" i="4"/>
  <c r="G62" i="4"/>
  <c r="H62" i="4"/>
  <c r="G61" i="4"/>
  <c r="H61" i="4"/>
  <c r="G60" i="4"/>
  <c r="H60" i="4"/>
  <c r="M57" i="5"/>
  <c r="G3" i="5"/>
  <c r="K3" i="5"/>
  <c r="M3" i="5"/>
  <c r="G4" i="5"/>
  <c r="K4" i="5"/>
  <c r="M4" i="5"/>
  <c r="G5" i="5"/>
  <c r="K5" i="5"/>
  <c r="M5" i="5"/>
  <c r="G6" i="5"/>
  <c r="K6" i="5"/>
  <c r="M6" i="5"/>
  <c r="G7" i="5"/>
  <c r="K7" i="5"/>
  <c r="M7" i="5"/>
  <c r="G8" i="5"/>
  <c r="K8" i="5"/>
  <c r="M8" i="5"/>
  <c r="G9" i="5"/>
  <c r="K9" i="5"/>
  <c r="M9" i="5"/>
  <c r="G10" i="5"/>
  <c r="K10" i="5"/>
  <c r="M10" i="5"/>
  <c r="G11" i="5"/>
  <c r="K11" i="5"/>
  <c r="M11" i="5"/>
  <c r="G12" i="5"/>
  <c r="K12" i="5"/>
  <c r="M12" i="5"/>
  <c r="G13" i="5"/>
  <c r="K13" i="5"/>
  <c r="M13" i="5"/>
  <c r="G14" i="5"/>
  <c r="K14" i="5"/>
  <c r="M14" i="5"/>
  <c r="G15" i="5"/>
  <c r="K15" i="5"/>
  <c r="M15" i="5"/>
  <c r="G16" i="5"/>
  <c r="K16" i="5"/>
  <c r="M16" i="5"/>
  <c r="G17" i="5"/>
  <c r="K17" i="5"/>
  <c r="M17" i="5"/>
  <c r="K18" i="5"/>
  <c r="M18" i="5"/>
  <c r="G19" i="5"/>
  <c r="K19" i="5"/>
  <c r="M19" i="5"/>
  <c r="G20" i="5"/>
  <c r="K20" i="5"/>
  <c r="M20" i="5"/>
  <c r="G21" i="5"/>
  <c r="K21" i="5"/>
  <c r="M21" i="5"/>
  <c r="G22" i="5"/>
  <c r="K22" i="5"/>
  <c r="M22" i="5"/>
  <c r="G23" i="5"/>
  <c r="K23" i="5"/>
  <c r="M23" i="5"/>
  <c r="G24" i="5"/>
  <c r="K24" i="5"/>
  <c r="M24" i="5"/>
  <c r="G25" i="5"/>
  <c r="K25" i="5"/>
  <c r="M25" i="5"/>
  <c r="G26" i="5"/>
  <c r="K26" i="5"/>
  <c r="M26" i="5"/>
  <c r="M27" i="5"/>
  <c r="G46" i="4"/>
  <c r="G55" i="4"/>
  <c r="H55" i="4"/>
  <c r="G54" i="4"/>
  <c r="H54" i="4"/>
  <c r="G53" i="4"/>
  <c r="H53" i="4"/>
  <c r="G52" i="4"/>
  <c r="H52" i="4"/>
  <c r="G51" i="4"/>
  <c r="H51" i="4"/>
  <c r="G50" i="4"/>
  <c r="H50" i="4"/>
  <c r="G49" i="4"/>
  <c r="H49" i="4"/>
  <c r="G48" i="4"/>
  <c r="H48" i="4"/>
  <c r="G47" i="4"/>
  <c r="H47" i="4"/>
  <c r="H46" i="4"/>
  <c r="G45" i="4"/>
  <c r="H45" i="4"/>
  <c r="G44" i="4"/>
  <c r="H44" i="4"/>
  <c r="G43" i="4"/>
  <c r="H43" i="4"/>
  <c r="G42" i="4"/>
  <c r="H42" i="4"/>
  <c r="G41" i="4"/>
  <c r="H41" i="4"/>
  <c r="G40" i="4"/>
  <c r="H40" i="4"/>
  <c r="G39" i="4"/>
  <c r="H39" i="4"/>
  <c r="G38" i="4"/>
  <c r="H38" i="4"/>
  <c r="G37" i="4"/>
  <c r="H37" i="4"/>
  <c r="G36" i="4"/>
  <c r="H36" i="4"/>
  <c r="G35" i="4"/>
  <c r="H35" i="4"/>
  <c r="G34" i="4"/>
  <c r="H34" i="4"/>
  <c r="G33" i="4"/>
  <c r="H33" i="4"/>
  <c r="G32" i="4"/>
  <c r="H32" i="4"/>
  <c r="G31" i="4"/>
  <c r="H31"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3" i="4"/>
  <c r="H3" i="4"/>
  <c r="D174" i="2"/>
  <c r="C174" i="2"/>
  <c r="B174" i="2"/>
  <c r="D173" i="2"/>
  <c r="C173" i="2"/>
  <c r="B173" i="2"/>
  <c r="D172" i="2"/>
  <c r="C172" i="2"/>
  <c r="B172" i="2"/>
  <c r="D171" i="2"/>
  <c r="C171" i="2"/>
  <c r="B171" i="2"/>
  <c r="D170" i="2"/>
  <c r="C170" i="2"/>
  <c r="B170" i="2"/>
  <c r="D169" i="2"/>
  <c r="C169" i="2"/>
  <c r="B169" i="2"/>
  <c r="D168" i="2"/>
  <c r="C168" i="2"/>
  <c r="B168" i="2"/>
  <c r="D167" i="2"/>
  <c r="C167" i="2"/>
  <c r="B167" i="2"/>
  <c r="D166" i="2"/>
  <c r="C166" i="2"/>
  <c r="B166" i="2"/>
  <c r="D165" i="2"/>
  <c r="C165" i="2"/>
  <c r="B165" i="2"/>
  <c r="D164" i="2"/>
  <c r="C164" i="2"/>
  <c r="B164" i="2"/>
  <c r="D163" i="2"/>
  <c r="C163" i="2"/>
  <c r="B163" i="2"/>
  <c r="D162" i="2"/>
  <c r="C162" i="2"/>
  <c r="B162" i="2"/>
  <c r="D161" i="2"/>
  <c r="C161" i="2"/>
  <c r="B161" i="2"/>
  <c r="D160" i="2"/>
  <c r="C160" i="2"/>
  <c r="B160" i="2"/>
  <c r="D159" i="2"/>
  <c r="C159" i="2"/>
  <c r="B159" i="2"/>
  <c r="D158" i="2"/>
  <c r="C158" i="2"/>
  <c r="B158" i="2"/>
  <c r="D157" i="2"/>
  <c r="C157" i="2"/>
  <c r="B157" i="2"/>
  <c r="D156" i="2"/>
  <c r="C156" i="2"/>
  <c r="B156" i="2"/>
  <c r="D155" i="2"/>
  <c r="C155" i="2"/>
  <c r="B155" i="2"/>
  <c r="D154" i="2"/>
  <c r="C154" i="2"/>
  <c r="B154" i="2"/>
  <c r="D153" i="2"/>
  <c r="C153" i="2"/>
  <c r="B153" i="2"/>
  <c r="D152" i="2"/>
  <c r="C152" i="2"/>
  <c r="B152" i="2"/>
  <c r="D151" i="2"/>
  <c r="C151" i="2"/>
  <c r="B151" i="2"/>
  <c r="D150" i="2"/>
  <c r="C150" i="2"/>
  <c r="B150" i="2"/>
  <c r="D149" i="2"/>
  <c r="C149" i="2"/>
  <c r="B149" i="2"/>
  <c r="D148" i="2"/>
  <c r="C148" i="2"/>
  <c r="B148" i="2"/>
  <c r="D147" i="2"/>
  <c r="C147" i="2"/>
  <c r="B147" i="2"/>
  <c r="D146" i="2"/>
  <c r="C146" i="2"/>
  <c r="B146" i="2"/>
  <c r="D145" i="2"/>
  <c r="C145" i="2"/>
  <c r="B145" i="2"/>
  <c r="D144" i="2"/>
  <c r="C144" i="2"/>
  <c r="B144" i="2"/>
  <c r="D143" i="2"/>
  <c r="C143" i="2"/>
  <c r="B143" i="2"/>
  <c r="D142" i="2"/>
  <c r="C142" i="2"/>
  <c r="B142" i="2"/>
  <c r="D141" i="2"/>
  <c r="C141" i="2"/>
  <c r="B141" i="2"/>
  <c r="D140" i="2"/>
  <c r="C140" i="2"/>
  <c r="B140" i="2"/>
  <c r="D139" i="2"/>
  <c r="C139" i="2"/>
  <c r="B139" i="2"/>
  <c r="D138" i="2"/>
  <c r="C138" i="2"/>
  <c r="B138" i="2"/>
  <c r="D137" i="2"/>
  <c r="C137" i="2"/>
  <c r="B137" i="2"/>
  <c r="D136" i="2"/>
  <c r="C136" i="2"/>
  <c r="B136" i="2"/>
  <c r="D135" i="2"/>
  <c r="C135" i="2"/>
  <c r="B135" i="2"/>
  <c r="D134" i="2"/>
  <c r="C134" i="2"/>
  <c r="B134" i="2"/>
  <c r="D133" i="2"/>
  <c r="C133" i="2"/>
  <c r="B133" i="2"/>
  <c r="D132" i="2"/>
  <c r="C132" i="2"/>
  <c r="B132" i="2"/>
  <c r="D131" i="2"/>
  <c r="C131" i="2"/>
  <c r="B131" i="2"/>
  <c r="D130" i="2"/>
  <c r="C130" i="2"/>
  <c r="B130" i="2"/>
  <c r="D129" i="2"/>
  <c r="C129" i="2"/>
  <c r="B129" i="2"/>
  <c r="D128" i="2"/>
  <c r="C128" i="2"/>
  <c r="B128" i="2"/>
  <c r="D127" i="2"/>
  <c r="C127" i="2"/>
  <c r="B127" i="2"/>
  <c r="D126" i="2"/>
  <c r="C126" i="2"/>
  <c r="B126" i="2"/>
  <c r="D125" i="2"/>
  <c r="C125" i="2"/>
  <c r="B125" i="2"/>
  <c r="D124" i="2"/>
  <c r="C124" i="2"/>
  <c r="B124" i="2"/>
  <c r="D123" i="2"/>
  <c r="C123" i="2"/>
  <c r="B123" i="2"/>
  <c r="D122" i="2"/>
  <c r="C122" i="2"/>
  <c r="B122" i="2"/>
  <c r="D121" i="2"/>
  <c r="C121" i="2"/>
  <c r="B121" i="2"/>
  <c r="D120" i="2"/>
  <c r="C120" i="2"/>
  <c r="B120" i="2"/>
  <c r="D119" i="2"/>
  <c r="C119" i="2"/>
  <c r="B119" i="2"/>
  <c r="D118" i="2"/>
  <c r="C118" i="2"/>
  <c r="B118" i="2"/>
  <c r="D117" i="2"/>
  <c r="C117" i="2"/>
  <c r="B117" i="2"/>
  <c r="D116" i="2"/>
  <c r="C116" i="2"/>
  <c r="B116" i="2"/>
  <c r="D115" i="2"/>
  <c r="C115" i="2"/>
  <c r="B115" i="2"/>
  <c r="D114" i="2"/>
  <c r="C114" i="2"/>
  <c r="B114" i="2"/>
  <c r="D113" i="2"/>
  <c r="C113" i="2"/>
  <c r="B113" i="2"/>
  <c r="D112" i="2"/>
  <c r="C112" i="2"/>
  <c r="B112" i="2"/>
  <c r="D111" i="2"/>
  <c r="C111" i="2"/>
  <c r="B111" i="2"/>
  <c r="D110" i="2"/>
  <c r="C110" i="2"/>
  <c r="B110" i="2"/>
  <c r="D109" i="2"/>
  <c r="C109" i="2"/>
  <c r="B109" i="2"/>
  <c r="D108" i="2"/>
  <c r="C108" i="2"/>
  <c r="B108" i="2"/>
  <c r="D107" i="2"/>
  <c r="C107" i="2"/>
  <c r="B107" i="2"/>
  <c r="D106" i="2"/>
  <c r="C106" i="2"/>
  <c r="B106" i="2"/>
  <c r="D105" i="2"/>
  <c r="C105" i="2"/>
  <c r="B105" i="2"/>
  <c r="D104" i="2"/>
  <c r="C104" i="2"/>
  <c r="B104" i="2"/>
  <c r="D103" i="2"/>
  <c r="C103" i="2"/>
  <c r="B103" i="2"/>
  <c r="D102" i="2"/>
  <c r="C102" i="2"/>
  <c r="B102" i="2"/>
  <c r="D101" i="2"/>
  <c r="C101" i="2"/>
  <c r="B101" i="2"/>
  <c r="D100" i="2"/>
  <c r="C100" i="2"/>
  <c r="B100" i="2"/>
  <c r="D99" i="2"/>
  <c r="C99" i="2"/>
  <c r="B99" i="2"/>
  <c r="D98" i="2"/>
  <c r="C98" i="2"/>
  <c r="B98" i="2"/>
  <c r="D97" i="2"/>
  <c r="C97" i="2"/>
  <c r="B97" i="2"/>
  <c r="D96" i="2"/>
  <c r="C96" i="2"/>
  <c r="B96" i="2"/>
  <c r="D95" i="2"/>
  <c r="C95" i="2"/>
  <c r="B95" i="2"/>
  <c r="D94" i="2"/>
  <c r="C94" i="2"/>
  <c r="B94" i="2"/>
  <c r="D93" i="2"/>
  <c r="C93" i="2"/>
  <c r="B93" i="2"/>
  <c r="D92" i="2"/>
  <c r="C92" i="2"/>
  <c r="B92" i="2"/>
  <c r="D91" i="2"/>
  <c r="C91" i="2"/>
  <c r="B91" i="2"/>
  <c r="D90" i="2"/>
  <c r="C90" i="2"/>
  <c r="B90" i="2"/>
  <c r="D89" i="2"/>
  <c r="C89" i="2"/>
  <c r="B89" i="2"/>
  <c r="D88" i="2"/>
  <c r="C88" i="2"/>
  <c r="B88" i="2"/>
  <c r="D87" i="2"/>
  <c r="C87" i="2"/>
  <c r="B87" i="2"/>
  <c r="D86" i="2"/>
  <c r="C86" i="2"/>
  <c r="B86" i="2"/>
  <c r="D85" i="2"/>
  <c r="C85" i="2"/>
  <c r="B85" i="2"/>
  <c r="D84" i="2"/>
  <c r="C84" i="2"/>
  <c r="B84" i="2"/>
  <c r="D83" i="2"/>
  <c r="C83" i="2"/>
  <c r="B83" i="2"/>
  <c r="D82" i="2"/>
  <c r="C82" i="2"/>
  <c r="B82" i="2"/>
  <c r="D81" i="2"/>
  <c r="C81" i="2"/>
  <c r="B81" i="2"/>
  <c r="D80" i="2"/>
  <c r="C80" i="2"/>
  <c r="B80" i="2"/>
  <c r="D79" i="2"/>
  <c r="C79" i="2"/>
  <c r="B79" i="2"/>
  <c r="D78" i="2"/>
  <c r="C78" i="2"/>
  <c r="B78" i="2"/>
  <c r="D77" i="2"/>
  <c r="C77" i="2"/>
  <c r="B77" i="2"/>
  <c r="D76" i="2"/>
  <c r="C76" i="2"/>
  <c r="B76" i="2"/>
  <c r="D75" i="2"/>
  <c r="C75" i="2"/>
  <c r="B75" i="2"/>
  <c r="D74" i="2"/>
  <c r="C74" i="2"/>
  <c r="B74" i="2"/>
  <c r="D73" i="2"/>
  <c r="C73" i="2"/>
  <c r="B73" i="2"/>
  <c r="D72" i="2"/>
  <c r="C72" i="2"/>
  <c r="B72" i="2"/>
  <c r="D71" i="2"/>
  <c r="C71" i="2"/>
  <c r="B71" i="2"/>
  <c r="D70" i="2"/>
  <c r="C70" i="2"/>
  <c r="B70" i="2"/>
  <c r="D69" i="2"/>
  <c r="C69" i="2"/>
  <c r="B69" i="2"/>
  <c r="D68" i="2"/>
  <c r="C68" i="2"/>
  <c r="B68" i="2"/>
  <c r="D67" i="2"/>
  <c r="C67" i="2"/>
  <c r="B67" i="2"/>
  <c r="D66" i="2"/>
  <c r="C66" i="2"/>
  <c r="B66" i="2"/>
  <c r="D65" i="2"/>
  <c r="C65" i="2"/>
  <c r="B65" i="2"/>
  <c r="D64" i="2"/>
  <c r="C64" i="2"/>
  <c r="B64" i="2"/>
  <c r="D63" i="2"/>
  <c r="C63" i="2"/>
  <c r="B63" i="2"/>
  <c r="D62" i="2"/>
  <c r="C62" i="2"/>
  <c r="B62" i="2"/>
  <c r="D61" i="2"/>
  <c r="C61" i="2"/>
  <c r="B61" i="2"/>
  <c r="D60" i="2"/>
  <c r="C60" i="2"/>
  <c r="B60" i="2"/>
  <c r="D59" i="2"/>
  <c r="C59" i="2"/>
  <c r="B59" i="2"/>
  <c r="D58" i="2"/>
  <c r="C58" i="2"/>
  <c r="B58" i="2"/>
  <c r="D57" i="2"/>
  <c r="C57" i="2"/>
  <c r="B57" i="2"/>
  <c r="D56" i="2"/>
  <c r="C56" i="2"/>
  <c r="B56" i="2"/>
  <c r="D55" i="2"/>
  <c r="C55" i="2"/>
  <c r="B55" i="2"/>
  <c r="D54" i="2"/>
  <c r="C54" i="2"/>
  <c r="B54" i="2"/>
  <c r="D53" i="2"/>
  <c r="C53" i="2"/>
  <c r="B53" i="2"/>
  <c r="D52" i="2"/>
  <c r="C52" i="2"/>
  <c r="B52" i="2"/>
  <c r="D51" i="2"/>
  <c r="C51" i="2"/>
  <c r="B51" i="2"/>
  <c r="D50" i="2"/>
  <c r="C50" i="2"/>
  <c r="B50" i="2"/>
  <c r="D49" i="2"/>
  <c r="C49" i="2"/>
  <c r="B49" i="2"/>
  <c r="D48" i="2"/>
  <c r="C48" i="2"/>
  <c r="B48" i="2"/>
  <c r="D47" i="2"/>
  <c r="C47" i="2"/>
  <c r="B47" i="2"/>
  <c r="D46" i="2"/>
  <c r="C46" i="2"/>
  <c r="B46" i="2"/>
  <c r="D45" i="2"/>
  <c r="C45" i="2"/>
  <c r="B45" i="2"/>
  <c r="D44" i="2"/>
  <c r="C44" i="2"/>
  <c r="B44" i="2"/>
  <c r="D43" i="2"/>
  <c r="C43" i="2"/>
  <c r="B43" i="2"/>
  <c r="D42" i="2"/>
  <c r="C42" i="2"/>
  <c r="B42" i="2"/>
  <c r="D41" i="2"/>
  <c r="C41" i="2"/>
  <c r="B41" i="2"/>
  <c r="D40" i="2"/>
  <c r="C40" i="2"/>
  <c r="B40" i="2"/>
  <c r="D39" i="2"/>
  <c r="C39" i="2"/>
  <c r="B39" i="2"/>
  <c r="D38" i="2"/>
  <c r="C38" i="2"/>
  <c r="B38" i="2"/>
  <c r="D37" i="2"/>
  <c r="C37" i="2"/>
  <c r="B37" i="2"/>
  <c r="D36" i="2"/>
  <c r="C36" i="2"/>
  <c r="B36" i="2"/>
  <c r="D35" i="2"/>
  <c r="C35" i="2"/>
  <c r="B35" i="2"/>
  <c r="D34" i="2"/>
  <c r="C34" i="2"/>
  <c r="B34" i="2"/>
  <c r="D33" i="2"/>
  <c r="C33" i="2"/>
  <c r="B33" i="2"/>
  <c r="D32" i="2"/>
  <c r="C32" i="2"/>
  <c r="B32" i="2"/>
  <c r="D31" i="2"/>
  <c r="C31" i="2"/>
  <c r="B31" i="2"/>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H25" i="1"/>
  <c r="E25" i="1"/>
  <c r="H24" i="1"/>
  <c r="E24" i="1"/>
  <c r="H23" i="1"/>
  <c r="E23" i="1"/>
  <c r="H22" i="1"/>
  <c r="E22" i="1"/>
  <c r="H21" i="1"/>
  <c r="E21" i="1"/>
  <c r="H20" i="1"/>
  <c r="E20" i="1"/>
  <c r="H19" i="1"/>
  <c r="E19" i="1"/>
  <c r="H18" i="1"/>
  <c r="E18" i="1"/>
  <c r="H17" i="1"/>
  <c r="E17" i="1"/>
  <c r="H16" i="1"/>
  <c r="E16" i="1"/>
  <c r="H15" i="1"/>
  <c r="E15" i="1"/>
  <c r="H14" i="1"/>
  <c r="E14" i="1"/>
  <c r="H13" i="1"/>
  <c r="E13" i="1"/>
  <c r="H12" i="1"/>
  <c r="E12" i="1"/>
  <c r="H11" i="1"/>
  <c r="E11" i="1"/>
  <c r="H10" i="1"/>
  <c r="E10" i="1"/>
  <c r="H9" i="1"/>
  <c r="E9" i="1"/>
  <c r="H8" i="1"/>
  <c r="E8" i="1"/>
  <c r="H7" i="1"/>
  <c r="E7" i="1"/>
  <c r="H6" i="1"/>
  <c r="E6" i="1"/>
  <c r="H5" i="1"/>
  <c r="E5" i="1"/>
  <c r="H4" i="1"/>
  <c r="E4" i="1"/>
  <c r="H3" i="1"/>
  <c r="E3" i="1"/>
  <c r="H2" i="1"/>
  <c r="E2" i="1"/>
</calcChain>
</file>

<file path=xl/sharedStrings.xml><?xml version="1.0" encoding="utf-8"?>
<sst xmlns="http://schemas.openxmlformats.org/spreadsheetml/2006/main" count="3255" uniqueCount="428">
  <si>
    <t>The names of RNA samples as provided for Bioanalyzer runs</t>
  </si>
  <si>
    <t>A unique number for each sample</t>
  </si>
  <si>
    <t>A letter identifying which of 24 index primers is used to amplify the library of this sample</t>
  </si>
  <si>
    <t>Library ID: the combination of RNA sample number and index letter</t>
  </si>
  <si>
    <t>The list of letters that identify the 24 indexes</t>
  </si>
  <si>
    <t>A test to be sure each index is used 6 times</t>
  </si>
  <si>
    <t>Contact: Ross Whetten, 515-7578</t>
  </si>
  <si>
    <t>1AA</t>
  </si>
  <si>
    <t>o</t>
  </si>
  <si>
    <t>a</t>
  </si>
  <si>
    <t>1AB</t>
  </si>
  <si>
    <t>q</t>
  </si>
  <si>
    <t>b</t>
  </si>
  <si>
    <t>1AC</t>
  </si>
  <si>
    <t>s</t>
  </si>
  <si>
    <t>c</t>
  </si>
  <si>
    <t>1AD</t>
  </si>
  <si>
    <t>j</t>
  </si>
  <si>
    <t>d</t>
  </si>
  <si>
    <t>1AE</t>
  </si>
  <si>
    <t>v</t>
  </si>
  <si>
    <t>e</t>
  </si>
  <si>
    <t>1AF</t>
  </si>
  <si>
    <t>f</t>
  </si>
  <si>
    <t>1AG</t>
  </si>
  <si>
    <t>g</t>
  </si>
  <si>
    <t>1AH</t>
  </si>
  <si>
    <t>l</t>
  </si>
  <si>
    <t>h</t>
  </si>
  <si>
    <t>1AI</t>
  </si>
  <si>
    <t>k</t>
  </si>
  <si>
    <t>i</t>
  </si>
  <si>
    <t>1AJ</t>
  </si>
  <si>
    <t>p</t>
  </si>
  <si>
    <t>1AK</t>
  </si>
  <si>
    <t>x</t>
  </si>
  <si>
    <t>1AL</t>
  </si>
  <si>
    <t>u</t>
  </si>
  <si>
    <t>2AA</t>
  </si>
  <si>
    <t>m</t>
  </si>
  <si>
    <t>2AB</t>
  </si>
  <si>
    <t>n</t>
  </si>
  <si>
    <t>2AC</t>
  </si>
  <si>
    <t>2AD</t>
  </si>
  <si>
    <t>w</t>
  </si>
  <si>
    <t>2AE</t>
  </si>
  <si>
    <t>2AF</t>
  </si>
  <si>
    <t>r</t>
  </si>
  <si>
    <t>2AG</t>
  </si>
  <si>
    <t>2AH</t>
  </si>
  <si>
    <t>t</t>
  </si>
  <si>
    <t>2AI</t>
  </si>
  <si>
    <t>2AJ</t>
  </si>
  <si>
    <t>2AK</t>
  </si>
  <si>
    <t>2AL</t>
  </si>
  <si>
    <t>3AA</t>
  </si>
  <si>
    <t>3AB</t>
  </si>
  <si>
    <t>3AC</t>
  </si>
  <si>
    <t>3AD</t>
  </si>
  <si>
    <t>3AE</t>
  </si>
  <si>
    <t>3AF</t>
  </si>
  <si>
    <t>3AG</t>
  </si>
  <si>
    <t>3AH</t>
  </si>
  <si>
    <t>3AI</t>
  </si>
  <si>
    <t>3AJ</t>
  </si>
  <si>
    <t>3AK</t>
  </si>
  <si>
    <t>3AL</t>
  </si>
  <si>
    <t>4AA</t>
  </si>
  <si>
    <t>4AB</t>
  </si>
  <si>
    <t>4AC</t>
  </si>
  <si>
    <t>4AD</t>
  </si>
  <si>
    <t>4AE</t>
  </si>
  <si>
    <t>4AF</t>
  </si>
  <si>
    <t>4AG</t>
  </si>
  <si>
    <t>4AH</t>
  </si>
  <si>
    <t>4AI</t>
  </si>
  <si>
    <t>4AJ</t>
  </si>
  <si>
    <t>4AK</t>
  </si>
  <si>
    <t>4AL</t>
  </si>
  <si>
    <t>5AA</t>
  </si>
  <si>
    <t>5AB</t>
  </si>
  <si>
    <t>5AC</t>
  </si>
  <si>
    <t>5AD</t>
  </si>
  <si>
    <t>5AE</t>
  </si>
  <si>
    <t>5AF</t>
  </si>
  <si>
    <t>5AG</t>
  </si>
  <si>
    <t>5AH</t>
  </si>
  <si>
    <t>5AI</t>
  </si>
  <si>
    <t>5AJ</t>
  </si>
  <si>
    <t>5AK</t>
  </si>
  <si>
    <t>5AL</t>
  </si>
  <si>
    <t>6AA</t>
  </si>
  <si>
    <t>6AB</t>
  </si>
  <si>
    <t>6AC</t>
  </si>
  <si>
    <t>6AD</t>
  </si>
  <si>
    <t>6AE</t>
  </si>
  <si>
    <t>6AF</t>
  </si>
  <si>
    <t>6AG</t>
  </si>
  <si>
    <t>6AH</t>
  </si>
  <si>
    <t>6AI</t>
  </si>
  <si>
    <t>6AJ</t>
  </si>
  <si>
    <t>6AK</t>
  </si>
  <si>
    <t>6AL</t>
  </si>
  <si>
    <t>7AA</t>
  </si>
  <si>
    <t>7AB</t>
  </si>
  <si>
    <t>7AC</t>
  </si>
  <si>
    <t>7AD</t>
  </si>
  <si>
    <t>7AE</t>
  </si>
  <si>
    <t>7AF</t>
  </si>
  <si>
    <t>7AG</t>
  </si>
  <si>
    <t>7AH</t>
  </si>
  <si>
    <t>7AI</t>
  </si>
  <si>
    <t>7AJ</t>
  </si>
  <si>
    <t>7AK</t>
  </si>
  <si>
    <t>7AL</t>
  </si>
  <si>
    <t>8AA</t>
  </si>
  <si>
    <t>8AB</t>
  </si>
  <si>
    <t>8AC</t>
  </si>
  <si>
    <t>8AD</t>
  </si>
  <si>
    <t>8AE</t>
  </si>
  <si>
    <t>8AF</t>
  </si>
  <si>
    <t>8AG</t>
  </si>
  <si>
    <t>8AH</t>
  </si>
  <si>
    <t>8AI</t>
  </si>
  <si>
    <t>8AJ</t>
  </si>
  <si>
    <t>8AK</t>
  </si>
  <si>
    <t>8AL</t>
  </si>
  <si>
    <t>9AA</t>
  </si>
  <si>
    <t>9AB</t>
  </si>
  <si>
    <t>9AC</t>
  </si>
  <si>
    <t>9AD</t>
  </si>
  <si>
    <t>9AE</t>
  </si>
  <si>
    <t>9AF</t>
  </si>
  <si>
    <t>9AG</t>
  </si>
  <si>
    <t>9AH</t>
  </si>
  <si>
    <t>9AI</t>
  </si>
  <si>
    <t>9AJ</t>
  </si>
  <si>
    <t>9AK</t>
  </si>
  <si>
    <t>9AL</t>
  </si>
  <si>
    <t>10AA</t>
  </si>
  <si>
    <t>10AB</t>
  </si>
  <si>
    <t>10AC</t>
  </si>
  <si>
    <t>10AD</t>
  </si>
  <si>
    <t>10AE</t>
  </si>
  <si>
    <t>10AF</t>
  </si>
  <si>
    <t>10AG</t>
  </si>
  <si>
    <t>10AH</t>
  </si>
  <si>
    <t>10AI</t>
  </si>
  <si>
    <t>10AJ</t>
  </si>
  <si>
    <t>10AK</t>
  </si>
  <si>
    <t>10AL</t>
  </si>
  <si>
    <t>11AA</t>
  </si>
  <si>
    <t>11AB</t>
  </si>
  <si>
    <t>11AC</t>
  </si>
  <si>
    <t>11AD</t>
  </si>
  <si>
    <t>11AE</t>
  </si>
  <si>
    <t>11AF</t>
  </si>
  <si>
    <t>11AG</t>
  </si>
  <si>
    <t>11AH</t>
  </si>
  <si>
    <t>11AI</t>
  </si>
  <si>
    <t>11AJ</t>
  </si>
  <si>
    <t>11AK</t>
  </si>
  <si>
    <t>11AL</t>
  </si>
  <si>
    <t>9BL2</t>
  </si>
  <si>
    <t>9BL3</t>
  </si>
  <si>
    <t>A1</t>
  </si>
  <si>
    <t>A2</t>
  </si>
  <si>
    <t>A3</t>
  </si>
  <si>
    <t>B1</t>
  </si>
  <si>
    <t>B2</t>
  </si>
  <si>
    <t>B3</t>
  </si>
  <si>
    <t>C1</t>
  </si>
  <si>
    <t>C2</t>
  </si>
  <si>
    <t>C3</t>
  </si>
  <si>
    <t>X144</t>
  </si>
  <si>
    <t>Each library will be sequenced in three different lanes, to allow statistical modeling of variation due to lane effects and variation due to library effects. The libraries are randomly allocated to lanes according to the index used, because no more than one library with a given index can be present in each lane. A total of six lanes are required to run one replicate each of the 144 libraries, so a total of 18 lanes will be needed for the three complete replicates. The colored blocks represent the groups of six lanes; each library (from 1 to 144, with the various index identifiers) occurs once within each replicate.</t>
  </si>
  <si>
    <t>LANE</t>
  </si>
  <si>
    <t>REP</t>
  </si>
  <si>
    <t>X1</t>
  </si>
  <si>
    <t>X2</t>
  </si>
  <si>
    <t>X3</t>
  </si>
  <si>
    <t>X4</t>
  </si>
  <si>
    <t>X5</t>
  </si>
  <si>
    <t>X6</t>
  </si>
  <si>
    <t>Y1</t>
  </si>
  <si>
    <t>Y2</t>
  </si>
  <si>
    <t>Y3</t>
  </si>
  <si>
    <t>Y4</t>
  </si>
  <si>
    <t>Y5</t>
  </si>
  <si>
    <t>Y6</t>
  </si>
  <si>
    <t>Z1</t>
  </si>
  <si>
    <t>Z2</t>
  </si>
  <si>
    <t>Z3</t>
  </si>
  <si>
    <t>Z4</t>
  </si>
  <si>
    <t>Z5</t>
  </si>
  <si>
    <t>Z6</t>
  </si>
  <si>
    <t>17a</t>
  </si>
  <si>
    <t>133a</t>
  </si>
  <si>
    <t>104a</t>
  </si>
  <si>
    <t>56a</t>
  </si>
  <si>
    <t>31a</t>
  </si>
  <si>
    <t>95a</t>
  </si>
  <si>
    <t>72b</t>
  </si>
  <si>
    <t>6b</t>
  </si>
  <si>
    <t>101b</t>
  </si>
  <si>
    <t>32b</t>
  </si>
  <si>
    <t>132b</t>
  </si>
  <si>
    <t>94b</t>
  </si>
  <si>
    <t>136c</t>
  </si>
  <si>
    <t>67c</t>
  </si>
  <si>
    <t>78c</t>
  </si>
  <si>
    <t>113c</t>
  </si>
  <si>
    <t>46c</t>
  </si>
  <si>
    <t>7c</t>
  </si>
  <si>
    <t>37d</t>
  </si>
  <si>
    <t>123d</t>
  </si>
  <si>
    <t>63d</t>
  </si>
  <si>
    <t>112d</t>
  </si>
  <si>
    <t>91d</t>
  </si>
  <si>
    <t>18d</t>
  </si>
  <si>
    <t>129e</t>
  </si>
  <si>
    <t>106e</t>
  </si>
  <si>
    <t>57e</t>
  </si>
  <si>
    <t>77e</t>
  </si>
  <si>
    <t>21e</t>
  </si>
  <si>
    <t>25e</t>
  </si>
  <si>
    <t>68f</t>
  </si>
  <si>
    <t>13f</t>
  </si>
  <si>
    <t>93f</t>
  </si>
  <si>
    <t>130f</t>
  </si>
  <si>
    <t>38f</t>
  </si>
  <si>
    <t>107f</t>
  </si>
  <si>
    <t>19g</t>
  </si>
  <si>
    <t>34g</t>
  </si>
  <si>
    <t>62g</t>
  </si>
  <si>
    <t>86g</t>
  </si>
  <si>
    <t>108g</t>
  </si>
  <si>
    <t>142g</t>
  </si>
  <si>
    <t>127h</t>
  </si>
  <si>
    <t>75h</t>
  </si>
  <si>
    <t>110h</t>
  </si>
  <si>
    <t>59h</t>
  </si>
  <si>
    <t>20h</t>
  </si>
  <si>
    <t>28h</t>
  </si>
  <si>
    <t>120i</t>
  </si>
  <si>
    <t>61i</t>
  </si>
  <si>
    <t>134i</t>
  </si>
  <si>
    <t>44i</t>
  </si>
  <si>
    <t>14i</t>
  </si>
  <si>
    <t>88i</t>
  </si>
  <si>
    <t>33j</t>
  </si>
  <si>
    <t>4j</t>
  </si>
  <si>
    <t>70j</t>
  </si>
  <si>
    <t>137j</t>
  </si>
  <si>
    <t>92j</t>
  </si>
  <si>
    <t>103j</t>
  </si>
  <si>
    <t>102k</t>
  </si>
  <si>
    <t>79k</t>
  </si>
  <si>
    <t>66k</t>
  </si>
  <si>
    <t>9k</t>
  </si>
  <si>
    <t>139k</t>
  </si>
  <si>
    <t>35k</t>
  </si>
  <si>
    <t>105l</t>
  </si>
  <si>
    <t>125l</t>
  </si>
  <si>
    <t>8l</t>
  </si>
  <si>
    <t>96l</t>
  </si>
  <si>
    <t>48l</t>
  </si>
  <si>
    <t>51l</t>
  </si>
  <si>
    <t>36m</t>
  </si>
  <si>
    <t>60m</t>
  </si>
  <si>
    <t>98m</t>
  </si>
  <si>
    <t>87m</t>
  </si>
  <si>
    <t>131m</t>
  </si>
  <si>
    <t>15m</t>
  </si>
  <si>
    <t>23n</t>
  </si>
  <si>
    <t>65n</t>
  </si>
  <si>
    <t>40n</t>
  </si>
  <si>
    <t>76n</t>
  </si>
  <si>
    <t>100n</t>
  </si>
  <si>
    <t>122n</t>
  </si>
  <si>
    <t>143o</t>
  </si>
  <si>
    <t>119o</t>
  </si>
  <si>
    <t>89o</t>
  </si>
  <si>
    <t>1o</t>
  </si>
  <si>
    <t>45o</t>
  </si>
  <si>
    <t>58o</t>
  </si>
  <si>
    <t>10p</t>
  </si>
  <si>
    <t>64p</t>
  </si>
  <si>
    <t>80p</t>
  </si>
  <si>
    <t>27p</t>
  </si>
  <si>
    <t>97p</t>
  </si>
  <si>
    <t>124p</t>
  </si>
  <si>
    <t>47q</t>
  </si>
  <si>
    <t>2q</t>
  </si>
  <si>
    <t>141q</t>
  </si>
  <si>
    <t>118q</t>
  </si>
  <si>
    <t>55q</t>
  </si>
  <si>
    <t>90q</t>
  </si>
  <si>
    <t>114r</t>
  </si>
  <si>
    <t>43r</t>
  </si>
  <si>
    <t>54r</t>
  </si>
  <si>
    <t>84r</t>
  </si>
  <si>
    <t>126r</t>
  </si>
  <si>
    <t>22r</t>
  </si>
  <si>
    <t>111s</t>
  </si>
  <si>
    <t>3s</t>
  </si>
  <si>
    <t>30s</t>
  </si>
  <si>
    <t>83s</t>
  </si>
  <si>
    <t>138s</t>
  </si>
  <si>
    <t>49s</t>
  </si>
  <si>
    <t>24t</t>
  </si>
  <si>
    <t>135t</t>
  </si>
  <si>
    <t>82t</t>
  </si>
  <si>
    <t>99t</t>
  </si>
  <si>
    <t>39t</t>
  </si>
  <si>
    <t>50t</t>
  </si>
  <si>
    <t>109u</t>
  </si>
  <si>
    <t>140u</t>
  </si>
  <si>
    <t>69u</t>
  </si>
  <si>
    <t>85u</t>
  </si>
  <si>
    <t>26u</t>
  </si>
  <si>
    <t>12u</t>
  </si>
  <si>
    <t>41v</t>
  </si>
  <si>
    <t>117v</t>
  </si>
  <si>
    <t>5v</t>
  </si>
  <si>
    <t>53v</t>
  </si>
  <si>
    <t>128v</t>
  </si>
  <si>
    <t>74v</t>
  </si>
  <si>
    <t>115w</t>
  </si>
  <si>
    <t>16w</t>
  </si>
  <si>
    <t>42w</t>
  </si>
  <si>
    <t>144w</t>
  </si>
  <si>
    <t>52w</t>
  </si>
  <si>
    <t>81w</t>
  </si>
  <si>
    <t>116x</t>
  </si>
  <si>
    <t>29x</t>
  </si>
  <si>
    <t>71x</t>
  </si>
  <si>
    <t>121x</t>
  </si>
  <si>
    <t>11x</t>
  </si>
  <si>
    <t>73x</t>
  </si>
  <si>
    <t>A test to confirm that each sample appears exactly once within each set of 6 lanes identified by different colors in row 3.</t>
  </si>
  <si>
    <t>Library ID</t>
  </si>
  <si>
    <t>Set 1</t>
  </si>
  <si>
    <t>Set 2</t>
  </si>
  <si>
    <t>Set 3</t>
  </si>
  <si>
    <t>Letter</t>
  </si>
  <si>
    <t>Index Assigned</t>
  </si>
  <si>
    <t>Conc (ng/ul)</t>
  </si>
  <si>
    <t>PI</t>
  </si>
  <si>
    <t xml:space="preserve">Well Location </t>
  </si>
  <si>
    <t xml:space="preserve">Index </t>
  </si>
  <si>
    <t>Amnt for 1 ug</t>
  </si>
  <si>
    <t>Amnt of Water for 50 ul</t>
  </si>
  <si>
    <t>E2</t>
  </si>
  <si>
    <t>F2</t>
  </si>
  <si>
    <t>G2</t>
  </si>
  <si>
    <t>H2</t>
  </si>
  <si>
    <t>March 19 prep</t>
  </si>
  <si>
    <t>Whetten</t>
  </si>
  <si>
    <t>Label on Tube</t>
  </si>
  <si>
    <t>Library ID (as assigned by Dr. Whetten)</t>
  </si>
  <si>
    <t>D1</t>
  </si>
  <si>
    <t>E1</t>
  </si>
  <si>
    <t>F1</t>
  </si>
  <si>
    <t>G1</t>
  </si>
  <si>
    <t>H1</t>
  </si>
  <si>
    <t>D2</t>
  </si>
  <si>
    <t>D3</t>
  </si>
  <si>
    <t>E3</t>
  </si>
  <si>
    <t>F3</t>
  </si>
  <si>
    <t>G3</t>
  </si>
  <si>
    <t>H3</t>
  </si>
  <si>
    <t>*Use replacement sample!!</t>
  </si>
  <si>
    <t>A4</t>
  </si>
  <si>
    <t>March 24 prep</t>
  </si>
  <si>
    <t>#</t>
    <phoneticPr fontId="1" type="noConversion"/>
  </si>
  <si>
    <t>Sample Name</t>
    <phoneticPr fontId="1" type="noConversion"/>
  </si>
  <si>
    <t>Index</t>
    <phoneticPr fontId="1" type="noConversion"/>
  </si>
  <si>
    <t>Tube Label</t>
    <phoneticPr fontId="1" type="noConversion"/>
  </si>
  <si>
    <t>Reading 1 (pg/ul)</t>
    <phoneticPr fontId="1" type="noConversion"/>
  </si>
  <si>
    <t>Reading 2 (pg/ul)</t>
    <phoneticPr fontId="1" type="noConversion"/>
  </si>
  <si>
    <t>Conc. (ng/ul)</t>
    <phoneticPr fontId="1" type="noConversion"/>
  </si>
  <si>
    <t>Library Size (bp)</t>
    <phoneticPr fontId="1" type="noConversion"/>
  </si>
  <si>
    <t>nM of diluted Template</t>
    <phoneticPr fontId="1" type="noConversion"/>
  </si>
  <si>
    <t>DNA (ul) for pooling</t>
    <phoneticPr fontId="1" type="noConversion"/>
  </si>
  <si>
    <t>Whetten Pool X1</t>
  </si>
  <si>
    <t>1:5 dil</t>
  </si>
  <si>
    <t xml:space="preserve">Total: </t>
  </si>
  <si>
    <t>*only taking 500 ng into prep bc of low submission conc and volume</t>
  </si>
  <si>
    <t>Whetten Pool X2</t>
  </si>
  <si>
    <t>1:5 dil (4.2.15)</t>
  </si>
  <si>
    <t>1:5 dil (4.9.15)</t>
  </si>
  <si>
    <t>Whetten Pool X3</t>
  </si>
  <si>
    <t>#</t>
  </si>
  <si>
    <t>Sample Name</t>
  </si>
  <si>
    <t>Index</t>
  </si>
  <si>
    <t>Tube Label</t>
  </si>
  <si>
    <t>Reading 1 (pg/ul)</t>
  </si>
  <si>
    <t>Reading 2 (pg/ul)</t>
  </si>
  <si>
    <t>Conc. (ng/ul)</t>
  </si>
  <si>
    <t>Library Size (bp)</t>
  </si>
  <si>
    <t>nM of diluted Template</t>
  </si>
  <si>
    <t>DNA (ul) for pooling</t>
  </si>
  <si>
    <t>Whetten Pool Y1</t>
  </si>
  <si>
    <t>Whetten Pool Y6</t>
  </si>
  <si>
    <t>Whetten Pool Y5</t>
  </si>
  <si>
    <t>Whetten Pool Y4</t>
  </si>
  <si>
    <t>Whetten Pool Y3</t>
  </si>
  <si>
    <t>Whetten Pool Y2</t>
  </si>
  <si>
    <t>Whetten Pool Z1</t>
  </si>
  <si>
    <t>Whetten Pool Z2</t>
  </si>
  <si>
    <t>Whetten Pool Z3</t>
  </si>
  <si>
    <t>Whetten Pool Z4</t>
  </si>
  <si>
    <t>Whetten Pool Z5</t>
  </si>
  <si>
    <t>Whetten Pool Z6</t>
  </si>
  <si>
    <t>Whetten Pool X4</t>
  </si>
  <si>
    <t>Whetten Pool X5</t>
  </si>
  <si>
    <t>Whetten Pool X6</t>
  </si>
  <si>
    <t>**use replacement sample from 2/18/15</t>
  </si>
  <si>
    <t>April 8 prep</t>
  </si>
  <si>
    <t>April 13 prep</t>
  </si>
  <si>
    <t>April 16 prep</t>
  </si>
  <si>
    <t>post lib prep</t>
  </si>
  <si>
    <t>**use replacement sample from ~2/10-2/13</t>
  </si>
  <si>
    <t>April 21 prep</t>
  </si>
  <si>
    <t>1:5 dil (4.27.15)</t>
  </si>
  <si>
    <t xml:space="preserve">This is copied from the Pooling for X pools sheet: </t>
  </si>
  <si>
    <t xml:space="preserve">Note: for the Z pools.  There are some samples that I had to use the post library prep tube instead of the 1:5 dilution because there wasn't enough volume left in the 1:5 dilution tube.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</si>
</sst>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2"/>
      <color rgb="FF000000"/>
      <name val="Calibri"/>
      <family val="2"/>
      <charset val="1"/>
    </font>
    <font>
      <sz val="12"/>
      <color theme="1"/>
      <name val="Calibri"/>
      <family val="2"/>
      <scheme val="minor"/>
    </font>
    <font>
      <sz val="12"/>
      <color theme="1"/>
      <name val="Calibri"/>
      <family val="2"/>
      <scheme val="minor"/>
    </font>
    <font>
      <b/>
      <i/>
      <sz val="12"/>
      <color rgb="FF000000"/>
      <name val="Calibri"/>
      <family val="2"/>
      <charset val="1"/>
    </font>
    <font>
      <sz val="12"/>
      <color rgb="FF9C6500"/>
      <name val="Calibri"/>
      <family val="2"/>
      <charset val="1"/>
    </font>
    <font>
      <sz val="12"/>
      <color rgb="FF9C0006"/>
      <name val="Calibri"/>
      <family val="2"/>
      <charset val="1"/>
    </font>
    <font>
      <sz val="12"/>
      <color rgb="FF006100"/>
      <name val="Calibri"/>
      <family val="2"/>
      <charset val="1"/>
    </font>
    <font>
      <b/>
      <sz val="12"/>
      <color rgb="FF000000"/>
      <name val="Calibri"/>
      <family val="2"/>
      <charset val="1"/>
    </font>
    <font>
      <b/>
      <sz val="12"/>
      <color theme="1"/>
      <name val="Calibri"/>
      <family val="2"/>
      <scheme val="minor"/>
    </font>
    <font>
      <u/>
      <sz val="12"/>
      <color theme="10"/>
      <name val="Calibri"/>
      <family val="2"/>
      <charset val="1"/>
    </font>
    <font>
      <u/>
      <sz val="12"/>
      <color theme="11"/>
      <name val="Calibri"/>
      <family val="2"/>
      <charset val="1"/>
    </font>
    <font>
      <b/>
      <sz val="14"/>
      <color theme="1"/>
      <name val="Calibri"/>
      <scheme val="minor"/>
    </font>
    <font>
      <sz val="11"/>
      <color theme="1"/>
      <name val="Calibri"/>
      <family val="2"/>
      <scheme val="minor"/>
    </font>
    <font>
      <sz val="12"/>
      <name val="Calibri"/>
      <scheme val="minor"/>
    </font>
    <font>
      <sz val="8"/>
      <name val="Calibri"/>
      <family val="2"/>
      <charset val="1"/>
    </font>
    <font>
      <b/>
      <sz val="10"/>
      <name val="Calibri"/>
    </font>
    <font>
      <sz val="10"/>
      <name val="Calibri"/>
    </font>
    <font>
      <sz val="10"/>
      <color rgb="FF000000"/>
      <name val="Calibri"/>
    </font>
    <font>
      <b/>
      <sz val="14"/>
      <color theme="1"/>
      <name val="Calibri"/>
    </font>
    <font>
      <sz val="11"/>
      <color rgb="FF000000"/>
      <name val="Calibri"/>
    </font>
  </fonts>
  <fills count="15">
    <fill>
      <patternFill patternType="none"/>
    </fill>
    <fill>
      <patternFill patternType="gray125"/>
    </fill>
    <fill>
      <patternFill patternType="solid">
        <fgColor rgb="FFFFEB9C"/>
        <bgColor rgb="FFFFFFCC"/>
      </patternFill>
    </fill>
    <fill>
      <patternFill patternType="solid">
        <fgColor rgb="FFFFC7CE"/>
        <bgColor rgb="FFFFEB9C"/>
      </patternFill>
    </fill>
    <fill>
      <patternFill patternType="solid">
        <fgColor rgb="FFC6EFCE"/>
        <bgColor rgb="FFCCFFFF"/>
      </patternFill>
    </fill>
    <fill>
      <patternFill patternType="solid">
        <fgColor theme="9" tint="0.79998168889431442"/>
        <bgColor indexed="64"/>
      </patternFill>
    </fill>
    <fill>
      <patternFill patternType="solid">
        <fgColor theme="7" tint="0.79998168889431442"/>
        <bgColor indexed="64"/>
      </patternFill>
    </fill>
    <fill>
      <patternFill patternType="solid">
        <fgColor rgb="FFC0C0C0"/>
        <bgColor rgb="FF000000"/>
      </patternFill>
    </fill>
    <fill>
      <patternFill patternType="solid">
        <fgColor rgb="FFCCC0DA"/>
        <bgColor rgb="FF000000"/>
      </patternFill>
    </fill>
    <fill>
      <patternFill patternType="solid">
        <fgColor rgb="FFFFFFFF"/>
        <bgColor rgb="FF000000"/>
      </patternFill>
    </fill>
    <fill>
      <patternFill patternType="solid">
        <fgColor theme="0"/>
        <bgColor rgb="FF000000"/>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F9B7"/>
        <bgColor indexed="64"/>
      </patternFill>
    </fill>
    <fill>
      <patternFill patternType="solid">
        <fgColor rgb="FFCCFFCC"/>
        <bgColor indexed="64"/>
      </patternFill>
    </fill>
  </fills>
  <borders count="2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s>
  <cellStyleXfs count="1051">
    <xf numFmtId="0" fontId="0" fillId="0" borderId="0"/>
    <xf numFmtId="0" fontId="6" fillId="4" borderId="0" applyBorder="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9">
    <xf numFmtId="0" fontId="0" fillId="0" borderId="0" xfId="0"/>
    <xf numFmtId="0" fontId="0" fillId="0" borderId="0" xfId="0" applyAlignment="1">
      <alignment horizontal="center"/>
    </xf>
    <xf numFmtId="0" fontId="0" fillId="0" borderId="0" xfId="0" applyFont="1" applyAlignment="1">
      <alignment horizontal="center" wrapText="1"/>
    </xf>
    <xf numFmtId="0" fontId="0" fillId="0" borderId="0" xfId="0" applyFont="1" applyAlignment="1">
      <alignment horizontal="center"/>
    </xf>
    <xf numFmtId="0" fontId="3" fillId="0" borderId="0" xfId="0" applyFont="1" applyAlignment="1">
      <alignment horizontal="left"/>
    </xf>
    <xf numFmtId="0" fontId="4" fillId="2" borderId="0" xfId="1" applyFont="1" applyFill="1" applyBorder="1" applyAlignment="1" applyProtection="1">
      <alignment horizontal="center"/>
    </xf>
    <xf numFmtId="0" fontId="5" fillId="3" borderId="0" xfId="1" applyFont="1" applyFill="1" applyBorder="1" applyAlignment="1" applyProtection="1">
      <alignment horizontal="center"/>
    </xf>
    <xf numFmtId="0" fontId="6" fillId="4" borderId="0" xfId="1" applyFont="1" applyBorder="1" applyAlignment="1" applyProtection="1">
      <alignment horizontal="center"/>
    </xf>
    <xf numFmtId="0" fontId="7" fillId="0" borderId="0" xfId="0" applyFont="1" applyAlignment="1">
      <alignment horizontal="left"/>
    </xf>
    <xf numFmtId="0" fontId="0" fillId="0" borderId="1"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4"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8" xfId="0" applyFont="1" applyBorder="1" applyAlignment="1">
      <alignment horizontal="center"/>
    </xf>
    <xf numFmtId="0" fontId="7" fillId="0" borderId="0" xfId="0" applyFont="1"/>
    <xf numFmtId="0" fontId="0" fillId="0" borderId="0" xfId="0" applyAlignment="1">
      <alignment horizontal="center" wrapText="1"/>
    </xf>
    <xf numFmtId="0" fontId="11" fillId="0" borderId="0" xfId="0" applyFont="1"/>
    <xf numFmtId="0" fontId="8" fillId="0" borderId="0" xfId="0" applyFont="1" applyAlignment="1">
      <alignment horizontal="center"/>
    </xf>
    <xf numFmtId="0" fontId="8" fillId="0" borderId="0" xfId="0" applyFont="1" applyAlignment="1">
      <alignment horizontal="center" wrapText="1"/>
    </xf>
    <xf numFmtId="0" fontId="2" fillId="0" borderId="9" xfId="0" applyFont="1" applyBorder="1" applyAlignment="1">
      <alignment horizontal="center"/>
    </xf>
    <xf numFmtId="0" fontId="13" fillId="0" borderId="9" xfId="6"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9" xfId="0" applyFont="1" applyFill="1" applyBorder="1" applyAlignment="1">
      <alignment horizontal="center"/>
    </xf>
    <xf numFmtId="0" fontId="2" fillId="0" borderId="11" xfId="0" applyFont="1" applyFill="1" applyBorder="1" applyAlignment="1">
      <alignment horizontal="center"/>
    </xf>
    <xf numFmtId="0" fontId="0" fillId="0" borderId="9" xfId="0" applyBorder="1" applyAlignment="1">
      <alignment horizontal="center"/>
    </xf>
    <xf numFmtId="164" fontId="2" fillId="0" borderId="9" xfId="0" applyNumberFormat="1" applyFont="1" applyBorder="1" applyAlignment="1">
      <alignment horizontal="center"/>
    </xf>
    <xf numFmtId="0" fontId="2" fillId="0" borderId="12" xfId="0" applyFont="1" applyBorder="1" applyAlignment="1">
      <alignment horizontal="center"/>
    </xf>
    <xf numFmtId="0" fontId="0" fillId="0" borderId="10" xfId="0" applyBorder="1" applyAlignment="1">
      <alignment horizontal="center"/>
    </xf>
    <xf numFmtId="164" fontId="2" fillId="0" borderId="10" xfId="0" applyNumberFormat="1" applyFont="1" applyBorder="1" applyAlignment="1">
      <alignment horizontal="center"/>
    </xf>
    <xf numFmtId="164" fontId="2" fillId="0" borderId="13" xfId="0" applyNumberFormat="1" applyFont="1" applyBorder="1" applyAlignment="1">
      <alignment horizontal="center"/>
    </xf>
    <xf numFmtId="0" fontId="2" fillId="0" borderId="14" xfId="0" applyFont="1" applyBorder="1" applyAlignment="1">
      <alignment horizontal="center"/>
    </xf>
    <xf numFmtId="164" fontId="2" fillId="0" borderId="15" xfId="0" applyNumberFormat="1" applyFont="1" applyBorder="1" applyAlignment="1">
      <alignment horizontal="center"/>
    </xf>
    <xf numFmtId="0" fontId="2" fillId="0" borderId="16" xfId="0" applyFont="1" applyBorder="1" applyAlignment="1">
      <alignment horizontal="center"/>
    </xf>
    <xf numFmtId="0" fontId="0" fillId="0" borderId="11" xfId="0" applyBorder="1" applyAlignment="1">
      <alignment horizontal="center"/>
    </xf>
    <xf numFmtId="164" fontId="2" fillId="0" borderId="11" xfId="0" applyNumberFormat="1" applyFont="1" applyBorder="1" applyAlignment="1">
      <alignment horizontal="center"/>
    </xf>
    <xf numFmtId="164" fontId="2" fillId="0" borderId="17" xfId="0" applyNumberFormat="1" applyFont="1" applyBorder="1" applyAlignment="1">
      <alignment horizontal="center"/>
    </xf>
    <xf numFmtId="0" fontId="0" fillId="5" borderId="9"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0" fillId="5" borderId="11" xfId="0" applyFill="1" applyBorder="1" applyAlignment="1">
      <alignment horizontal="center"/>
    </xf>
    <xf numFmtId="0" fontId="0" fillId="5" borderId="17" xfId="0" applyFill="1" applyBorder="1" applyAlignment="1">
      <alignment horizontal="center"/>
    </xf>
    <xf numFmtId="0" fontId="2" fillId="0" borderId="10" xfId="0" applyFont="1"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9"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1" xfId="0" applyFill="1" applyBorder="1" applyAlignment="1">
      <alignment horizontal="center"/>
    </xf>
    <xf numFmtId="0" fontId="0" fillId="6" borderId="17" xfId="0" applyFill="1" applyBorder="1" applyAlignment="1">
      <alignment horizontal="center"/>
    </xf>
    <xf numFmtId="0" fontId="1" fillId="0" borderId="18" xfId="0" applyFont="1" applyFill="1" applyBorder="1" applyAlignment="1">
      <alignment horizontal="center"/>
    </xf>
    <xf numFmtId="0" fontId="0" fillId="0" borderId="18" xfId="0" applyBorder="1" applyAlignment="1">
      <alignment horizontal="center"/>
    </xf>
    <xf numFmtId="0" fontId="1" fillId="0" borderId="18" xfId="0" applyFont="1" applyBorder="1" applyAlignment="1">
      <alignment horizontal="center"/>
    </xf>
    <xf numFmtId="164" fontId="2" fillId="0" borderId="18" xfId="0" applyNumberFormat="1" applyFont="1" applyBorder="1" applyAlignment="1">
      <alignment horizontal="center"/>
    </xf>
    <xf numFmtId="0" fontId="16" fillId="0" borderId="0" xfId="0" applyFont="1" applyFill="1" applyAlignment="1">
      <alignment horizontal="center" vertical="center"/>
    </xf>
    <xf numFmtId="0" fontId="16" fillId="0" borderId="0" xfId="0" applyFont="1" applyFill="1" applyAlignment="1">
      <alignment horizontal="center" vertical="center" wrapText="1"/>
    </xf>
    <xf numFmtId="0" fontId="16" fillId="0" borderId="0" xfId="0" applyFont="1" applyFill="1"/>
    <xf numFmtId="0" fontId="16" fillId="0" borderId="9" xfId="0" applyFont="1" applyFill="1" applyBorder="1" applyAlignment="1">
      <alignment horizontal="center" vertical="center"/>
    </xf>
    <xf numFmtId="2" fontId="16" fillId="0" borderId="9" xfId="0" applyNumberFormat="1" applyFont="1" applyFill="1" applyBorder="1" applyAlignment="1">
      <alignment horizontal="center"/>
    </xf>
    <xf numFmtId="0" fontId="16" fillId="0" borderId="9" xfId="0" applyFont="1" applyFill="1" applyBorder="1" applyAlignment="1">
      <alignment horizontal="center"/>
    </xf>
    <xf numFmtId="0" fontId="15" fillId="7" borderId="9" xfId="0" applyFont="1" applyFill="1" applyBorder="1" applyAlignment="1">
      <alignment horizontal="center" vertical="center"/>
    </xf>
    <xf numFmtId="0" fontId="15" fillId="7" borderId="9" xfId="0" applyFont="1" applyFill="1" applyBorder="1" applyAlignment="1">
      <alignment horizontal="center" vertical="center" wrapText="1"/>
    </xf>
    <xf numFmtId="0" fontId="17" fillId="8" borderId="9" xfId="0" applyFont="1" applyFill="1" applyBorder="1" applyAlignment="1">
      <alignment horizontal="center" wrapText="1"/>
    </xf>
    <xf numFmtId="0" fontId="16" fillId="8" borderId="9" xfId="0" applyFont="1" applyFill="1" applyBorder="1" applyAlignment="1">
      <alignment horizontal="center"/>
    </xf>
    <xf numFmtId="0" fontId="16" fillId="8" borderId="9" xfId="0" applyFont="1" applyFill="1" applyBorder="1" applyAlignment="1">
      <alignment horizontal="center" vertical="center"/>
    </xf>
    <xf numFmtId="0" fontId="17" fillId="8" borderId="9" xfId="0" applyFont="1" applyFill="1" applyBorder="1" applyAlignment="1">
      <alignment horizontal="center"/>
    </xf>
    <xf numFmtId="2" fontId="16" fillId="8" borderId="9" xfId="0" applyNumberFormat="1" applyFont="1" applyFill="1" applyBorder="1" applyAlignment="1">
      <alignment horizontal="center"/>
    </xf>
    <xf numFmtId="164" fontId="16" fillId="8" borderId="9" xfId="0" applyNumberFormat="1" applyFont="1" applyFill="1" applyBorder="1" applyAlignment="1">
      <alignment horizontal="center"/>
    </xf>
    <xf numFmtId="0" fontId="17" fillId="0" borderId="9" xfId="0" applyFont="1" applyFill="1" applyBorder="1" applyAlignment="1">
      <alignment horizontal="center" wrapText="1"/>
    </xf>
    <xf numFmtId="2" fontId="16" fillId="9" borderId="9" xfId="0" applyNumberFormat="1" applyFont="1" applyFill="1" applyBorder="1" applyAlignment="1">
      <alignment horizontal="center"/>
    </xf>
    <xf numFmtId="0" fontId="16" fillId="8" borderId="9" xfId="0" applyFont="1" applyFill="1" applyBorder="1" applyAlignment="1">
      <alignment horizontal="center" wrapText="1"/>
    </xf>
    <xf numFmtId="0" fontId="16" fillId="0" borderId="9" xfId="0" applyFont="1" applyFill="1" applyBorder="1" applyAlignment="1">
      <alignment horizontal="center" wrapText="1"/>
    </xf>
    <xf numFmtId="0" fontId="16" fillId="9" borderId="9" xfId="0" applyFont="1" applyFill="1" applyBorder="1" applyAlignment="1">
      <alignment horizontal="center"/>
    </xf>
    <xf numFmtId="0" fontId="17" fillId="9" borderId="9" xfId="0" applyFont="1" applyFill="1" applyBorder="1" applyAlignment="1">
      <alignment horizontal="center"/>
    </xf>
    <xf numFmtId="0" fontId="16" fillId="8" borderId="0" xfId="0" applyFont="1" applyFill="1" applyAlignment="1">
      <alignment horizontal="center"/>
    </xf>
    <xf numFmtId="0" fontId="16" fillId="8" borderId="0" xfId="0" applyFont="1" applyFill="1"/>
    <xf numFmtId="164" fontId="16" fillId="8" borderId="0" xfId="0" applyNumberFormat="1" applyFont="1" applyFill="1" applyAlignment="1">
      <alignment horizontal="center"/>
    </xf>
    <xf numFmtId="0" fontId="17" fillId="10" borderId="9" xfId="0" applyFont="1" applyFill="1" applyBorder="1" applyAlignment="1">
      <alignment horizontal="center"/>
    </xf>
    <xf numFmtId="0" fontId="2" fillId="0" borderId="19" xfId="0" applyFont="1" applyBorder="1" applyAlignment="1">
      <alignment horizontal="center"/>
    </xf>
    <xf numFmtId="0" fontId="0" fillId="0" borderId="20" xfId="0" applyBorder="1" applyAlignment="1">
      <alignment horizontal="center"/>
    </xf>
    <xf numFmtId="0" fontId="2" fillId="0" borderId="20" xfId="0" applyFont="1" applyBorder="1" applyAlignment="1">
      <alignment horizontal="center"/>
    </xf>
    <xf numFmtId="164" fontId="2" fillId="0" borderId="20" xfId="0" applyNumberFormat="1" applyFont="1" applyBorder="1" applyAlignment="1">
      <alignment horizontal="center"/>
    </xf>
    <xf numFmtId="164" fontId="2" fillId="0" borderId="21" xfId="0" applyNumberFormat="1" applyFont="1" applyBorder="1" applyAlignment="1">
      <alignment horizontal="center"/>
    </xf>
    <xf numFmtId="0" fontId="2" fillId="0" borderId="22" xfId="0" applyFont="1" applyBorder="1" applyAlignment="1">
      <alignment horizontal="center"/>
    </xf>
    <xf numFmtId="0" fontId="2" fillId="0" borderId="18" xfId="0" applyFont="1" applyFill="1" applyBorder="1" applyAlignment="1">
      <alignment horizontal="center"/>
    </xf>
    <xf numFmtId="164" fontId="2" fillId="0" borderId="23" xfId="0" applyNumberFormat="1" applyFont="1" applyBorder="1" applyAlignment="1">
      <alignment horizontal="center"/>
    </xf>
    <xf numFmtId="0" fontId="17" fillId="9" borderId="9" xfId="0" applyFont="1" applyFill="1" applyBorder="1" applyAlignment="1">
      <alignment horizontal="center" wrapText="1"/>
    </xf>
    <xf numFmtId="0" fontId="0" fillId="11" borderId="12" xfId="0" applyFill="1" applyBorder="1" applyAlignment="1">
      <alignment horizontal="center"/>
    </xf>
    <xf numFmtId="0" fontId="0" fillId="11" borderId="10" xfId="0" applyFill="1" applyBorder="1" applyAlignment="1">
      <alignment horizontal="center"/>
    </xf>
    <xf numFmtId="0" fontId="0" fillId="11" borderId="13" xfId="0" applyFill="1" applyBorder="1" applyAlignment="1">
      <alignment horizontal="center"/>
    </xf>
    <xf numFmtId="0" fontId="0" fillId="11" borderId="14" xfId="0" applyFill="1" applyBorder="1" applyAlignment="1">
      <alignment horizontal="center"/>
    </xf>
    <xf numFmtId="0" fontId="0" fillId="11" borderId="9" xfId="0"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0" fillId="11" borderId="11" xfId="0" applyFill="1" applyBorder="1" applyAlignment="1">
      <alignment horizontal="center"/>
    </xf>
    <xf numFmtId="0" fontId="0" fillId="11" borderId="17" xfId="0" applyFill="1" applyBorder="1" applyAlignment="1">
      <alignment horizontal="center"/>
    </xf>
    <xf numFmtId="164" fontId="0" fillId="0" borderId="0" xfId="0" applyNumberFormat="1"/>
    <xf numFmtId="0" fontId="15" fillId="7" borderId="24" xfId="0" applyFont="1" applyFill="1" applyBorder="1" applyAlignment="1">
      <alignment horizontal="center" vertical="center" wrapText="1"/>
    </xf>
    <xf numFmtId="0" fontId="16" fillId="0" borderId="0" xfId="0" applyFont="1"/>
    <xf numFmtId="0" fontId="16" fillId="0" borderId="0" xfId="0" applyFont="1" applyAlignment="1">
      <alignment horizontal="center" vertical="center"/>
    </xf>
    <xf numFmtId="0" fontId="16" fillId="0" borderId="0" xfId="0" applyFont="1" applyAlignment="1">
      <alignment horizontal="center" vertical="center" wrapText="1"/>
    </xf>
    <xf numFmtId="0" fontId="16" fillId="8" borderId="24" xfId="0" applyFont="1" applyFill="1" applyBorder="1" applyAlignment="1">
      <alignment horizontal="center"/>
    </xf>
    <xf numFmtId="0" fontId="16" fillId="8" borderId="24" xfId="0" applyFont="1" applyFill="1" applyBorder="1" applyAlignment="1">
      <alignment horizontal="center" vertical="center"/>
    </xf>
    <xf numFmtId="0" fontId="17" fillId="8" borderId="24" xfId="0" applyFont="1" applyFill="1" applyBorder="1" applyAlignment="1">
      <alignment horizontal="center"/>
    </xf>
    <xf numFmtId="2" fontId="16" fillId="8" borderId="24" xfId="0" applyNumberFormat="1" applyFont="1" applyFill="1" applyBorder="1" applyAlignment="1">
      <alignment horizontal="center"/>
    </xf>
    <xf numFmtId="164" fontId="16" fillId="8" borderId="24" xfId="0" applyNumberFormat="1" applyFont="1" applyFill="1" applyBorder="1" applyAlignment="1">
      <alignment horizontal="center"/>
    </xf>
    <xf numFmtId="0" fontId="17" fillId="0" borderId="18" xfId="0" applyFont="1" applyBorder="1" applyAlignment="1">
      <alignment horizontal="center" wrapText="1"/>
    </xf>
    <xf numFmtId="0" fontId="16" fillId="0" borderId="8" xfId="0" applyFont="1" applyBorder="1" applyAlignment="1">
      <alignment horizontal="center"/>
    </xf>
    <xf numFmtId="0" fontId="16" fillId="0" borderId="8" xfId="0" applyFont="1" applyBorder="1" applyAlignment="1">
      <alignment horizontal="center" vertical="center"/>
    </xf>
    <xf numFmtId="2" fontId="16" fillId="0" borderId="8" xfId="0" applyNumberFormat="1" applyFont="1" applyBorder="1" applyAlignment="1">
      <alignment horizontal="center"/>
    </xf>
    <xf numFmtId="2" fontId="16" fillId="9" borderId="8" xfId="0" applyNumberFormat="1" applyFont="1" applyFill="1" applyBorder="1" applyAlignment="1">
      <alignment horizontal="center"/>
    </xf>
    <xf numFmtId="0" fontId="17" fillId="8" borderId="18" xfId="0" applyFont="1" applyFill="1" applyBorder="1" applyAlignment="1">
      <alignment horizontal="center" wrapText="1"/>
    </xf>
    <xf numFmtId="0" fontId="16" fillId="8" borderId="8" xfId="0" applyFont="1" applyFill="1" applyBorder="1" applyAlignment="1">
      <alignment horizontal="center"/>
    </xf>
    <xf numFmtId="0" fontId="16" fillId="8" borderId="8" xfId="0" applyFont="1" applyFill="1" applyBorder="1" applyAlignment="1">
      <alignment horizontal="center" vertical="center"/>
    </xf>
    <xf numFmtId="2" fontId="16" fillId="8" borderId="8" xfId="0" applyNumberFormat="1" applyFont="1" applyFill="1" applyBorder="1" applyAlignment="1">
      <alignment horizontal="center"/>
    </xf>
    <xf numFmtId="0" fontId="16" fillId="8" borderId="8" xfId="0" applyFont="1" applyFill="1" applyBorder="1" applyAlignment="1">
      <alignment horizontal="center" wrapText="1"/>
    </xf>
    <xf numFmtId="0" fontId="16" fillId="0" borderId="8" xfId="0" applyFont="1" applyBorder="1" applyAlignment="1">
      <alignment horizontal="center" wrapText="1"/>
    </xf>
    <xf numFmtId="0" fontId="16" fillId="0" borderId="18" xfId="0" applyFont="1" applyBorder="1" applyAlignment="1">
      <alignment horizontal="center"/>
    </xf>
    <xf numFmtId="0" fontId="16" fillId="8" borderId="18" xfId="0" applyFont="1" applyFill="1" applyBorder="1" applyAlignment="1">
      <alignment horizontal="center"/>
    </xf>
    <xf numFmtId="0" fontId="16" fillId="9" borderId="18" xfId="0" applyFont="1" applyFill="1" applyBorder="1" applyAlignment="1">
      <alignment horizontal="center"/>
    </xf>
    <xf numFmtId="0" fontId="16" fillId="9" borderId="8" xfId="0" applyFont="1" applyFill="1" applyBorder="1" applyAlignment="1">
      <alignment horizontal="center"/>
    </xf>
    <xf numFmtId="0" fontId="0" fillId="12" borderId="12" xfId="0" applyFill="1" applyBorder="1" applyAlignment="1">
      <alignment horizontal="center"/>
    </xf>
    <xf numFmtId="0" fontId="0" fillId="12" borderId="10" xfId="0" applyFill="1" applyBorder="1" applyAlignment="1">
      <alignment horizontal="center"/>
    </xf>
    <xf numFmtId="0" fontId="0" fillId="12" borderId="13" xfId="0" applyFill="1" applyBorder="1" applyAlignment="1">
      <alignment horizontal="center"/>
    </xf>
    <xf numFmtId="0" fontId="0" fillId="12" borderId="14" xfId="0" applyFill="1" applyBorder="1" applyAlignment="1">
      <alignment horizontal="center"/>
    </xf>
    <xf numFmtId="0" fontId="0" fillId="12" borderId="9" xfId="0" applyFill="1" applyBorder="1" applyAlignment="1">
      <alignment horizontal="center"/>
    </xf>
    <xf numFmtId="0" fontId="0" fillId="12" borderId="15" xfId="0" applyFill="1" applyBorder="1" applyAlignment="1">
      <alignment horizontal="center"/>
    </xf>
    <xf numFmtId="0" fontId="0" fillId="12" borderId="16" xfId="0" applyFill="1" applyBorder="1" applyAlignment="1">
      <alignment horizontal="center"/>
    </xf>
    <xf numFmtId="0" fontId="0" fillId="12" borderId="11" xfId="0" applyFill="1" applyBorder="1" applyAlignment="1">
      <alignment horizontal="center"/>
    </xf>
    <xf numFmtId="0" fontId="0" fillId="12" borderId="17" xfId="0" applyFill="1" applyBorder="1" applyAlignment="1">
      <alignment horizontal="center"/>
    </xf>
    <xf numFmtId="0" fontId="0" fillId="13" borderId="12" xfId="0" applyFill="1" applyBorder="1" applyAlignment="1">
      <alignment horizontal="center"/>
    </xf>
    <xf numFmtId="0" fontId="0" fillId="13" borderId="10" xfId="0" applyFill="1" applyBorder="1" applyAlignment="1">
      <alignment horizontal="center"/>
    </xf>
    <xf numFmtId="0" fontId="0" fillId="13" borderId="13" xfId="0" applyFill="1" applyBorder="1" applyAlignment="1">
      <alignment horizontal="center"/>
    </xf>
    <xf numFmtId="0" fontId="0" fillId="13" borderId="14" xfId="0" applyFill="1" applyBorder="1" applyAlignment="1">
      <alignment horizontal="center"/>
    </xf>
    <xf numFmtId="0" fontId="0" fillId="13" borderId="9" xfId="0" applyFill="1" applyBorder="1" applyAlignment="1">
      <alignment horizontal="center"/>
    </xf>
    <xf numFmtId="0" fontId="0" fillId="13" borderId="15" xfId="0" applyFill="1" applyBorder="1" applyAlignment="1">
      <alignment horizontal="center"/>
    </xf>
    <xf numFmtId="0" fontId="0" fillId="13" borderId="16" xfId="0" applyFill="1" applyBorder="1" applyAlignment="1">
      <alignment horizontal="center"/>
    </xf>
    <xf numFmtId="0" fontId="0" fillId="13" borderId="11" xfId="0" applyFill="1" applyBorder="1" applyAlignment="1">
      <alignment horizontal="center"/>
    </xf>
    <xf numFmtId="0" fontId="0" fillId="13" borderId="17" xfId="0" applyFill="1" applyBorder="1" applyAlignment="1">
      <alignment horizontal="center"/>
    </xf>
    <xf numFmtId="0" fontId="0" fillId="14" borderId="12" xfId="0" applyFill="1" applyBorder="1" applyAlignment="1">
      <alignment horizontal="center"/>
    </xf>
    <xf numFmtId="0" fontId="0" fillId="14" borderId="10" xfId="0" applyFill="1" applyBorder="1" applyAlignment="1">
      <alignment horizontal="center"/>
    </xf>
    <xf numFmtId="0" fontId="0" fillId="14" borderId="13" xfId="0" applyFill="1" applyBorder="1" applyAlignment="1">
      <alignment horizontal="center"/>
    </xf>
    <xf numFmtId="0" fontId="0" fillId="14" borderId="14" xfId="0" applyFill="1" applyBorder="1" applyAlignment="1">
      <alignment horizontal="center"/>
    </xf>
    <xf numFmtId="0" fontId="0" fillId="14" borderId="9" xfId="0" applyFill="1" applyBorder="1" applyAlignment="1">
      <alignment horizontal="center"/>
    </xf>
    <xf numFmtId="0" fontId="0" fillId="14" borderId="15" xfId="0" applyFill="1" applyBorder="1" applyAlignment="1">
      <alignment horizontal="center"/>
    </xf>
    <xf numFmtId="0" fontId="0" fillId="14" borderId="16" xfId="0" applyFill="1" applyBorder="1" applyAlignment="1">
      <alignment horizontal="center"/>
    </xf>
    <xf numFmtId="0" fontId="0" fillId="14" borderId="11" xfId="0" applyFill="1" applyBorder="1" applyAlignment="1">
      <alignment horizontal="center"/>
    </xf>
    <xf numFmtId="0" fontId="0" fillId="14" borderId="17" xfId="0" applyFill="1" applyBorder="1" applyAlignment="1">
      <alignment horizontal="center"/>
    </xf>
    <xf numFmtId="0" fontId="0" fillId="0" borderId="0" xfId="0" applyFont="1" applyAlignment="1">
      <alignment wrapText="1"/>
    </xf>
    <xf numFmtId="0" fontId="11" fillId="0" borderId="0" xfId="0" applyFont="1" applyFill="1" applyBorder="1" applyAlignment="1">
      <alignment horizontal="left"/>
    </xf>
    <xf numFmtId="0" fontId="18" fillId="0" borderId="0" xfId="0" applyFont="1" applyFill="1" applyBorder="1" applyAlignment="1">
      <alignment horizontal="left"/>
    </xf>
    <xf numFmtId="0" fontId="17" fillId="9" borderId="18" xfId="0" applyFont="1" applyFill="1" applyBorder="1" applyAlignment="1">
      <alignment horizontal="center"/>
    </xf>
    <xf numFmtId="0" fontId="17" fillId="8" borderId="18" xfId="0" applyFont="1" applyFill="1" applyBorder="1" applyAlignment="1">
      <alignment horizontal="center"/>
    </xf>
    <xf numFmtId="0" fontId="17" fillId="9" borderId="18" xfId="0" applyFont="1" applyFill="1" applyBorder="1" applyAlignment="1">
      <alignment horizontal="center" wrapText="1"/>
    </xf>
    <xf numFmtId="2" fontId="15" fillId="8" borderId="9" xfId="0" applyNumberFormat="1" applyFont="1" applyFill="1" applyBorder="1" applyAlignment="1">
      <alignment horizontal="center"/>
    </xf>
    <xf numFmtId="0" fontId="15" fillId="8" borderId="9" xfId="0" applyFont="1" applyFill="1" applyBorder="1" applyAlignment="1">
      <alignment horizontal="center"/>
    </xf>
    <xf numFmtId="0" fontId="15" fillId="9" borderId="8" xfId="0" applyFont="1" applyFill="1" applyBorder="1" applyAlignment="1">
      <alignment horizontal="center"/>
    </xf>
    <xf numFmtId="0" fontId="15" fillId="9" borderId="9" xfId="0" applyFont="1" applyFill="1" applyBorder="1" applyAlignment="1">
      <alignment horizontal="center"/>
    </xf>
    <xf numFmtId="0" fontId="19" fillId="0" borderId="0" xfId="0" applyFont="1"/>
  </cellXfs>
  <cellStyles count="1051">
    <cellStyle name="Followed Hyperlink" xfId="3" builtinId="9" hidden="1"/>
    <cellStyle name="Followed Hyperlink" xfId="5"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Hyperlink" xfId="2" builtinId="8" hidden="1"/>
    <cellStyle name="Hyperlink" xfId="4"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Normal" xfId="0" builtinId="0"/>
    <cellStyle name="Normal 33 2" xfId="6"/>
    <cellStyle name="TableStyleLight1" xfId="1"/>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5"/>
  <sheetViews>
    <sheetView workbookViewId="0">
      <selection sqref="A1:E145"/>
    </sheetView>
  </sheetViews>
  <sheetFormatPr baseColWidth="10" defaultColWidth="8.83203125" defaultRowHeight="15" x14ac:dyDescent="0"/>
  <cols>
    <col min="1" max="1" width="17.33203125" style="1" customWidth="1"/>
    <col min="2" max="2" width="8.83203125" style="1"/>
    <col min="3" max="3" width="8.5" style="1" bestFit="1" customWidth="1"/>
    <col min="4" max="4" width="16.5" style="1" bestFit="1" customWidth="1"/>
    <col min="5" max="5" width="13.1640625" style="1" bestFit="1" customWidth="1"/>
    <col min="7" max="7" width="10.33203125" bestFit="1" customWidth="1"/>
    <col min="8" max="8" width="10" bestFit="1" customWidth="1"/>
  </cols>
  <sheetData>
    <row r="1" spans="1:9" ht="80.5" customHeight="1">
      <c r="A1" s="2" t="s">
        <v>0</v>
      </c>
      <c r="B1" s="19" t="s">
        <v>347</v>
      </c>
      <c r="C1" s="2" t="s">
        <v>1</v>
      </c>
      <c r="D1" s="2" t="s">
        <v>2</v>
      </c>
      <c r="E1" s="2" t="s">
        <v>3</v>
      </c>
      <c r="G1" s="2" t="s">
        <v>4</v>
      </c>
      <c r="H1" s="2" t="s">
        <v>5</v>
      </c>
      <c r="I1" t="s">
        <v>6</v>
      </c>
    </row>
    <row r="2" spans="1:9">
      <c r="A2" s="1" t="s">
        <v>7</v>
      </c>
      <c r="B2" s="1">
        <v>155</v>
      </c>
      <c r="C2" s="1">
        <v>1</v>
      </c>
      <c r="D2" s="1" t="s">
        <v>8</v>
      </c>
      <c r="E2" s="1" t="str">
        <f t="shared" ref="E2:E33" si="0">C2&amp;D2</f>
        <v>1o</v>
      </c>
      <c r="G2" s="3" t="s">
        <v>9</v>
      </c>
      <c r="H2" s="3">
        <f t="shared" ref="H2:H25" si="1">COUNTIF(D$2:D$145,G2)</f>
        <v>6</v>
      </c>
    </row>
    <row r="3" spans="1:9">
      <c r="A3" s="1" t="s">
        <v>10</v>
      </c>
      <c r="B3" s="1">
        <v>185</v>
      </c>
      <c r="C3" s="1">
        <v>2</v>
      </c>
      <c r="D3" s="1" t="s">
        <v>11</v>
      </c>
      <c r="E3" s="1" t="str">
        <f t="shared" si="0"/>
        <v>2q</v>
      </c>
      <c r="G3" s="3" t="s">
        <v>12</v>
      </c>
      <c r="H3" s="3">
        <f t="shared" si="1"/>
        <v>6</v>
      </c>
    </row>
    <row r="4" spans="1:9">
      <c r="A4" s="1" t="s">
        <v>13</v>
      </c>
      <c r="B4" s="1">
        <v>108</v>
      </c>
      <c r="C4" s="1">
        <v>3</v>
      </c>
      <c r="D4" s="1" t="s">
        <v>14</v>
      </c>
      <c r="E4" s="1" t="str">
        <f t="shared" si="0"/>
        <v>3s</v>
      </c>
      <c r="G4" s="3" t="s">
        <v>15</v>
      </c>
      <c r="H4" s="3">
        <f t="shared" si="1"/>
        <v>6</v>
      </c>
    </row>
    <row r="5" spans="1:9">
      <c r="A5" s="1" t="s">
        <v>16</v>
      </c>
      <c r="B5" s="1">
        <v>56</v>
      </c>
      <c r="C5" s="1">
        <v>4</v>
      </c>
      <c r="D5" s="1" t="s">
        <v>17</v>
      </c>
      <c r="E5" s="1" t="str">
        <f t="shared" si="0"/>
        <v>4j</v>
      </c>
      <c r="G5" s="3" t="s">
        <v>18</v>
      </c>
      <c r="H5" s="3">
        <f t="shared" si="1"/>
        <v>6</v>
      </c>
    </row>
    <row r="6" spans="1:9">
      <c r="A6" s="1" t="s">
        <v>19</v>
      </c>
      <c r="B6" s="1">
        <v>92</v>
      </c>
      <c r="C6" s="1">
        <v>5</v>
      </c>
      <c r="D6" s="1" t="s">
        <v>20</v>
      </c>
      <c r="E6" s="1" t="str">
        <f t="shared" si="0"/>
        <v>5v</v>
      </c>
      <c r="G6" s="3" t="s">
        <v>21</v>
      </c>
      <c r="H6" s="3">
        <f t="shared" si="1"/>
        <v>6</v>
      </c>
    </row>
    <row r="7" spans="1:9">
      <c r="A7" s="1" t="s">
        <v>22</v>
      </c>
      <c r="B7" s="1">
        <v>117</v>
      </c>
      <c r="C7" s="1">
        <v>6</v>
      </c>
      <c r="D7" s="1" t="s">
        <v>12</v>
      </c>
      <c r="E7" s="1" t="str">
        <f t="shared" si="0"/>
        <v>6b</v>
      </c>
      <c r="G7" s="3" t="s">
        <v>23</v>
      </c>
      <c r="H7" s="3">
        <f t="shared" si="1"/>
        <v>6</v>
      </c>
    </row>
    <row r="8" spans="1:9">
      <c r="A8" s="1" t="s">
        <v>24</v>
      </c>
      <c r="B8" s="1">
        <v>76</v>
      </c>
      <c r="C8" s="1">
        <v>7</v>
      </c>
      <c r="D8" s="1" t="s">
        <v>15</v>
      </c>
      <c r="E8" s="1" t="str">
        <f t="shared" si="0"/>
        <v>7c</v>
      </c>
      <c r="G8" s="3" t="s">
        <v>25</v>
      </c>
      <c r="H8" s="3">
        <f t="shared" si="1"/>
        <v>6</v>
      </c>
    </row>
    <row r="9" spans="1:9">
      <c r="A9" s="1" t="s">
        <v>26</v>
      </c>
      <c r="B9" s="1">
        <v>50</v>
      </c>
      <c r="C9" s="1">
        <v>8</v>
      </c>
      <c r="D9" s="1" t="s">
        <v>27</v>
      </c>
      <c r="E9" s="1" t="str">
        <f t="shared" si="0"/>
        <v>8l</v>
      </c>
      <c r="G9" s="3" t="s">
        <v>28</v>
      </c>
      <c r="H9" s="3">
        <f t="shared" si="1"/>
        <v>6</v>
      </c>
    </row>
    <row r="10" spans="1:9">
      <c r="A10" s="1" t="s">
        <v>29</v>
      </c>
      <c r="B10" s="1">
        <v>110</v>
      </c>
      <c r="C10" s="1">
        <v>9</v>
      </c>
      <c r="D10" s="1" t="s">
        <v>30</v>
      </c>
      <c r="E10" s="1" t="str">
        <f t="shared" si="0"/>
        <v>9k</v>
      </c>
      <c r="G10" s="3" t="s">
        <v>31</v>
      </c>
      <c r="H10" s="3">
        <f t="shared" si="1"/>
        <v>6</v>
      </c>
    </row>
    <row r="11" spans="1:9">
      <c r="A11" s="1" t="s">
        <v>32</v>
      </c>
      <c r="B11" s="1">
        <v>261</v>
      </c>
      <c r="C11" s="1">
        <v>10</v>
      </c>
      <c r="D11" s="1" t="s">
        <v>33</v>
      </c>
      <c r="E11" s="1" t="str">
        <f t="shared" si="0"/>
        <v>10p</v>
      </c>
      <c r="G11" s="3" t="s">
        <v>17</v>
      </c>
      <c r="H11" s="3">
        <f t="shared" si="1"/>
        <v>6</v>
      </c>
    </row>
    <row r="12" spans="1:9">
      <c r="A12" s="1" t="s">
        <v>34</v>
      </c>
      <c r="B12" s="1">
        <v>144</v>
      </c>
      <c r="C12" s="1">
        <v>11</v>
      </c>
      <c r="D12" s="1" t="s">
        <v>35</v>
      </c>
      <c r="E12" s="1" t="str">
        <f t="shared" si="0"/>
        <v>11x</v>
      </c>
      <c r="G12" s="3" t="s">
        <v>30</v>
      </c>
      <c r="H12" s="3">
        <f t="shared" si="1"/>
        <v>6</v>
      </c>
    </row>
    <row r="13" spans="1:9">
      <c r="A13" s="1" t="s">
        <v>36</v>
      </c>
      <c r="B13" s="1">
        <v>74</v>
      </c>
      <c r="C13" s="1">
        <v>12</v>
      </c>
      <c r="D13" s="1" t="s">
        <v>37</v>
      </c>
      <c r="E13" s="1" t="str">
        <f t="shared" si="0"/>
        <v>12u</v>
      </c>
      <c r="G13" s="3" t="s">
        <v>27</v>
      </c>
      <c r="H13" s="3">
        <f t="shared" si="1"/>
        <v>6</v>
      </c>
    </row>
    <row r="14" spans="1:9">
      <c r="A14" s="1" t="s">
        <v>38</v>
      </c>
      <c r="B14" s="1">
        <v>146</v>
      </c>
      <c r="C14" s="1">
        <v>13</v>
      </c>
      <c r="D14" s="1" t="s">
        <v>23</v>
      </c>
      <c r="E14" s="1" t="str">
        <f t="shared" si="0"/>
        <v>13f</v>
      </c>
      <c r="G14" s="3" t="s">
        <v>39</v>
      </c>
      <c r="H14" s="3">
        <f t="shared" si="1"/>
        <v>6</v>
      </c>
    </row>
    <row r="15" spans="1:9">
      <c r="A15" s="1" t="s">
        <v>40</v>
      </c>
      <c r="B15" s="1">
        <v>50</v>
      </c>
      <c r="C15" s="1">
        <v>14</v>
      </c>
      <c r="D15" s="1" t="s">
        <v>31</v>
      </c>
      <c r="E15" s="1" t="str">
        <f t="shared" si="0"/>
        <v>14i</v>
      </c>
      <c r="G15" s="3" t="s">
        <v>41</v>
      </c>
      <c r="H15" s="3">
        <f t="shared" si="1"/>
        <v>6</v>
      </c>
    </row>
    <row r="16" spans="1:9">
      <c r="A16" s="1" t="s">
        <v>42</v>
      </c>
      <c r="B16" s="1">
        <v>94</v>
      </c>
      <c r="C16" s="1">
        <v>15</v>
      </c>
      <c r="D16" s="1" t="s">
        <v>39</v>
      </c>
      <c r="E16" s="1" t="str">
        <f t="shared" si="0"/>
        <v>15m</v>
      </c>
      <c r="G16" s="3" t="s">
        <v>8</v>
      </c>
      <c r="H16" s="3">
        <f t="shared" si="1"/>
        <v>6</v>
      </c>
    </row>
    <row r="17" spans="1:8">
      <c r="A17" s="1" t="s">
        <v>43</v>
      </c>
      <c r="B17" s="1">
        <v>95</v>
      </c>
      <c r="C17" s="1">
        <v>16</v>
      </c>
      <c r="D17" s="1" t="s">
        <v>44</v>
      </c>
      <c r="E17" s="1" t="str">
        <f t="shared" si="0"/>
        <v>16w</v>
      </c>
      <c r="G17" s="3" t="s">
        <v>33</v>
      </c>
      <c r="H17" s="3">
        <f t="shared" si="1"/>
        <v>6</v>
      </c>
    </row>
    <row r="18" spans="1:8">
      <c r="A18" s="1" t="s">
        <v>45</v>
      </c>
      <c r="B18" s="1">
        <v>157</v>
      </c>
      <c r="C18" s="1">
        <v>17</v>
      </c>
      <c r="D18" s="1" t="s">
        <v>9</v>
      </c>
      <c r="E18" s="1" t="str">
        <f t="shared" si="0"/>
        <v>17a</v>
      </c>
      <c r="G18" s="3" t="s">
        <v>11</v>
      </c>
      <c r="H18" s="3">
        <f t="shared" si="1"/>
        <v>6</v>
      </c>
    </row>
    <row r="19" spans="1:8">
      <c r="A19" s="1" t="s">
        <v>46</v>
      </c>
      <c r="B19" s="1">
        <v>141</v>
      </c>
      <c r="C19" s="1">
        <v>18</v>
      </c>
      <c r="D19" s="1" t="s">
        <v>18</v>
      </c>
      <c r="E19" s="1" t="str">
        <f t="shared" si="0"/>
        <v>18d</v>
      </c>
      <c r="G19" s="3" t="s">
        <v>47</v>
      </c>
      <c r="H19" s="3">
        <f t="shared" si="1"/>
        <v>6</v>
      </c>
    </row>
    <row r="20" spans="1:8">
      <c r="A20" s="1" t="s">
        <v>48</v>
      </c>
      <c r="B20" s="1">
        <v>79</v>
      </c>
      <c r="C20" s="1">
        <v>19</v>
      </c>
      <c r="D20" s="1" t="s">
        <v>25</v>
      </c>
      <c r="E20" s="1" t="str">
        <f t="shared" si="0"/>
        <v>19g</v>
      </c>
      <c r="G20" s="3" t="s">
        <v>14</v>
      </c>
      <c r="H20" s="3">
        <f t="shared" si="1"/>
        <v>6</v>
      </c>
    </row>
    <row r="21" spans="1:8">
      <c r="A21" s="1" t="s">
        <v>49</v>
      </c>
      <c r="B21" s="1">
        <v>124</v>
      </c>
      <c r="C21" s="1">
        <v>20</v>
      </c>
      <c r="D21" s="1" t="s">
        <v>28</v>
      </c>
      <c r="E21" s="1" t="str">
        <f t="shared" si="0"/>
        <v>20h</v>
      </c>
      <c r="G21" s="3" t="s">
        <v>50</v>
      </c>
      <c r="H21" s="3">
        <f t="shared" si="1"/>
        <v>6</v>
      </c>
    </row>
    <row r="22" spans="1:8">
      <c r="A22" s="1" t="s">
        <v>51</v>
      </c>
      <c r="B22" s="1">
        <v>138</v>
      </c>
      <c r="C22" s="1">
        <v>21</v>
      </c>
      <c r="D22" s="1" t="s">
        <v>21</v>
      </c>
      <c r="E22" s="1" t="str">
        <f t="shared" si="0"/>
        <v>21e</v>
      </c>
      <c r="G22" s="3" t="s">
        <v>37</v>
      </c>
      <c r="H22" s="3">
        <f t="shared" si="1"/>
        <v>6</v>
      </c>
    </row>
    <row r="23" spans="1:8">
      <c r="A23" s="1" t="s">
        <v>52</v>
      </c>
      <c r="B23" s="1">
        <v>90</v>
      </c>
      <c r="C23" s="1">
        <v>22</v>
      </c>
      <c r="D23" s="1" t="s">
        <v>47</v>
      </c>
      <c r="E23" s="1" t="str">
        <f t="shared" si="0"/>
        <v>22r</v>
      </c>
      <c r="G23" s="3" t="s">
        <v>20</v>
      </c>
      <c r="H23" s="3">
        <f t="shared" si="1"/>
        <v>6</v>
      </c>
    </row>
    <row r="24" spans="1:8">
      <c r="A24" s="1" t="s">
        <v>53</v>
      </c>
      <c r="B24" s="1">
        <v>92</v>
      </c>
      <c r="C24" s="1">
        <v>23</v>
      </c>
      <c r="D24" s="1" t="s">
        <v>41</v>
      </c>
      <c r="E24" s="1" t="str">
        <f t="shared" si="0"/>
        <v>23n</v>
      </c>
      <c r="G24" s="3" t="s">
        <v>44</v>
      </c>
      <c r="H24" s="3">
        <f t="shared" si="1"/>
        <v>6</v>
      </c>
    </row>
    <row r="25" spans="1:8">
      <c r="A25" s="1" t="s">
        <v>54</v>
      </c>
      <c r="B25" s="1">
        <v>116</v>
      </c>
      <c r="C25" s="1">
        <v>24</v>
      </c>
      <c r="D25" s="1" t="s">
        <v>50</v>
      </c>
      <c r="E25" s="1" t="str">
        <f t="shared" si="0"/>
        <v>24t</v>
      </c>
      <c r="G25" s="3" t="s">
        <v>35</v>
      </c>
      <c r="H25" s="3">
        <f t="shared" si="1"/>
        <v>6</v>
      </c>
    </row>
    <row r="26" spans="1:8">
      <c r="A26" s="1" t="s">
        <v>55</v>
      </c>
      <c r="B26" s="1">
        <v>217</v>
      </c>
      <c r="C26" s="1">
        <v>25</v>
      </c>
      <c r="D26" s="1" t="s">
        <v>21</v>
      </c>
      <c r="E26" s="1" t="str">
        <f t="shared" si="0"/>
        <v>25e</v>
      </c>
    </row>
    <row r="27" spans="1:8">
      <c r="A27" s="1" t="s">
        <v>56</v>
      </c>
      <c r="B27" s="1">
        <v>128</v>
      </c>
      <c r="C27" s="1">
        <v>26</v>
      </c>
      <c r="D27" s="1" t="s">
        <v>37</v>
      </c>
      <c r="E27" s="1" t="str">
        <f t="shared" si="0"/>
        <v>26u</v>
      </c>
    </row>
    <row r="28" spans="1:8">
      <c r="A28" s="1" t="s">
        <v>57</v>
      </c>
      <c r="B28" s="1">
        <v>92</v>
      </c>
      <c r="C28" s="1">
        <v>27</v>
      </c>
      <c r="D28" s="1" t="s">
        <v>33</v>
      </c>
      <c r="E28" s="1" t="str">
        <f t="shared" si="0"/>
        <v>27p</v>
      </c>
    </row>
    <row r="29" spans="1:8">
      <c r="A29" s="1" t="s">
        <v>58</v>
      </c>
      <c r="B29" s="1">
        <v>103</v>
      </c>
      <c r="C29" s="1">
        <v>28</v>
      </c>
      <c r="D29" s="1" t="s">
        <v>28</v>
      </c>
      <c r="E29" s="1" t="str">
        <f t="shared" si="0"/>
        <v>28h</v>
      </c>
    </row>
    <row r="30" spans="1:8">
      <c r="A30" s="1" t="s">
        <v>59</v>
      </c>
      <c r="B30" s="1">
        <v>106</v>
      </c>
      <c r="C30" s="1">
        <v>29</v>
      </c>
      <c r="D30" s="1" t="s">
        <v>35</v>
      </c>
      <c r="E30" s="1" t="str">
        <f t="shared" si="0"/>
        <v>29x</v>
      </c>
    </row>
    <row r="31" spans="1:8">
      <c r="A31" s="1" t="s">
        <v>60</v>
      </c>
      <c r="B31" s="1">
        <v>119</v>
      </c>
      <c r="C31" s="1">
        <v>30</v>
      </c>
      <c r="D31" s="1" t="s">
        <v>14</v>
      </c>
      <c r="E31" s="1" t="str">
        <f t="shared" si="0"/>
        <v>30s</v>
      </c>
    </row>
    <row r="32" spans="1:8">
      <c r="A32" s="1" t="s">
        <v>61</v>
      </c>
      <c r="B32" s="1">
        <v>61</v>
      </c>
      <c r="C32" s="1">
        <v>31</v>
      </c>
      <c r="D32" s="1" t="s">
        <v>9</v>
      </c>
      <c r="E32" s="1" t="str">
        <f t="shared" si="0"/>
        <v>31a</v>
      </c>
    </row>
    <row r="33" spans="1:5">
      <c r="A33" s="1" t="s">
        <v>62</v>
      </c>
      <c r="B33" s="1">
        <v>101</v>
      </c>
      <c r="C33" s="1">
        <v>32</v>
      </c>
      <c r="D33" s="1" t="s">
        <v>12</v>
      </c>
      <c r="E33" s="1" t="str">
        <f t="shared" si="0"/>
        <v>32b</v>
      </c>
    </row>
    <row r="34" spans="1:5">
      <c r="A34" s="1" t="s">
        <v>63</v>
      </c>
      <c r="B34" s="1">
        <v>123</v>
      </c>
      <c r="C34" s="1">
        <v>33</v>
      </c>
      <c r="D34" s="1" t="s">
        <v>17</v>
      </c>
      <c r="E34" s="1" t="str">
        <f t="shared" ref="E34:E65" si="2">C34&amp;D34</f>
        <v>33j</v>
      </c>
    </row>
    <row r="35" spans="1:5">
      <c r="A35" s="1" t="s">
        <v>64</v>
      </c>
      <c r="B35" s="1">
        <v>92</v>
      </c>
      <c r="C35" s="1">
        <v>34</v>
      </c>
      <c r="D35" s="1" t="s">
        <v>25</v>
      </c>
      <c r="E35" s="1" t="str">
        <f t="shared" si="2"/>
        <v>34g</v>
      </c>
    </row>
    <row r="36" spans="1:5">
      <c r="A36" s="1" t="s">
        <v>65</v>
      </c>
      <c r="B36" s="1">
        <v>124</v>
      </c>
      <c r="C36" s="1">
        <v>35</v>
      </c>
      <c r="D36" s="1" t="s">
        <v>30</v>
      </c>
      <c r="E36" s="1" t="str">
        <f t="shared" si="2"/>
        <v>35k</v>
      </c>
    </row>
    <row r="37" spans="1:5">
      <c r="A37" s="1" t="s">
        <v>66</v>
      </c>
      <c r="B37" s="1">
        <v>172</v>
      </c>
      <c r="C37" s="1">
        <v>36</v>
      </c>
      <c r="D37" s="1" t="s">
        <v>39</v>
      </c>
      <c r="E37" s="1" t="str">
        <f t="shared" si="2"/>
        <v>36m</v>
      </c>
    </row>
    <row r="38" spans="1:5">
      <c r="A38" s="1" t="s">
        <v>67</v>
      </c>
      <c r="B38" s="1">
        <v>64</v>
      </c>
      <c r="C38" s="1">
        <v>37</v>
      </c>
      <c r="D38" s="1" t="s">
        <v>18</v>
      </c>
      <c r="E38" s="1" t="str">
        <f t="shared" si="2"/>
        <v>37d</v>
      </c>
    </row>
    <row r="39" spans="1:5">
      <c r="A39" s="1" t="s">
        <v>68</v>
      </c>
      <c r="B39" s="1">
        <v>91</v>
      </c>
      <c r="C39" s="1">
        <v>38</v>
      </c>
      <c r="D39" s="1" t="s">
        <v>23</v>
      </c>
      <c r="E39" s="1" t="str">
        <f t="shared" si="2"/>
        <v>38f</v>
      </c>
    </row>
    <row r="40" spans="1:5">
      <c r="A40" s="1" t="s">
        <v>69</v>
      </c>
      <c r="B40" s="1">
        <v>144</v>
      </c>
      <c r="C40" s="1">
        <v>39</v>
      </c>
      <c r="D40" s="1" t="s">
        <v>50</v>
      </c>
      <c r="E40" s="1" t="str">
        <f t="shared" si="2"/>
        <v>39t</v>
      </c>
    </row>
    <row r="41" spans="1:5">
      <c r="A41" s="1" t="s">
        <v>70</v>
      </c>
      <c r="B41" s="1">
        <v>261</v>
      </c>
      <c r="C41" s="1">
        <v>40</v>
      </c>
      <c r="D41" s="1" t="s">
        <v>41</v>
      </c>
      <c r="E41" s="1" t="str">
        <f t="shared" si="2"/>
        <v>40n</v>
      </c>
    </row>
    <row r="42" spans="1:5">
      <c r="A42" s="1" t="s">
        <v>71</v>
      </c>
      <c r="B42" s="1">
        <v>222</v>
      </c>
      <c r="C42" s="1">
        <v>41</v>
      </c>
      <c r="D42" s="1" t="s">
        <v>20</v>
      </c>
      <c r="E42" s="1" t="str">
        <f t="shared" si="2"/>
        <v>41v</v>
      </c>
    </row>
    <row r="43" spans="1:5">
      <c r="A43" s="1" t="s">
        <v>72</v>
      </c>
      <c r="B43" s="1">
        <v>138</v>
      </c>
      <c r="C43" s="1">
        <v>42</v>
      </c>
      <c r="D43" s="1" t="s">
        <v>44</v>
      </c>
      <c r="E43" s="1" t="str">
        <f t="shared" si="2"/>
        <v>42w</v>
      </c>
    </row>
    <row r="44" spans="1:5">
      <c r="A44" s="1" t="s">
        <v>73</v>
      </c>
      <c r="B44" s="1">
        <v>107</v>
      </c>
      <c r="C44" s="1">
        <v>43</v>
      </c>
      <c r="D44" s="1" t="s">
        <v>47</v>
      </c>
      <c r="E44" s="1" t="str">
        <f t="shared" si="2"/>
        <v>43r</v>
      </c>
    </row>
    <row r="45" spans="1:5">
      <c r="A45" s="1" t="s">
        <v>74</v>
      </c>
      <c r="B45" s="1">
        <v>178</v>
      </c>
      <c r="C45" s="1">
        <v>44</v>
      </c>
      <c r="D45" s="1" t="s">
        <v>31</v>
      </c>
      <c r="E45" s="1" t="str">
        <f t="shared" si="2"/>
        <v>44i</v>
      </c>
    </row>
    <row r="46" spans="1:5">
      <c r="A46" s="1" t="s">
        <v>75</v>
      </c>
      <c r="B46" s="1">
        <v>243</v>
      </c>
      <c r="C46" s="1">
        <v>45</v>
      </c>
      <c r="D46" s="1" t="s">
        <v>8</v>
      </c>
      <c r="E46" s="1" t="str">
        <f t="shared" si="2"/>
        <v>45o</v>
      </c>
    </row>
    <row r="47" spans="1:5">
      <c r="A47" s="1" t="s">
        <v>76</v>
      </c>
      <c r="B47" s="1">
        <v>104</v>
      </c>
      <c r="C47" s="1">
        <v>46</v>
      </c>
      <c r="D47" s="1" t="s">
        <v>15</v>
      </c>
      <c r="E47" s="1" t="str">
        <f t="shared" si="2"/>
        <v>46c</v>
      </c>
    </row>
    <row r="48" spans="1:5">
      <c r="A48" s="1" t="s">
        <v>77</v>
      </c>
      <c r="B48" s="1">
        <v>104</v>
      </c>
      <c r="C48" s="1">
        <v>47</v>
      </c>
      <c r="D48" s="1" t="s">
        <v>11</v>
      </c>
      <c r="E48" s="1" t="str">
        <f t="shared" si="2"/>
        <v>47q</v>
      </c>
    </row>
    <row r="49" spans="1:5">
      <c r="A49" s="1" t="s">
        <v>78</v>
      </c>
      <c r="B49" s="1">
        <v>91</v>
      </c>
      <c r="C49" s="1">
        <v>48</v>
      </c>
      <c r="D49" s="1" t="s">
        <v>27</v>
      </c>
      <c r="E49" s="1" t="str">
        <f t="shared" si="2"/>
        <v>48l</v>
      </c>
    </row>
    <row r="50" spans="1:5">
      <c r="A50" s="1" t="s">
        <v>79</v>
      </c>
      <c r="B50" s="1">
        <v>100</v>
      </c>
      <c r="C50" s="1">
        <v>49</v>
      </c>
      <c r="D50" s="1" t="s">
        <v>14</v>
      </c>
      <c r="E50" s="1" t="str">
        <f t="shared" si="2"/>
        <v>49s</v>
      </c>
    </row>
    <row r="51" spans="1:5">
      <c r="A51" s="1" t="s">
        <v>80</v>
      </c>
      <c r="B51" s="1">
        <v>154</v>
      </c>
      <c r="C51" s="1">
        <v>50</v>
      </c>
      <c r="D51" s="1" t="s">
        <v>50</v>
      </c>
      <c r="E51" s="1" t="str">
        <f t="shared" si="2"/>
        <v>50t</v>
      </c>
    </row>
    <row r="52" spans="1:5">
      <c r="A52" s="1" t="s">
        <v>81</v>
      </c>
      <c r="B52" s="1">
        <v>174</v>
      </c>
      <c r="C52" s="1">
        <v>51</v>
      </c>
      <c r="D52" s="1" t="s">
        <v>27</v>
      </c>
      <c r="E52" s="1" t="str">
        <f t="shared" si="2"/>
        <v>51l</v>
      </c>
    </row>
    <row r="53" spans="1:5">
      <c r="A53" s="1" t="s">
        <v>82</v>
      </c>
      <c r="B53" s="1">
        <v>191</v>
      </c>
      <c r="C53" s="1">
        <v>52</v>
      </c>
      <c r="D53" s="1" t="s">
        <v>44</v>
      </c>
      <c r="E53" s="1" t="str">
        <f t="shared" si="2"/>
        <v>52w</v>
      </c>
    </row>
    <row r="54" spans="1:5">
      <c r="A54" s="1" t="s">
        <v>83</v>
      </c>
      <c r="B54" s="1">
        <v>128</v>
      </c>
      <c r="C54" s="1">
        <v>53</v>
      </c>
      <c r="D54" s="1" t="s">
        <v>20</v>
      </c>
      <c r="E54" s="1" t="str">
        <f t="shared" si="2"/>
        <v>53v</v>
      </c>
    </row>
    <row r="55" spans="1:5">
      <c r="A55" s="1" t="s">
        <v>84</v>
      </c>
      <c r="B55" s="1">
        <v>140</v>
      </c>
      <c r="C55" s="1">
        <v>54</v>
      </c>
      <c r="D55" s="1" t="s">
        <v>47</v>
      </c>
      <c r="E55" s="1" t="str">
        <f t="shared" si="2"/>
        <v>54r</v>
      </c>
    </row>
    <row r="56" spans="1:5">
      <c r="A56" s="1" t="s">
        <v>85</v>
      </c>
      <c r="B56" s="1">
        <v>192</v>
      </c>
      <c r="C56" s="1">
        <v>55</v>
      </c>
      <c r="D56" s="1" t="s">
        <v>11</v>
      </c>
      <c r="E56" s="1" t="str">
        <f t="shared" si="2"/>
        <v>55q</v>
      </c>
    </row>
    <row r="57" spans="1:5">
      <c r="A57" s="1" t="s">
        <v>86</v>
      </c>
      <c r="B57" s="1">
        <v>346</v>
      </c>
      <c r="C57" s="1">
        <v>56</v>
      </c>
      <c r="D57" s="1" t="s">
        <v>9</v>
      </c>
      <c r="E57" s="1" t="str">
        <f t="shared" si="2"/>
        <v>56a</v>
      </c>
    </row>
    <row r="58" spans="1:5">
      <c r="A58" s="1" t="s">
        <v>87</v>
      </c>
      <c r="B58" s="1">
        <v>246</v>
      </c>
      <c r="C58" s="1">
        <v>57</v>
      </c>
      <c r="D58" s="1" t="s">
        <v>21</v>
      </c>
      <c r="E58" s="1" t="str">
        <f t="shared" si="2"/>
        <v>57e</v>
      </c>
    </row>
    <row r="59" spans="1:5">
      <c r="A59" s="1" t="s">
        <v>88</v>
      </c>
      <c r="B59" s="1">
        <v>230</v>
      </c>
      <c r="C59" s="1">
        <v>58</v>
      </c>
      <c r="D59" s="1" t="s">
        <v>8</v>
      </c>
      <c r="E59" s="1" t="str">
        <f t="shared" si="2"/>
        <v>58o</v>
      </c>
    </row>
    <row r="60" spans="1:5">
      <c r="A60" s="1" t="s">
        <v>89</v>
      </c>
      <c r="B60" s="1">
        <v>184</v>
      </c>
      <c r="C60" s="1">
        <v>59</v>
      </c>
      <c r="D60" s="1" t="s">
        <v>28</v>
      </c>
      <c r="E60" s="1" t="str">
        <f t="shared" si="2"/>
        <v>59h</v>
      </c>
    </row>
    <row r="61" spans="1:5">
      <c r="A61" s="1" t="s">
        <v>90</v>
      </c>
      <c r="B61" s="1">
        <v>151</v>
      </c>
      <c r="C61" s="1">
        <v>60</v>
      </c>
      <c r="D61" s="1" t="s">
        <v>39</v>
      </c>
      <c r="E61" s="1" t="str">
        <f t="shared" si="2"/>
        <v>60m</v>
      </c>
    </row>
    <row r="62" spans="1:5">
      <c r="A62" s="1" t="s">
        <v>91</v>
      </c>
      <c r="B62" s="1">
        <v>212</v>
      </c>
      <c r="C62" s="1">
        <v>61</v>
      </c>
      <c r="D62" s="1" t="s">
        <v>31</v>
      </c>
      <c r="E62" s="1" t="str">
        <f t="shared" si="2"/>
        <v>61i</v>
      </c>
    </row>
    <row r="63" spans="1:5">
      <c r="A63" s="1" t="s">
        <v>92</v>
      </c>
      <c r="B63" s="1">
        <v>128</v>
      </c>
      <c r="C63" s="1">
        <v>62</v>
      </c>
      <c r="D63" s="1" t="s">
        <v>25</v>
      </c>
      <c r="E63" s="1" t="str">
        <f t="shared" si="2"/>
        <v>62g</v>
      </c>
    </row>
    <row r="64" spans="1:5">
      <c r="A64" s="1" t="s">
        <v>93</v>
      </c>
      <c r="B64" s="1">
        <v>143</v>
      </c>
      <c r="C64" s="1">
        <v>63</v>
      </c>
      <c r="D64" s="1" t="s">
        <v>18</v>
      </c>
      <c r="E64" s="1" t="str">
        <f t="shared" si="2"/>
        <v>63d</v>
      </c>
    </row>
    <row r="65" spans="1:5">
      <c r="A65" s="1" t="s">
        <v>94</v>
      </c>
      <c r="B65" s="1">
        <v>35</v>
      </c>
      <c r="C65" s="1">
        <v>64</v>
      </c>
      <c r="D65" s="1" t="s">
        <v>33</v>
      </c>
      <c r="E65" s="1" t="str">
        <f t="shared" si="2"/>
        <v>64p</v>
      </c>
    </row>
    <row r="66" spans="1:5">
      <c r="A66" s="1" t="s">
        <v>95</v>
      </c>
      <c r="B66" s="1">
        <v>163</v>
      </c>
      <c r="C66" s="1">
        <v>65</v>
      </c>
      <c r="D66" s="1" t="s">
        <v>41</v>
      </c>
      <c r="E66" s="1" t="str">
        <f t="shared" ref="E66:E97" si="3">C66&amp;D66</f>
        <v>65n</v>
      </c>
    </row>
    <row r="67" spans="1:5">
      <c r="A67" s="1" t="s">
        <v>96</v>
      </c>
      <c r="B67" s="1">
        <v>494</v>
      </c>
      <c r="C67" s="1">
        <v>66</v>
      </c>
      <c r="D67" s="1" t="s">
        <v>30</v>
      </c>
      <c r="E67" s="1" t="str">
        <f t="shared" si="3"/>
        <v>66k</v>
      </c>
    </row>
    <row r="68" spans="1:5">
      <c r="A68" s="1" t="s">
        <v>97</v>
      </c>
      <c r="B68" s="1">
        <v>314</v>
      </c>
      <c r="C68" s="1">
        <v>67</v>
      </c>
      <c r="D68" s="1" t="s">
        <v>15</v>
      </c>
      <c r="E68" s="1" t="str">
        <f t="shared" si="3"/>
        <v>67c</v>
      </c>
    </row>
    <row r="69" spans="1:5">
      <c r="A69" s="1" t="s">
        <v>98</v>
      </c>
      <c r="B69" s="1">
        <v>274</v>
      </c>
      <c r="C69" s="1">
        <v>68</v>
      </c>
      <c r="D69" s="1" t="s">
        <v>23</v>
      </c>
      <c r="E69" s="1" t="str">
        <f t="shared" si="3"/>
        <v>68f</v>
      </c>
    </row>
    <row r="70" spans="1:5">
      <c r="A70" s="1" t="s">
        <v>99</v>
      </c>
      <c r="B70" s="1">
        <v>287</v>
      </c>
      <c r="C70" s="1">
        <v>69</v>
      </c>
      <c r="D70" s="1" t="s">
        <v>37</v>
      </c>
      <c r="E70" s="1" t="str">
        <f t="shared" si="3"/>
        <v>69u</v>
      </c>
    </row>
    <row r="71" spans="1:5">
      <c r="A71" s="1" t="s">
        <v>100</v>
      </c>
      <c r="B71" s="1">
        <v>243</v>
      </c>
      <c r="C71" s="1">
        <v>70</v>
      </c>
      <c r="D71" s="1" t="s">
        <v>17</v>
      </c>
      <c r="E71" s="1" t="str">
        <f t="shared" si="3"/>
        <v>70j</v>
      </c>
    </row>
    <row r="72" spans="1:5">
      <c r="A72" s="1" t="s">
        <v>101</v>
      </c>
      <c r="B72" s="1">
        <v>337</v>
      </c>
      <c r="C72" s="1">
        <v>71</v>
      </c>
      <c r="D72" s="1" t="s">
        <v>35</v>
      </c>
      <c r="E72" s="1" t="str">
        <f t="shared" si="3"/>
        <v>71x</v>
      </c>
    </row>
    <row r="73" spans="1:5">
      <c r="A73" s="1" t="s">
        <v>102</v>
      </c>
      <c r="B73" s="1">
        <v>158</v>
      </c>
      <c r="C73" s="1">
        <v>72</v>
      </c>
      <c r="D73" s="1" t="s">
        <v>12</v>
      </c>
      <c r="E73" s="1" t="str">
        <f t="shared" si="3"/>
        <v>72b</v>
      </c>
    </row>
    <row r="74" spans="1:5">
      <c r="A74" s="1" t="s">
        <v>103</v>
      </c>
      <c r="B74" s="1">
        <v>479</v>
      </c>
      <c r="C74" s="1">
        <v>73</v>
      </c>
      <c r="D74" s="1" t="s">
        <v>35</v>
      </c>
      <c r="E74" s="1" t="str">
        <f t="shared" si="3"/>
        <v>73x</v>
      </c>
    </row>
    <row r="75" spans="1:5">
      <c r="A75" s="1" t="s">
        <v>104</v>
      </c>
      <c r="B75" s="1">
        <v>192</v>
      </c>
      <c r="C75" s="1">
        <v>74</v>
      </c>
      <c r="D75" s="1" t="s">
        <v>20</v>
      </c>
      <c r="E75" s="1" t="str">
        <f t="shared" si="3"/>
        <v>74v</v>
      </c>
    </row>
    <row r="76" spans="1:5">
      <c r="A76" s="1" t="s">
        <v>105</v>
      </c>
      <c r="B76" s="1">
        <v>56</v>
      </c>
      <c r="C76" s="1">
        <v>75</v>
      </c>
      <c r="D76" s="1" t="s">
        <v>28</v>
      </c>
      <c r="E76" s="1" t="str">
        <f t="shared" si="3"/>
        <v>75h</v>
      </c>
    </row>
    <row r="77" spans="1:5">
      <c r="A77" s="1" t="s">
        <v>106</v>
      </c>
      <c r="B77" s="1">
        <v>138</v>
      </c>
      <c r="C77" s="1">
        <v>76</v>
      </c>
      <c r="D77" s="1" t="s">
        <v>41</v>
      </c>
      <c r="E77" s="1" t="str">
        <f t="shared" si="3"/>
        <v>76n</v>
      </c>
    </row>
    <row r="78" spans="1:5">
      <c r="A78" s="1" t="s">
        <v>107</v>
      </c>
      <c r="B78" s="1">
        <v>165</v>
      </c>
      <c r="C78" s="1">
        <v>77</v>
      </c>
      <c r="D78" s="1" t="s">
        <v>21</v>
      </c>
      <c r="E78" s="1" t="str">
        <f t="shared" si="3"/>
        <v>77e</v>
      </c>
    </row>
    <row r="79" spans="1:5">
      <c r="A79" s="1" t="s">
        <v>108</v>
      </c>
      <c r="B79" s="1">
        <v>344</v>
      </c>
      <c r="C79" s="1">
        <v>78</v>
      </c>
      <c r="D79" s="1" t="s">
        <v>15</v>
      </c>
      <c r="E79" s="1" t="str">
        <f t="shared" si="3"/>
        <v>78c</v>
      </c>
    </row>
    <row r="80" spans="1:5">
      <c r="A80" s="1" t="s">
        <v>109</v>
      </c>
      <c r="B80" s="1">
        <v>222</v>
      </c>
      <c r="C80" s="1">
        <v>79</v>
      </c>
      <c r="D80" s="1" t="s">
        <v>30</v>
      </c>
      <c r="E80" s="1" t="str">
        <f t="shared" si="3"/>
        <v>79k</v>
      </c>
    </row>
    <row r="81" spans="1:5">
      <c r="A81" s="1" t="s">
        <v>110</v>
      </c>
      <c r="B81" s="1">
        <v>317</v>
      </c>
      <c r="C81" s="1">
        <v>80</v>
      </c>
      <c r="D81" s="1" t="s">
        <v>33</v>
      </c>
      <c r="E81" s="1" t="str">
        <f t="shared" si="3"/>
        <v>80p</v>
      </c>
    </row>
    <row r="82" spans="1:5">
      <c r="A82" s="1" t="s">
        <v>111</v>
      </c>
      <c r="B82" s="1">
        <v>411</v>
      </c>
      <c r="C82" s="1">
        <v>81</v>
      </c>
      <c r="D82" s="1" t="s">
        <v>44</v>
      </c>
      <c r="E82" s="1" t="str">
        <f t="shared" si="3"/>
        <v>81w</v>
      </c>
    </row>
    <row r="83" spans="1:5">
      <c r="A83" s="1" t="s">
        <v>112</v>
      </c>
      <c r="B83" s="1">
        <v>112</v>
      </c>
      <c r="C83" s="1">
        <v>82</v>
      </c>
      <c r="D83" s="1" t="s">
        <v>50</v>
      </c>
      <c r="E83" s="1" t="str">
        <f t="shared" si="3"/>
        <v>82t</v>
      </c>
    </row>
    <row r="84" spans="1:5">
      <c r="A84" s="1" t="s">
        <v>113</v>
      </c>
      <c r="B84" s="1">
        <v>131</v>
      </c>
      <c r="C84" s="1">
        <v>83</v>
      </c>
      <c r="D84" s="1" t="s">
        <v>14</v>
      </c>
      <c r="E84" s="1" t="str">
        <f t="shared" si="3"/>
        <v>83s</v>
      </c>
    </row>
    <row r="85" spans="1:5">
      <c r="A85" s="1" t="s">
        <v>114</v>
      </c>
      <c r="B85" s="1">
        <v>97</v>
      </c>
      <c r="C85" s="1">
        <v>84</v>
      </c>
      <c r="D85" s="1" t="s">
        <v>47</v>
      </c>
      <c r="E85" s="1" t="str">
        <f t="shared" si="3"/>
        <v>84r</v>
      </c>
    </row>
    <row r="86" spans="1:5">
      <c r="A86" s="1" t="s">
        <v>115</v>
      </c>
      <c r="B86" s="1">
        <v>78</v>
      </c>
      <c r="C86" s="1">
        <v>85</v>
      </c>
      <c r="D86" s="1" t="s">
        <v>37</v>
      </c>
      <c r="E86" s="1" t="str">
        <f t="shared" si="3"/>
        <v>85u</v>
      </c>
    </row>
    <row r="87" spans="1:5">
      <c r="A87" s="1" t="s">
        <v>116</v>
      </c>
      <c r="B87" s="1">
        <v>195</v>
      </c>
      <c r="C87" s="1">
        <v>86</v>
      </c>
      <c r="D87" s="1" t="s">
        <v>25</v>
      </c>
      <c r="E87" s="1" t="str">
        <f t="shared" si="3"/>
        <v>86g</v>
      </c>
    </row>
    <row r="88" spans="1:5">
      <c r="A88" s="1" t="s">
        <v>117</v>
      </c>
      <c r="B88" s="1">
        <v>176</v>
      </c>
      <c r="C88" s="1">
        <v>87</v>
      </c>
      <c r="D88" s="1" t="s">
        <v>39</v>
      </c>
      <c r="E88" s="1" t="str">
        <f t="shared" si="3"/>
        <v>87m</v>
      </c>
    </row>
    <row r="89" spans="1:5">
      <c r="A89" s="1" t="s">
        <v>118</v>
      </c>
      <c r="B89" s="1">
        <v>78</v>
      </c>
      <c r="C89" s="1">
        <v>88</v>
      </c>
      <c r="D89" s="1" t="s">
        <v>31</v>
      </c>
      <c r="E89" s="1" t="str">
        <f t="shared" si="3"/>
        <v>88i</v>
      </c>
    </row>
    <row r="90" spans="1:5">
      <c r="A90" s="1" t="s">
        <v>119</v>
      </c>
      <c r="B90" s="1">
        <v>132</v>
      </c>
      <c r="C90" s="1">
        <v>89</v>
      </c>
      <c r="D90" s="1" t="s">
        <v>8</v>
      </c>
      <c r="E90" s="1" t="str">
        <f t="shared" si="3"/>
        <v>89o</v>
      </c>
    </row>
    <row r="91" spans="1:5">
      <c r="A91" s="1" t="s">
        <v>120</v>
      </c>
      <c r="B91" s="1">
        <v>163</v>
      </c>
      <c r="C91" s="1">
        <v>90</v>
      </c>
      <c r="D91" s="1" t="s">
        <v>11</v>
      </c>
      <c r="E91" s="1" t="str">
        <f t="shared" si="3"/>
        <v>90q</v>
      </c>
    </row>
    <row r="92" spans="1:5">
      <c r="A92" s="1" t="s">
        <v>121</v>
      </c>
      <c r="B92" s="1">
        <v>275</v>
      </c>
      <c r="C92" s="1">
        <v>91</v>
      </c>
      <c r="D92" s="1" t="s">
        <v>18</v>
      </c>
      <c r="E92" s="1" t="str">
        <f t="shared" si="3"/>
        <v>91d</v>
      </c>
    </row>
    <row r="93" spans="1:5">
      <c r="A93" s="1" t="s">
        <v>122</v>
      </c>
      <c r="B93" s="1">
        <v>221</v>
      </c>
      <c r="C93" s="1">
        <v>92</v>
      </c>
      <c r="D93" s="1" t="s">
        <v>17</v>
      </c>
      <c r="E93" s="1" t="str">
        <f t="shared" si="3"/>
        <v>92j</v>
      </c>
    </row>
    <row r="94" spans="1:5">
      <c r="A94" s="1" t="s">
        <v>123</v>
      </c>
      <c r="B94" s="1">
        <v>243</v>
      </c>
      <c r="C94" s="1">
        <v>93</v>
      </c>
      <c r="D94" s="1" t="s">
        <v>23</v>
      </c>
      <c r="E94" s="1" t="str">
        <f t="shared" si="3"/>
        <v>93f</v>
      </c>
    </row>
    <row r="95" spans="1:5">
      <c r="A95" s="1" t="s">
        <v>124</v>
      </c>
      <c r="B95" s="1">
        <v>243</v>
      </c>
      <c r="C95" s="1">
        <v>94</v>
      </c>
      <c r="D95" s="1" t="s">
        <v>12</v>
      </c>
      <c r="E95" s="1" t="str">
        <f t="shared" si="3"/>
        <v>94b</v>
      </c>
    </row>
    <row r="96" spans="1:5">
      <c r="A96" s="1" t="s">
        <v>125</v>
      </c>
      <c r="B96" s="1">
        <v>145</v>
      </c>
      <c r="C96" s="1">
        <v>95</v>
      </c>
      <c r="D96" s="1" t="s">
        <v>9</v>
      </c>
      <c r="E96" s="1" t="str">
        <f t="shared" si="3"/>
        <v>95a</v>
      </c>
    </row>
    <row r="97" spans="1:5">
      <c r="A97" s="1" t="s">
        <v>126</v>
      </c>
      <c r="B97" s="1">
        <v>147</v>
      </c>
      <c r="C97" s="1">
        <v>96</v>
      </c>
      <c r="D97" s="1" t="s">
        <v>27</v>
      </c>
      <c r="E97" s="1" t="str">
        <f t="shared" si="3"/>
        <v>96l</v>
      </c>
    </row>
    <row r="98" spans="1:5">
      <c r="A98" s="1" t="s">
        <v>127</v>
      </c>
      <c r="B98" s="1">
        <v>171</v>
      </c>
      <c r="C98" s="1">
        <v>97</v>
      </c>
      <c r="D98" s="1" t="s">
        <v>33</v>
      </c>
      <c r="E98" s="1" t="str">
        <f t="shared" ref="E98:E129" si="4">C98&amp;D98</f>
        <v>97p</v>
      </c>
    </row>
    <row r="99" spans="1:5">
      <c r="A99" s="1" t="s">
        <v>128</v>
      </c>
      <c r="B99" s="1">
        <v>170</v>
      </c>
      <c r="C99" s="1">
        <v>98</v>
      </c>
      <c r="D99" s="1" t="s">
        <v>39</v>
      </c>
      <c r="E99" s="1" t="str">
        <f t="shared" si="4"/>
        <v>98m</v>
      </c>
    </row>
    <row r="100" spans="1:5">
      <c r="A100" s="1" t="s">
        <v>129</v>
      </c>
      <c r="B100" s="1">
        <v>56</v>
      </c>
      <c r="C100" s="1">
        <v>99</v>
      </c>
      <c r="D100" s="1" t="s">
        <v>50</v>
      </c>
      <c r="E100" s="1" t="str">
        <f t="shared" si="4"/>
        <v>99t</v>
      </c>
    </row>
    <row r="101" spans="1:5">
      <c r="A101" s="1" t="s">
        <v>130</v>
      </c>
      <c r="B101" s="1">
        <v>72</v>
      </c>
      <c r="C101" s="1">
        <v>100</v>
      </c>
      <c r="D101" s="1" t="s">
        <v>41</v>
      </c>
      <c r="E101" s="1" t="str">
        <f t="shared" si="4"/>
        <v>100n</v>
      </c>
    </row>
    <row r="102" spans="1:5">
      <c r="A102" s="1" t="s">
        <v>131</v>
      </c>
      <c r="B102" s="1">
        <v>255</v>
      </c>
      <c r="C102" s="1">
        <v>101</v>
      </c>
      <c r="D102" s="1" t="s">
        <v>12</v>
      </c>
      <c r="E102" s="1" t="str">
        <f t="shared" si="4"/>
        <v>101b</v>
      </c>
    </row>
    <row r="103" spans="1:5">
      <c r="A103" s="1" t="s">
        <v>132</v>
      </c>
      <c r="B103" s="1">
        <v>109</v>
      </c>
      <c r="C103" s="1">
        <v>102</v>
      </c>
      <c r="D103" s="1" t="s">
        <v>30</v>
      </c>
      <c r="E103" s="1" t="str">
        <f t="shared" si="4"/>
        <v>102k</v>
      </c>
    </row>
    <row r="104" spans="1:5">
      <c r="A104" s="1" t="s">
        <v>133</v>
      </c>
      <c r="B104" s="1">
        <v>124</v>
      </c>
      <c r="C104" s="1">
        <v>103</v>
      </c>
      <c r="D104" s="1" t="s">
        <v>17</v>
      </c>
      <c r="E104" s="1" t="str">
        <f t="shared" si="4"/>
        <v>103j</v>
      </c>
    </row>
    <row r="105" spans="1:5">
      <c r="A105" s="1" t="s">
        <v>134</v>
      </c>
      <c r="B105" s="1">
        <v>181</v>
      </c>
      <c r="C105" s="1">
        <v>104</v>
      </c>
      <c r="D105" s="1" t="s">
        <v>9</v>
      </c>
      <c r="E105" s="1" t="str">
        <f t="shared" si="4"/>
        <v>104a</v>
      </c>
    </row>
    <row r="106" spans="1:5">
      <c r="A106" s="1" t="s">
        <v>135</v>
      </c>
      <c r="B106" s="1">
        <v>105</v>
      </c>
      <c r="C106" s="1">
        <v>105</v>
      </c>
      <c r="D106" s="1" t="s">
        <v>27</v>
      </c>
      <c r="E106" s="1" t="str">
        <f t="shared" si="4"/>
        <v>105l</v>
      </c>
    </row>
    <row r="107" spans="1:5">
      <c r="A107" s="1" t="s">
        <v>136</v>
      </c>
      <c r="B107" s="1">
        <v>104</v>
      </c>
      <c r="C107" s="1">
        <v>106</v>
      </c>
      <c r="D107" s="1" t="s">
        <v>21</v>
      </c>
      <c r="E107" s="1" t="str">
        <f t="shared" si="4"/>
        <v>106e</v>
      </c>
    </row>
    <row r="108" spans="1:5">
      <c r="A108" s="1" t="s">
        <v>137</v>
      </c>
      <c r="B108" s="1">
        <v>117</v>
      </c>
      <c r="C108" s="1">
        <v>107</v>
      </c>
      <c r="D108" s="1" t="s">
        <v>23</v>
      </c>
      <c r="E108" s="1" t="str">
        <f t="shared" si="4"/>
        <v>107f</v>
      </c>
    </row>
    <row r="109" spans="1:5">
      <c r="A109" s="1" t="s">
        <v>138</v>
      </c>
      <c r="B109" s="1">
        <v>85</v>
      </c>
      <c r="C109" s="1">
        <v>108</v>
      </c>
      <c r="D109" s="1" t="s">
        <v>25</v>
      </c>
      <c r="E109" s="1" t="str">
        <f t="shared" si="4"/>
        <v>108g</v>
      </c>
    </row>
    <row r="110" spans="1:5">
      <c r="A110" s="1" t="s">
        <v>139</v>
      </c>
      <c r="B110" s="1">
        <v>85</v>
      </c>
      <c r="C110" s="1">
        <v>109</v>
      </c>
      <c r="D110" s="1" t="s">
        <v>37</v>
      </c>
      <c r="E110" s="1" t="str">
        <f t="shared" si="4"/>
        <v>109u</v>
      </c>
    </row>
    <row r="111" spans="1:5">
      <c r="A111" s="1" t="s">
        <v>140</v>
      </c>
      <c r="B111" s="1">
        <v>171</v>
      </c>
      <c r="C111" s="1">
        <v>110</v>
      </c>
      <c r="D111" s="1" t="s">
        <v>28</v>
      </c>
      <c r="E111" s="1" t="str">
        <f t="shared" si="4"/>
        <v>110h</v>
      </c>
    </row>
    <row r="112" spans="1:5">
      <c r="A112" s="1" t="s">
        <v>141</v>
      </c>
      <c r="B112" s="1">
        <v>205</v>
      </c>
      <c r="C112" s="1">
        <v>111</v>
      </c>
      <c r="D112" s="1" t="s">
        <v>14</v>
      </c>
      <c r="E112" s="1" t="str">
        <f t="shared" si="4"/>
        <v>111s</v>
      </c>
    </row>
    <row r="113" spans="1:5">
      <c r="A113" s="1" t="s">
        <v>142</v>
      </c>
      <c r="B113" s="1">
        <v>86</v>
      </c>
      <c r="C113" s="1">
        <v>112</v>
      </c>
      <c r="D113" s="1" t="s">
        <v>18</v>
      </c>
      <c r="E113" s="1" t="str">
        <f t="shared" si="4"/>
        <v>112d</v>
      </c>
    </row>
    <row r="114" spans="1:5">
      <c r="A114" s="1" t="s">
        <v>143</v>
      </c>
      <c r="B114" s="1">
        <v>358</v>
      </c>
      <c r="C114" s="1">
        <v>113</v>
      </c>
      <c r="D114" s="1" t="s">
        <v>15</v>
      </c>
      <c r="E114" s="1" t="str">
        <f t="shared" si="4"/>
        <v>113c</v>
      </c>
    </row>
    <row r="115" spans="1:5">
      <c r="A115" s="1" t="s">
        <v>144</v>
      </c>
      <c r="B115" s="1">
        <v>373</v>
      </c>
      <c r="C115" s="1">
        <v>114</v>
      </c>
      <c r="D115" s="1" t="s">
        <v>47</v>
      </c>
      <c r="E115" s="1" t="str">
        <f t="shared" si="4"/>
        <v>114r</v>
      </c>
    </row>
    <row r="116" spans="1:5">
      <c r="A116" s="1" t="s">
        <v>145</v>
      </c>
      <c r="B116" s="1">
        <v>154</v>
      </c>
      <c r="C116" s="1">
        <v>115</v>
      </c>
      <c r="D116" s="1" t="s">
        <v>44</v>
      </c>
      <c r="E116" s="1" t="str">
        <f t="shared" si="4"/>
        <v>115w</v>
      </c>
    </row>
    <row r="117" spans="1:5">
      <c r="A117" s="1" t="s">
        <v>146</v>
      </c>
      <c r="B117" s="1">
        <v>106</v>
      </c>
      <c r="C117" s="1">
        <v>116</v>
      </c>
      <c r="D117" s="1" t="s">
        <v>35</v>
      </c>
      <c r="E117" s="1" t="str">
        <f t="shared" si="4"/>
        <v>116x</v>
      </c>
    </row>
    <row r="118" spans="1:5">
      <c r="A118" s="1" t="s">
        <v>147</v>
      </c>
      <c r="B118" s="1">
        <v>77</v>
      </c>
      <c r="C118" s="1">
        <v>117</v>
      </c>
      <c r="D118" s="1" t="s">
        <v>20</v>
      </c>
      <c r="E118" s="1" t="str">
        <f t="shared" si="4"/>
        <v>117v</v>
      </c>
    </row>
    <row r="119" spans="1:5">
      <c r="A119" s="1" t="s">
        <v>148</v>
      </c>
      <c r="B119" s="1">
        <v>192</v>
      </c>
      <c r="C119" s="1">
        <v>118</v>
      </c>
      <c r="D119" s="1" t="s">
        <v>11</v>
      </c>
      <c r="E119" s="1" t="str">
        <f t="shared" si="4"/>
        <v>118q</v>
      </c>
    </row>
    <row r="120" spans="1:5">
      <c r="A120" s="1" t="s">
        <v>149</v>
      </c>
      <c r="B120" s="1">
        <v>136</v>
      </c>
      <c r="C120" s="1">
        <v>119</v>
      </c>
      <c r="D120" s="1" t="s">
        <v>8</v>
      </c>
      <c r="E120" s="1" t="str">
        <f t="shared" si="4"/>
        <v>119o</v>
      </c>
    </row>
    <row r="121" spans="1:5">
      <c r="A121" s="1" t="s">
        <v>150</v>
      </c>
      <c r="B121" s="1">
        <v>179</v>
      </c>
      <c r="C121" s="1">
        <v>120</v>
      </c>
      <c r="D121" s="1" t="s">
        <v>31</v>
      </c>
      <c r="E121" s="1" t="str">
        <f t="shared" si="4"/>
        <v>120i</v>
      </c>
    </row>
    <row r="122" spans="1:5">
      <c r="A122" s="1" t="s">
        <v>151</v>
      </c>
      <c r="B122" s="1">
        <v>263</v>
      </c>
      <c r="C122" s="1">
        <v>121</v>
      </c>
      <c r="D122" s="1" t="s">
        <v>35</v>
      </c>
      <c r="E122" s="1" t="str">
        <f t="shared" si="4"/>
        <v>121x</v>
      </c>
    </row>
    <row r="123" spans="1:5">
      <c r="A123" s="1" t="s">
        <v>152</v>
      </c>
      <c r="B123" s="1">
        <v>162</v>
      </c>
      <c r="C123" s="1">
        <v>122</v>
      </c>
      <c r="D123" s="1" t="s">
        <v>41</v>
      </c>
      <c r="E123" s="1" t="str">
        <f t="shared" si="4"/>
        <v>122n</v>
      </c>
    </row>
    <row r="124" spans="1:5">
      <c r="A124" s="1" t="s">
        <v>153</v>
      </c>
      <c r="B124" s="1">
        <v>153</v>
      </c>
      <c r="C124" s="1">
        <v>123</v>
      </c>
      <c r="D124" s="1" t="s">
        <v>18</v>
      </c>
      <c r="E124" s="1" t="str">
        <f t="shared" si="4"/>
        <v>123d</v>
      </c>
    </row>
    <row r="125" spans="1:5">
      <c r="A125" s="1" t="s">
        <v>154</v>
      </c>
      <c r="B125" s="1">
        <v>144</v>
      </c>
      <c r="C125" s="1">
        <v>124</v>
      </c>
      <c r="D125" s="1" t="s">
        <v>33</v>
      </c>
      <c r="E125" s="1" t="str">
        <f t="shared" si="4"/>
        <v>124p</v>
      </c>
    </row>
    <row r="126" spans="1:5">
      <c r="A126" s="1" t="s">
        <v>155</v>
      </c>
      <c r="B126" s="1">
        <v>316</v>
      </c>
      <c r="C126" s="1">
        <v>125</v>
      </c>
      <c r="D126" s="1" t="s">
        <v>27</v>
      </c>
      <c r="E126" s="1" t="str">
        <f t="shared" si="4"/>
        <v>125l</v>
      </c>
    </row>
    <row r="127" spans="1:5">
      <c r="A127" s="1" t="s">
        <v>156</v>
      </c>
      <c r="B127" s="1">
        <v>273</v>
      </c>
      <c r="C127" s="1">
        <v>126</v>
      </c>
      <c r="D127" s="1" t="s">
        <v>47</v>
      </c>
      <c r="E127" s="1" t="str">
        <f t="shared" si="4"/>
        <v>126r</v>
      </c>
    </row>
    <row r="128" spans="1:5">
      <c r="A128" s="1" t="s">
        <v>157</v>
      </c>
      <c r="B128" s="1">
        <v>352</v>
      </c>
      <c r="C128" s="1">
        <v>127</v>
      </c>
      <c r="D128" s="1" t="s">
        <v>28</v>
      </c>
      <c r="E128" s="1" t="str">
        <f t="shared" si="4"/>
        <v>127h</v>
      </c>
    </row>
    <row r="129" spans="1:5">
      <c r="A129" s="1" t="s">
        <v>158</v>
      </c>
      <c r="B129" s="1">
        <v>152</v>
      </c>
      <c r="C129" s="1">
        <v>128</v>
      </c>
      <c r="D129" s="1" t="s">
        <v>20</v>
      </c>
      <c r="E129" s="1" t="str">
        <f t="shared" si="4"/>
        <v>128v</v>
      </c>
    </row>
    <row r="130" spans="1:5">
      <c r="A130" s="1" t="s">
        <v>159</v>
      </c>
      <c r="B130" s="1">
        <v>192</v>
      </c>
      <c r="C130" s="1">
        <v>129</v>
      </c>
      <c r="D130" s="1" t="s">
        <v>21</v>
      </c>
      <c r="E130" s="1" t="str">
        <f t="shared" ref="E130:E145" si="5">C130&amp;D130</f>
        <v>129e</v>
      </c>
    </row>
    <row r="131" spans="1:5">
      <c r="A131" s="1" t="s">
        <v>160</v>
      </c>
      <c r="B131" s="1">
        <v>272</v>
      </c>
      <c r="C131" s="1">
        <v>130</v>
      </c>
      <c r="D131" s="1" t="s">
        <v>23</v>
      </c>
      <c r="E131" s="1" t="str">
        <f t="shared" si="5"/>
        <v>130f</v>
      </c>
    </row>
    <row r="132" spans="1:5">
      <c r="A132" s="1" t="s">
        <v>161</v>
      </c>
      <c r="B132" s="1">
        <v>113</v>
      </c>
      <c r="C132" s="1">
        <v>131</v>
      </c>
      <c r="D132" s="1" t="s">
        <v>39</v>
      </c>
      <c r="E132" s="1" t="str">
        <f t="shared" si="5"/>
        <v>131m</v>
      </c>
    </row>
    <row r="133" spans="1:5">
      <c r="A133" s="1" t="s">
        <v>162</v>
      </c>
      <c r="B133" s="1">
        <v>62</v>
      </c>
      <c r="C133" s="1">
        <v>132</v>
      </c>
      <c r="D133" s="1" t="s">
        <v>12</v>
      </c>
      <c r="E133" s="1" t="str">
        <f t="shared" si="5"/>
        <v>132b</v>
      </c>
    </row>
    <row r="134" spans="1:5">
      <c r="A134" s="1" t="s">
        <v>163</v>
      </c>
      <c r="B134" s="1">
        <v>81</v>
      </c>
      <c r="C134" s="1">
        <v>133</v>
      </c>
      <c r="D134" s="1" t="s">
        <v>9</v>
      </c>
      <c r="E134" s="1" t="str">
        <f t="shared" si="5"/>
        <v>133a</v>
      </c>
    </row>
    <row r="135" spans="1:5">
      <c r="A135" s="1" t="s">
        <v>164</v>
      </c>
      <c r="B135" s="1">
        <v>29</v>
      </c>
      <c r="C135" s="1">
        <v>134</v>
      </c>
      <c r="D135" s="1" t="s">
        <v>31</v>
      </c>
      <c r="E135" s="1" t="str">
        <f t="shared" si="5"/>
        <v>134i</v>
      </c>
    </row>
    <row r="136" spans="1:5">
      <c r="A136" s="1" t="s">
        <v>165</v>
      </c>
      <c r="B136" s="1">
        <v>102</v>
      </c>
      <c r="C136" s="1">
        <v>135</v>
      </c>
      <c r="D136" s="1" t="s">
        <v>50</v>
      </c>
      <c r="E136" s="1" t="str">
        <f t="shared" si="5"/>
        <v>135t</v>
      </c>
    </row>
    <row r="137" spans="1:5">
      <c r="A137" s="1" t="s">
        <v>166</v>
      </c>
      <c r="B137" s="1">
        <v>105</v>
      </c>
      <c r="C137" s="1">
        <v>136</v>
      </c>
      <c r="D137" s="1" t="s">
        <v>15</v>
      </c>
      <c r="E137" s="1" t="str">
        <f t="shared" si="5"/>
        <v>136c</v>
      </c>
    </row>
    <row r="138" spans="1:5">
      <c r="A138" s="1" t="s">
        <v>167</v>
      </c>
      <c r="B138" s="1">
        <v>129</v>
      </c>
      <c r="C138" s="1">
        <v>137</v>
      </c>
      <c r="D138" s="1" t="s">
        <v>17</v>
      </c>
      <c r="E138" s="1" t="str">
        <f t="shared" si="5"/>
        <v>137j</v>
      </c>
    </row>
    <row r="139" spans="1:5">
      <c r="A139" s="1" t="s">
        <v>168</v>
      </c>
      <c r="B139" s="1">
        <v>109</v>
      </c>
      <c r="C139" s="1">
        <v>138</v>
      </c>
      <c r="D139" s="1" t="s">
        <v>14</v>
      </c>
      <c r="E139" s="1" t="str">
        <f t="shared" si="5"/>
        <v>138s</v>
      </c>
    </row>
    <row r="140" spans="1:5">
      <c r="A140" s="1" t="s">
        <v>169</v>
      </c>
      <c r="B140" s="1">
        <v>69</v>
      </c>
      <c r="C140" s="1">
        <v>139</v>
      </c>
      <c r="D140" s="1" t="s">
        <v>30</v>
      </c>
      <c r="E140" s="1" t="str">
        <f t="shared" si="5"/>
        <v>139k</v>
      </c>
    </row>
    <row r="141" spans="1:5">
      <c r="A141" s="1" t="s">
        <v>170</v>
      </c>
      <c r="B141" s="1">
        <v>143</v>
      </c>
      <c r="C141" s="1">
        <v>140</v>
      </c>
      <c r="D141" s="1" t="s">
        <v>37</v>
      </c>
      <c r="E141" s="1" t="str">
        <f t="shared" si="5"/>
        <v>140u</v>
      </c>
    </row>
    <row r="142" spans="1:5">
      <c r="A142" s="1" t="s">
        <v>171</v>
      </c>
      <c r="B142" s="1">
        <v>112</v>
      </c>
      <c r="C142" s="1">
        <v>141</v>
      </c>
      <c r="D142" s="1" t="s">
        <v>11</v>
      </c>
      <c r="E142" s="1" t="str">
        <f t="shared" si="5"/>
        <v>141q</v>
      </c>
    </row>
    <row r="143" spans="1:5">
      <c r="A143" s="1" t="s">
        <v>172</v>
      </c>
      <c r="B143" s="1">
        <v>125</v>
      </c>
      <c r="C143" s="1">
        <v>142</v>
      </c>
      <c r="D143" s="1" t="s">
        <v>25</v>
      </c>
      <c r="E143" s="1" t="str">
        <f t="shared" si="5"/>
        <v>142g</v>
      </c>
    </row>
    <row r="144" spans="1:5">
      <c r="A144" s="1" t="s">
        <v>173</v>
      </c>
      <c r="B144" s="1">
        <v>73</v>
      </c>
      <c r="C144" s="1">
        <v>143</v>
      </c>
      <c r="D144" s="1" t="s">
        <v>8</v>
      </c>
      <c r="E144" s="1" t="str">
        <f t="shared" si="5"/>
        <v>143o</v>
      </c>
    </row>
    <row r="145" spans="1:5">
      <c r="A145" s="1" t="s">
        <v>174</v>
      </c>
      <c r="B145" s="1">
        <v>192</v>
      </c>
      <c r="C145" s="1">
        <v>144</v>
      </c>
      <c r="D145" s="1" t="s">
        <v>44</v>
      </c>
      <c r="E145" s="1" t="str">
        <f t="shared" si="5"/>
        <v>144w</v>
      </c>
    </row>
  </sheetData>
  <phoneticPr fontId="14" type="noConversion"/>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workbookViewId="0">
      <selection activeCell="O2" sqref="O2:T27"/>
    </sheetView>
  </sheetViews>
  <sheetFormatPr baseColWidth="10" defaultColWidth="8.83203125" defaultRowHeight="15" x14ac:dyDescent="0"/>
  <cols>
    <col min="1" max="1" width="6" customWidth="1"/>
    <col min="2" max="2" width="5.6640625" customWidth="1"/>
    <col min="3" max="20" width="8.83203125" style="3"/>
  </cols>
  <sheetData>
    <row r="1" spans="2:20" ht="82.75" customHeight="1">
      <c r="B1" s="158" t="s">
        <v>175</v>
      </c>
      <c r="C1" s="158"/>
      <c r="D1" s="158"/>
      <c r="E1" s="158"/>
      <c r="F1" s="158"/>
      <c r="G1" s="158"/>
      <c r="H1" s="158"/>
      <c r="I1" s="158"/>
      <c r="J1" s="158"/>
      <c r="K1" s="158"/>
      <c r="L1" s="158"/>
      <c r="M1" s="158"/>
      <c r="N1" s="158"/>
      <c r="O1" s="158"/>
      <c r="P1" s="158"/>
      <c r="Q1" s="158"/>
      <c r="R1" s="158"/>
      <c r="S1" s="158"/>
      <c r="T1" s="158"/>
    </row>
    <row r="2" spans="2:20">
      <c r="B2" s="4" t="s">
        <v>176</v>
      </c>
      <c r="C2" s="3">
        <v>1</v>
      </c>
      <c r="D2" s="3">
        <v>2</v>
      </c>
      <c r="E2" s="3">
        <v>3</v>
      </c>
      <c r="F2" s="3">
        <v>4</v>
      </c>
      <c r="G2" s="3">
        <v>5</v>
      </c>
      <c r="H2" s="3">
        <v>6</v>
      </c>
      <c r="I2" s="3">
        <v>7</v>
      </c>
      <c r="J2" s="3">
        <v>8</v>
      </c>
      <c r="K2" s="3">
        <v>9</v>
      </c>
      <c r="L2" s="3">
        <v>10</v>
      </c>
      <c r="M2" s="3">
        <v>11</v>
      </c>
      <c r="N2" s="3">
        <v>12</v>
      </c>
      <c r="O2" s="3">
        <v>13</v>
      </c>
      <c r="P2" s="3">
        <v>14</v>
      </c>
      <c r="Q2" s="3">
        <v>15</v>
      </c>
      <c r="R2" s="3">
        <v>16</v>
      </c>
      <c r="S2" s="3">
        <v>17</v>
      </c>
      <c r="T2" s="3">
        <v>18</v>
      </c>
    </row>
    <row r="3" spans="2:20">
      <c r="B3" s="4" t="s">
        <v>177</v>
      </c>
      <c r="C3" s="5" t="s">
        <v>178</v>
      </c>
      <c r="D3" s="5" t="s">
        <v>179</v>
      </c>
      <c r="E3" s="5" t="s">
        <v>180</v>
      </c>
      <c r="F3" s="5" t="s">
        <v>181</v>
      </c>
      <c r="G3" s="5" t="s">
        <v>182</v>
      </c>
      <c r="H3" s="5" t="s">
        <v>183</v>
      </c>
      <c r="I3" s="6" t="s">
        <v>184</v>
      </c>
      <c r="J3" s="6" t="s">
        <v>185</v>
      </c>
      <c r="K3" s="6" t="s">
        <v>186</v>
      </c>
      <c r="L3" s="6" t="s">
        <v>187</v>
      </c>
      <c r="M3" s="6" t="s">
        <v>188</v>
      </c>
      <c r="N3" s="6" t="s">
        <v>189</v>
      </c>
      <c r="O3" s="7" t="s">
        <v>190</v>
      </c>
      <c r="P3" s="7" t="s">
        <v>191</v>
      </c>
      <c r="Q3" s="7" t="s">
        <v>192</v>
      </c>
      <c r="R3" s="7" t="s">
        <v>193</v>
      </c>
      <c r="S3" s="7" t="s">
        <v>194</v>
      </c>
      <c r="T3" s="7" t="s">
        <v>195</v>
      </c>
    </row>
    <row r="4" spans="2:20">
      <c r="B4" s="8">
        <v>1</v>
      </c>
      <c r="C4" s="9" t="s">
        <v>196</v>
      </c>
      <c r="D4" s="10" t="s">
        <v>197</v>
      </c>
      <c r="E4" s="10" t="s">
        <v>198</v>
      </c>
      <c r="F4" s="10" t="s">
        <v>199</v>
      </c>
      <c r="G4" s="10" t="s">
        <v>200</v>
      </c>
      <c r="H4" s="10" t="s">
        <v>201</v>
      </c>
      <c r="I4" s="9" t="s">
        <v>201</v>
      </c>
      <c r="J4" s="10" t="s">
        <v>196</v>
      </c>
      <c r="K4" s="10" t="s">
        <v>197</v>
      </c>
      <c r="L4" s="10" t="s">
        <v>198</v>
      </c>
      <c r="M4" s="10" t="s">
        <v>199</v>
      </c>
      <c r="N4" s="11" t="s">
        <v>200</v>
      </c>
      <c r="O4" s="10" t="s">
        <v>200</v>
      </c>
      <c r="P4" s="10" t="s">
        <v>201</v>
      </c>
      <c r="Q4" s="10" t="s">
        <v>199</v>
      </c>
      <c r="R4" s="10" t="s">
        <v>197</v>
      </c>
      <c r="S4" s="10" t="s">
        <v>196</v>
      </c>
      <c r="T4" s="11" t="s">
        <v>198</v>
      </c>
    </row>
    <row r="5" spans="2:20">
      <c r="B5" s="8">
        <v>2</v>
      </c>
      <c r="C5" s="12" t="s">
        <v>202</v>
      </c>
      <c r="D5" s="13" t="s">
        <v>203</v>
      </c>
      <c r="E5" s="13" t="s">
        <v>204</v>
      </c>
      <c r="F5" s="13" t="s">
        <v>205</v>
      </c>
      <c r="G5" s="13" t="s">
        <v>206</v>
      </c>
      <c r="H5" s="13" t="s">
        <v>207</v>
      </c>
      <c r="I5" s="12" t="s">
        <v>207</v>
      </c>
      <c r="J5" s="13" t="s">
        <v>206</v>
      </c>
      <c r="K5" s="13" t="s">
        <v>203</v>
      </c>
      <c r="L5" s="13" t="s">
        <v>204</v>
      </c>
      <c r="M5" s="13" t="s">
        <v>205</v>
      </c>
      <c r="N5" s="14" t="s">
        <v>202</v>
      </c>
      <c r="O5" s="13" t="s">
        <v>204</v>
      </c>
      <c r="P5" s="13" t="s">
        <v>205</v>
      </c>
      <c r="Q5" s="13" t="s">
        <v>202</v>
      </c>
      <c r="R5" s="13" t="s">
        <v>206</v>
      </c>
      <c r="S5" s="13" t="s">
        <v>207</v>
      </c>
      <c r="T5" s="14" t="s">
        <v>203</v>
      </c>
    </row>
    <row r="6" spans="2:20">
      <c r="B6" s="8">
        <v>3</v>
      </c>
      <c r="C6" s="12" t="s">
        <v>208</v>
      </c>
      <c r="D6" s="13" t="s">
        <v>209</v>
      </c>
      <c r="E6" s="13" t="s">
        <v>210</v>
      </c>
      <c r="F6" s="13" t="s">
        <v>211</v>
      </c>
      <c r="G6" s="13" t="s">
        <v>212</v>
      </c>
      <c r="H6" s="13" t="s">
        <v>213</v>
      </c>
      <c r="I6" s="12" t="s">
        <v>213</v>
      </c>
      <c r="J6" s="13" t="s">
        <v>210</v>
      </c>
      <c r="K6" s="13" t="s">
        <v>212</v>
      </c>
      <c r="L6" s="13" t="s">
        <v>209</v>
      </c>
      <c r="M6" s="13" t="s">
        <v>208</v>
      </c>
      <c r="N6" s="14" t="s">
        <v>211</v>
      </c>
      <c r="O6" s="13" t="s">
        <v>212</v>
      </c>
      <c r="P6" s="13" t="s">
        <v>209</v>
      </c>
      <c r="Q6" s="13" t="s">
        <v>208</v>
      </c>
      <c r="R6" s="13" t="s">
        <v>211</v>
      </c>
      <c r="S6" s="13" t="s">
        <v>213</v>
      </c>
      <c r="T6" s="14" t="s">
        <v>210</v>
      </c>
    </row>
    <row r="7" spans="2:20">
      <c r="B7" s="8">
        <v>4</v>
      </c>
      <c r="C7" s="12" t="s">
        <v>214</v>
      </c>
      <c r="D7" s="13" t="s">
        <v>215</v>
      </c>
      <c r="E7" s="13" t="s">
        <v>216</v>
      </c>
      <c r="F7" s="13" t="s">
        <v>217</v>
      </c>
      <c r="G7" s="13" t="s">
        <v>218</v>
      </c>
      <c r="H7" s="13" t="s">
        <v>219</v>
      </c>
      <c r="I7" s="12" t="s">
        <v>219</v>
      </c>
      <c r="J7" s="13" t="s">
        <v>215</v>
      </c>
      <c r="K7" s="13" t="s">
        <v>218</v>
      </c>
      <c r="L7" s="13" t="s">
        <v>214</v>
      </c>
      <c r="M7" s="13" t="s">
        <v>217</v>
      </c>
      <c r="N7" s="14" t="s">
        <v>216</v>
      </c>
      <c r="O7" s="13" t="s">
        <v>219</v>
      </c>
      <c r="P7" s="13" t="s">
        <v>215</v>
      </c>
      <c r="Q7" s="13" t="s">
        <v>214</v>
      </c>
      <c r="R7" s="13" t="s">
        <v>216</v>
      </c>
      <c r="S7" s="13" t="s">
        <v>218</v>
      </c>
      <c r="T7" s="14" t="s">
        <v>217</v>
      </c>
    </row>
    <row r="8" spans="2:20">
      <c r="B8" s="8">
        <v>5</v>
      </c>
      <c r="C8" s="12" t="s">
        <v>220</v>
      </c>
      <c r="D8" s="13" t="s">
        <v>221</v>
      </c>
      <c r="E8" s="13" t="s">
        <v>222</v>
      </c>
      <c r="F8" s="13" t="s">
        <v>223</v>
      </c>
      <c r="G8" s="13" t="s">
        <v>224</v>
      </c>
      <c r="H8" s="13" t="s">
        <v>225</v>
      </c>
      <c r="I8" s="12" t="s">
        <v>220</v>
      </c>
      <c r="J8" s="13" t="s">
        <v>223</v>
      </c>
      <c r="K8" s="13" t="s">
        <v>224</v>
      </c>
      <c r="L8" s="13" t="s">
        <v>221</v>
      </c>
      <c r="M8" s="13" t="s">
        <v>225</v>
      </c>
      <c r="N8" s="14" t="s">
        <v>222</v>
      </c>
      <c r="O8" s="13" t="s">
        <v>225</v>
      </c>
      <c r="P8" s="13" t="s">
        <v>221</v>
      </c>
      <c r="Q8" s="13" t="s">
        <v>224</v>
      </c>
      <c r="R8" s="13" t="s">
        <v>223</v>
      </c>
      <c r="S8" s="13" t="s">
        <v>222</v>
      </c>
      <c r="T8" s="14" t="s">
        <v>220</v>
      </c>
    </row>
    <row r="9" spans="2:20">
      <c r="B9" s="8">
        <v>6</v>
      </c>
      <c r="C9" s="12" t="s">
        <v>226</v>
      </c>
      <c r="D9" s="13" t="s">
        <v>227</v>
      </c>
      <c r="E9" s="13" t="s">
        <v>228</v>
      </c>
      <c r="F9" s="13" t="s">
        <v>229</v>
      </c>
      <c r="G9" s="13" t="s">
        <v>230</v>
      </c>
      <c r="H9" s="13" t="s">
        <v>231</v>
      </c>
      <c r="I9" s="12" t="s">
        <v>231</v>
      </c>
      <c r="J9" s="13" t="s">
        <v>226</v>
      </c>
      <c r="K9" s="13" t="s">
        <v>230</v>
      </c>
      <c r="L9" s="13" t="s">
        <v>227</v>
      </c>
      <c r="M9" s="13" t="s">
        <v>229</v>
      </c>
      <c r="N9" s="14" t="s">
        <v>228</v>
      </c>
      <c r="O9" s="13" t="s">
        <v>228</v>
      </c>
      <c r="P9" s="13" t="s">
        <v>227</v>
      </c>
      <c r="Q9" s="13" t="s">
        <v>226</v>
      </c>
      <c r="R9" s="13" t="s">
        <v>229</v>
      </c>
      <c r="S9" s="13" t="s">
        <v>230</v>
      </c>
      <c r="T9" s="14" t="s">
        <v>231</v>
      </c>
    </row>
    <row r="10" spans="2:20">
      <c r="B10" s="8">
        <v>7</v>
      </c>
      <c r="C10" s="12" t="s">
        <v>232</v>
      </c>
      <c r="D10" s="13" t="s">
        <v>233</v>
      </c>
      <c r="E10" s="13" t="s">
        <v>234</v>
      </c>
      <c r="F10" s="13" t="s">
        <v>235</v>
      </c>
      <c r="G10" s="13" t="s">
        <v>236</v>
      </c>
      <c r="H10" s="13" t="s">
        <v>237</v>
      </c>
      <c r="I10" s="12" t="s">
        <v>234</v>
      </c>
      <c r="J10" s="13" t="s">
        <v>232</v>
      </c>
      <c r="K10" s="13" t="s">
        <v>236</v>
      </c>
      <c r="L10" s="13" t="s">
        <v>235</v>
      </c>
      <c r="M10" s="13" t="s">
        <v>233</v>
      </c>
      <c r="N10" s="14" t="s">
        <v>237</v>
      </c>
      <c r="O10" s="13" t="s">
        <v>235</v>
      </c>
      <c r="P10" s="13" t="s">
        <v>232</v>
      </c>
      <c r="Q10" s="13" t="s">
        <v>233</v>
      </c>
      <c r="R10" s="13" t="s">
        <v>237</v>
      </c>
      <c r="S10" s="13" t="s">
        <v>234</v>
      </c>
      <c r="T10" s="14" t="s">
        <v>236</v>
      </c>
    </row>
    <row r="11" spans="2:20">
      <c r="B11" s="8">
        <v>8</v>
      </c>
      <c r="C11" s="12" t="s">
        <v>238</v>
      </c>
      <c r="D11" s="13" t="s">
        <v>239</v>
      </c>
      <c r="E11" s="13" t="s">
        <v>240</v>
      </c>
      <c r="F11" s="13" t="s">
        <v>241</v>
      </c>
      <c r="G11" s="13" t="s">
        <v>242</v>
      </c>
      <c r="H11" s="13" t="s">
        <v>243</v>
      </c>
      <c r="I11" s="12" t="s">
        <v>239</v>
      </c>
      <c r="J11" s="13" t="s">
        <v>241</v>
      </c>
      <c r="K11" s="13" t="s">
        <v>238</v>
      </c>
      <c r="L11" s="13" t="s">
        <v>240</v>
      </c>
      <c r="M11" s="13" t="s">
        <v>243</v>
      </c>
      <c r="N11" s="14" t="s">
        <v>242</v>
      </c>
      <c r="O11" s="13" t="s">
        <v>241</v>
      </c>
      <c r="P11" s="13" t="s">
        <v>243</v>
      </c>
      <c r="Q11" s="13" t="s">
        <v>238</v>
      </c>
      <c r="R11" s="13" t="s">
        <v>239</v>
      </c>
      <c r="S11" s="13" t="s">
        <v>242</v>
      </c>
      <c r="T11" s="14" t="s">
        <v>240</v>
      </c>
    </row>
    <row r="12" spans="2:20">
      <c r="B12" s="8">
        <v>9</v>
      </c>
      <c r="C12" s="12" t="s">
        <v>244</v>
      </c>
      <c r="D12" s="13" t="s">
        <v>245</v>
      </c>
      <c r="E12" s="13" t="s">
        <v>246</v>
      </c>
      <c r="F12" s="13" t="s">
        <v>247</v>
      </c>
      <c r="G12" s="13" t="s">
        <v>248</v>
      </c>
      <c r="H12" s="13" t="s">
        <v>249</v>
      </c>
      <c r="I12" s="12" t="s">
        <v>245</v>
      </c>
      <c r="J12" s="13" t="s">
        <v>244</v>
      </c>
      <c r="K12" s="13" t="s">
        <v>248</v>
      </c>
      <c r="L12" s="13" t="s">
        <v>247</v>
      </c>
      <c r="M12" s="13" t="s">
        <v>246</v>
      </c>
      <c r="N12" s="14" t="s">
        <v>249</v>
      </c>
      <c r="O12" s="13" t="s">
        <v>244</v>
      </c>
      <c r="P12" s="13" t="s">
        <v>248</v>
      </c>
      <c r="Q12" s="13" t="s">
        <v>247</v>
      </c>
      <c r="R12" s="13" t="s">
        <v>249</v>
      </c>
      <c r="S12" s="13" t="s">
        <v>245</v>
      </c>
      <c r="T12" s="14" t="s">
        <v>246</v>
      </c>
    </row>
    <row r="13" spans="2:20">
      <c r="B13" s="8">
        <v>10</v>
      </c>
      <c r="C13" s="12" t="s">
        <v>250</v>
      </c>
      <c r="D13" s="13" t="s">
        <v>251</v>
      </c>
      <c r="E13" s="13" t="s">
        <v>252</v>
      </c>
      <c r="F13" s="13" t="s">
        <v>253</v>
      </c>
      <c r="G13" s="13" t="s">
        <v>254</v>
      </c>
      <c r="H13" s="13" t="s">
        <v>255</v>
      </c>
      <c r="I13" s="12" t="s">
        <v>251</v>
      </c>
      <c r="J13" s="13" t="s">
        <v>252</v>
      </c>
      <c r="K13" s="13" t="s">
        <v>254</v>
      </c>
      <c r="L13" s="13" t="s">
        <v>250</v>
      </c>
      <c r="M13" s="13" t="s">
        <v>255</v>
      </c>
      <c r="N13" s="14" t="s">
        <v>253</v>
      </c>
      <c r="O13" s="13" t="s">
        <v>253</v>
      </c>
      <c r="P13" s="13" t="s">
        <v>252</v>
      </c>
      <c r="Q13" s="13" t="s">
        <v>250</v>
      </c>
      <c r="R13" s="13" t="s">
        <v>255</v>
      </c>
      <c r="S13" s="13" t="s">
        <v>251</v>
      </c>
      <c r="T13" s="14" t="s">
        <v>254</v>
      </c>
    </row>
    <row r="14" spans="2:20">
      <c r="B14" s="8">
        <v>11</v>
      </c>
      <c r="C14" s="12" t="s">
        <v>256</v>
      </c>
      <c r="D14" s="13" t="s">
        <v>257</v>
      </c>
      <c r="E14" s="13" t="s">
        <v>258</v>
      </c>
      <c r="F14" s="13" t="s">
        <v>259</v>
      </c>
      <c r="G14" s="13" t="s">
        <v>260</v>
      </c>
      <c r="H14" s="13" t="s">
        <v>261</v>
      </c>
      <c r="I14" s="12" t="s">
        <v>260</v>
      </c>
      <c r="J14" s="13" t="s">
        <v>261</v>
      </c>
      <c r="K14" s="13" t="s">
        <v>259</v>
      </c>
      <c r="L14" s="13" t="s">
        <v>258</v>
      </c>
      <c r="M14" s="13" t="s">
        <v>257</v>
      </c>
      <c r="N14" s="14" t="s">
        <v>256</v>
      </c>
      <c r="O14" s="13" t="s">
        <v>257</v>
      </c>
      <c r="P14" s="13" t="s">
        <v>256</v>
      </c>
      <c r="Q14" s="13" t="s">
        <v>259</v>
      </c>
      <c r="R14" s="13" t="s">
        <v>261</v>
      </c>
      <c r="S14" s="13" t="s">
        <v>260</v>
      </c>
      <c r="T14" s="14" t="s">
        <v>258</v>
      </c>
    </row>
    <row r="15" spans="2:20">
      <c r="B15" s="8">
        <v>12</v>
      </c>
      <c r="C15" s="12" t="s">
        <v>262</v>
      </c>
      <c r="D15" s="13" t="s">
        <v>263</v>
      </c>
      <c r="E15" s="13" t="s">
        <v>264</v>
      </c>
      <c r="F15" s="13" t="s">
        <v>265</v>
      </c>
      <c r="G15" s="13" t="s">
        <v>266</v>
      </c>
      <c r="H15" s="13" t="s">
        <v>267</v>
      </c>
      <c r="I15" s="12" t="s">
        <v>263</v>
      </c>
      <c r="J15" s="13" t="s">
        <v>266</v>
      </c>
      <c r="K15" s="13" t="s">
        <v>264</v>
      </c>
      <c r="L15" s="13" t="s">
        <v>262</v>
      </c>
      <c r="M15" s="13" t="s">
        <v>265</v>
      </c>
      <c r="N15" s="14" t="s">
        <v>267</v>
      </c>
      <c r="O15" s="13" t="s">
        <v>266</v>
      </c>
      <c r="P15" s="13" t="s">
        <v>265</v>
      </c>
      <c r="Q15" s="13" t="s">
        <v>263</v>
      </c>
      <c r="R15" s="13" t="s">
        <v>262</v>
      </c>
      <c r="S15" s="13" t="s">
        <v>264</v>
      </c>
      <c r="T15" s="14" t="s">
        <v>267</v>
      </c>
    </row>
    <row r="16" spans="2:20">
      <c r="B16" s="8">
        <v>13</v>
      </c>
      <c r="C16" s="12" t="s">
        <v>268</v>
      </c>
      <c r="D16" s="13" t="s">
        <v>269</v>
      </c>
      <c r="E16" s="13" t="s">
        <v>270</v>
      </c>
      <c r="F16" s="13" t="s">
        <v>271</v>
      </c>
      <c r="G16" s="13" t="s">
        <v>272</v>
      </c>
      <c r="H16" s="13" t="s">
        <v>273</v>
      </c>
      <c r="I16" s="12" t="s">
        <v>269</v>
      </c>
      <c r="J16" s="13" t="s">
        <v>271</v>
      </c>
      <c r="K16" s="13" t="s">
        <v>273</v>
      </c>
      <c r="L16" s="13" t="s">
        <v>268</v>
      </c>
      <c r="M16" s="13" t="s">
        <v>270</v>
      </c>
      <c r="N16" s="14" t="s">
        <v>272</v>
      </c>
      <c r="O16" s="13" t="s">
        <v>269</v>
      </c>
      <c r="P16" s="13" t="s">
        <v>273</v>
      </c>
      <c r="Q16" s="13" t="s">
        <v>268</v>
      </c>
      <c r="R16" s="13" t="s">
        <v>272</v>
      </c>
      <c r="S16" s="13" t="s">
        <v>270</v>
      </c>
      <c r="T16" s="14" t="s">
        <v>271</v>
      </c>
    </row>
    <row r="17" spans="1:20">
      <c r="B17" s="8">
        <v>14</v>
      </c>
      <c r="C17" s="12" t="s">
        <v>274</v>
      </c>
      <c r="D17" s="13" t="s">
        <v>275</v>
      </c>
      <c r="E17" s="13" t="s">
        <v>276</v>
      </c>
      <c r="F17" s="13" t="s">
        <v>277</v>
      </c>
      <c r="G17" s="13" t="s">
        <v>278</v>
      </c>
      <c r="H17" s="13" t="s">
        <v>279</v>
      </c>
      <c r="I17" s="12" t="s">
        <v>279</v>
      </c>
      <c r="J17" s="13" t="s">
        <v>274</v>
      </c>
      <c r="K17" s="13" t="s">
        <v>276</v>
      </c>
      <c r="L17" s="13" t="s">
        <v>275</v>
      </c>
      <c r="M17" s="13" t="s">
        <v>277</v>
      </c>
      <c r="N17" s="14" t="s">
        <v>278</v>
      </c>
      <c r="O17" s="13" t="s">
        <v>278</v>
      </c>
      <c r="P17" s="13" t="s">
        <v>277</v>
      </c>
      <c r="Q17" s="13" t="s">
        <v>279</v>
      </c>
      <c r="R17" s="13" t="s">
        <v>275</v>
      </c>
      <c r="S17" s="13" t="s">
        <v>274</v>
      </c>
      <c r="T17" s="14" t="s">
        <v>276</v>
      </c>
    </row>
    <row r="18" spans="1:20">
      <c r="B18" s="8">
        <v>15</v>
      </c>
      <c r="C18" s="12" t="s">
        <v>280</v>
      </c>
      <c r="D18" s="13" t="s">
        <v>281</v>
      </c>
      <c r="E18" s="13" t="s">
        <v>282</v>
      </c>
      <c r="F18" s="13" t="s">
        <v>283</v>
      </c>
      <c r="G18" s="13" t="s">
        <v>284</v>
      </c>
      <c r="H18" s="13" t="s">
        <v>285</v>
      </c>
      <c r="I18" s="12" t="s">
        <v>280</v>
      </c>
      <c r="J18" s="13" t="s">
        <v>282</v>
      </c>
      <c r="K18" s="13" t="s">
        <v>285</v>
      </c>
      <c r="L18" s="13" t="s">
        <v>284</v>
      </c>
      <c r="M18" s="13" t="s">
        <v>281</v>
      </c>
      <c r="N18" s="14" t="s">
        <v>283</v>
      </c>
      <c r="O18" s="13" t="s">
        <v>280</v>
      </c>
      <c r="P18" s="13" t="s">
        <v>285</v>
      </c>
      <c r="Q18" s="13" t="s">
        <v>282</v>
      </c>
      <c r="R18" s="13" t="s">
        <v>284</v>
      </c>
      <c r="S18" s="13" t="s">
        <v>281</v>
      </c>
      <c r="T18" s="14" t="s">
        <v>283</v>
      </c>
    </row>
    <row r="19" spans="1:20">
      <c r="B19" s="8">
        <v>16</v>
      </c>
      <c r="C19" s="12" t="s">
        <v>286</v>
      </c>
      <c r="D19" s="13" t="s">
        <v>287</v>
      </c>
      <c r="E19" s="13" t="s">
        <v>288</v>
      </c>
      <c r="F19" s="13" t="s">
        <v>289</v>
      </c>
      <c r="G19" s="13" t="s">
        <v>290</v>
      </c>
      <c r="H19" s="13" t="s">
        <v>291</v>
      </c>
      <c r="I19" s="12" t="s">
        <v>288</v>
      </c>
      <c r="J19" s="13" t="s">
        <v>287</v>
      </c>
      <c r="K19" s="13" t="s">
        <v>291</v>
      </c>
      <c r="L19" s="13" t="s">
        <v>286</v>
      </c>
      <c r="M19" s="13" t="s">
        <v>290</v>
      </c>
      <c r="N19" s="14" t="s">
        <v>289</v>
      </c>
      <c r="O19" s="13" t="s">
        <v>287</v>
      </c>
      <c r="P19" s="13" t="s">
        <v>290</v>
      </c>
      <c r="Q19" s="13" t="s">
        <v>288</v>
      </c>
      <c r="R19" s="13" t="s">
        <v>289</v>
      </c>
      <c r="S19" s="13" t="s">
        <v>286</v>
      </c>
      <c r="T19" s="14" t="s">
        <v>291</v>
      </c>
    </row>
    <row r="20" spans="1:20">
      <c r="B20" s="8">
        <v>17</v>
      </c>
      <c r="C20" s="12" t="s">
        <v>292</v>
      </c>
      <c r="D20" s="13" t="s">
        <v>293</v>
      </c>
      <c r="E20" s="13" t="s">
        <v>294</v>
      </c>
      <c r="F20" s="13" t="s">
        <v>295</v>
      </c>
      <c r="G20" s="13" t="s">
        <v>296</v>
      </c>
      <c r="H20" s="13" t="s">
        <v>297</v>
      </c>
      <c r="I20" s="12" t="s">
        <v>295</v>
      </c>
      <c r="J20" s="13" t="s">
        <v>297</v>
      </c>
      <c r="K20" s="13" t="s">
        <v>292</v>
      </c>
      <c r="L20" s="13" t="s">
        <v>293</v>
      </c>
      <c r="M20" s="13" t="s">
        <v>296</v>
      </c>
      <c r="N20" s="14" t="s">
        <v>294</v>
      </c>
      <c r="O20" s="13" t="s">
        <v>293</v>
      </c>
      <c r="P20" s="13" t="s">
        <v>294</v>
      </c>
      <c r="Q20" s="13" t="s">
        <v>296</v>
      </c>
      <c r="R20" s="13" t="s">
        <v>292</v>
      </c>
      <c r="S20" s="13" t="s">
        <v>297</v>
      </c>
      <c r="T20" s="14" t="s">
        <v>295</v>
      </c>
    </row>
    <row r="21" spans="1:20">
      <c r="B21" s="8">
        <v>18</v>
      </c>
      <c r="C21" s="12" t="s">
        <v>298</v>
      </c>
      <c r="D21" s="13" t="s">
        <v>299</v>
      </c>
      <c r="E21" s="13" t="s">
        <v>300</v>
      </c>
      <c r="F21" s="13" t="s">
        <v>301</v>
      </c>
      <c r="G21" s="13" t="s">
        <v>302</v>
      </c>
      <c r="H21" s="13" t="s">
        <v>303</v>
      </c>
      <c r="I21" s="12" t="s">
        <v>302</v>
      </c>
      <c r="J21" s="13" t="s">
        <v>300</v>
      </c>
      <c r="K21" s="13" t="s">
        <v>303</v>
      </c>
      <c r="L21" s="13" t="s">
        <v>299</v>
      </c>
      <c r="M21" s="13" t="s">
        <v>298</v>
      </c>
      <c r="N21" s="14" t="s">
        <v>301</v>
      </c>
      <c r="O21" s="13" t="s">
        <v>301</v>
      </c>
      <c r="P21" s="13" t="s">
        <v>303</v>
      </c>
      <c r="Q21" s="13" t="s">
        <v>300</v>
      </c>
      <c r="R21" s="13" t="s">
        <v>302</v>
      </c>
      <c r="S21" s="13" t="s">
        <v>299</v>
      </c>
      <c r="T21" s="14" t="s">
        <v>298</v>
      </c>
    </row>
    <row r="22" spans="1:20">
      <c r="B22" s="8">
        <v>19</v>
      </c>
      <c r="C22" s="12" t="s">
        <v>304</v>
      </c>
      <c r="D22" s="13" t="s">
        <v>305</v>
      </c>
      <c r="E22" s="13" t="s">
        <v>306</v>
      </c>
      <c r="F22" s="13" t="s">
        <v>307</v>
      </c>
      <c r="G22" s="13" t="s">
        <v>308</v>
      </c>
      <c r="H22" s="13" t="s">
        <v>309</v>
      </c>
      <c r="I22" s="12" t="s">
        <v>308</v>
      </c>
      <c r="J22" s="13" t="s">
        <v>304</v>
      </c>
      <c r="K22" s="13" t="s">
        <v>306</v>
      </c>
      <c r="L22" s="13" t="s">
        <v>309</v>
      </c>
      <c r="M22" s="13" t="s">
        <v>307</v>
      </c>
      <c r="N22" s="14" t="s">
        <v>305</v>
      </c>
      <c r="O22" s="13" t="s">
        <v>309</v>
      </c>
      <c r="P22" s="13" t="s">
        <v>306</v>
      </c>
      <c r="Q22" s="13" t="s">
        <v>305</v>
      </c>
      <c r="R22" s="13" t="s">
        <v>308</v>
      </c>
      <c r="S22" s="13" t="s">
        <v>307</v>
      </c>
      <c r="T22" s="14" t="s">
        <v>304</v>
      </c>
    </row>
    <row r="23" spans="1:20">
      <c r="B23" s="8">
        <v>20</v>
      </c>
      <c r="C23" s="12" t="s">
        <v>310</v>
      </c>
      <c r="D23" s="13" t="s">
        <v>311</v>
      </c>
      <c r="E23" s="13" t="s">
        <v>312</v>
      </c>
      <c r="F23" s="13" t="s">
        <v>313</v>
      </c>
      <c r="G23" s="13" t="s">
        <v>314</v>
      </c>
      <c r="H23" s="13" t="s">
        <v>315</v>
      </c>
      <c r="I23" s="12" t="s">
        <v>312</v>
      </c>
      <c r="J23" s="13" t="s">
        <v>314</v>
      </c>
      <c r="K23" s="13" t="s">
        <v>310</v>
      </c>
      <c r="L23" s="13" t="s">
        <v>311</v>
      </c>
      <c r="M23" s="13" t="s">
        <v>313</v>
      </c>
      <c r="N23" s="14" t="s">
        <v>315</v>
      </c>
      <c r="O23" s="13" t="s">
        <v>313</v>
      </c>
      <c r="P23" s="13" t="s">
        <v>312</v>
      </c>
      <c r="Q23" s="13" t="s">
        <v>310</v>
      </c>
      <c r="R23" s="13" t="s">
        <v>315</v>
      </c>
      <c r="S23" s="13" t="s">
        <v>314</v>
      </c>
      <c r="T23" s="14" t="s">
        <v>311</v>
      </c>
    </row>
    <row r="24" spans="1:20">
      <c r="B24" s="8">
        <v>21</v>
      </c>
      <c r="C24" s="12" t="s">
        <v>316</v>
      </c>
      <c r="D24" s="13" t="s">
        <v>317</v>
      </c>
      <c r="E24" s="13" t="s">
        <v>318</v>
      </c>
      <c r="F24" s="13" t="s">
        <v>319</v>
      </c>
      <c r="G24" s="13" t="s">
        <v>320</v>
      </c>
      <c r="H24" s="13" t="s">
        <v>321</v>
      </c>
      <c r="I24" s="12" t="s">
        <v>319</v>
      </c>
      <c r="J24" s="13" t="s">
        <v>320</v>
      </c>
      <c r="K24" s="13" t="s">
        <v>318</v>
      </c>
      <c r="L24" s="13" t="s">
        <v>316</v>
      </c>
      <c r="M24" s="13" t="s">
        <v>317</v>
      </c>
      <c r="N24" s="14" t="s">
        <v>321</v>
      </c>
      <c r="O24" s="13" t="s">
        <v>321</v>
      </c>
      <c r="P24" s="13" t="s">
        <v>318</v>
      </c>
      <c r="Q24" s="13" t="s">
        <v>319</v>
      </c>
      <c r="R24" s="13" t="s">
        <v>320</v>
      </c>
      <c r="S24" s="13" t="s">
        <v>317</v>
      </c>
      <c r="T24" s="14" t="s">
        <v>316</v>
      </c>
    </row>
    <row r="25" spans="1:20">
      <c r="B25" s="8">
        <v>22</v>
      </c>
      <c r="C25" s="12" t="s">
        <v>322</v>
      </c>
      <c r="D25" s="13" t="s">
        <v>323</v>
      </c>
      <c r="E25" s="13" t="s">
        <v>324</v>
      </c>
      <c r="F25" s="13" t="s">
        <v>325</v>
      </c>
      <c r="G25" s="13" t="s">
        <v>326</v>
      </c>
      <c r="H25" s="13" t="s">
        <v>327</v>
      </c>
      <c r="I25" s="12" t="s">
        <v>323</v>
      </c>
      <c r="J25" s="13" t="s">
        <v>326</v>
      </c>
      <c r="K25" s="13" t="s">
        <v>325</v>
      </c>
      <c r="L25" s="13" t="s">
        <v>327</v>
      </c>
      <c r="M25" s="13" t="s">
        <v>324</v>
      </c>
      <c r="N25" s="14" t="s">
        <v>322</v>
      </c>
      <c r="O25" s="13" t="s">
        <v>324</v>
      </c>
      <c r="P25" s="13" t="s">
        <v>325</v>
      </c>
      <c r="Q25" s="13" t="s">
        <v>326</v>
      </c>
      <c r="R25" s="13" t="s">
        <v>323</v>
      </c>
      <c r="S25" s="13" t="s">
        <v>322</v>
      </c>
      <c r="T25" s="14" t="s">
        <v>327</v>
      </c>
    </row>
    <row r="26" spans="1:20">
      <c r="B26" s="8">
        <v>23</v>
      </c>
      <c r="C26" s="12" t="s">
        <v>328</v>
      </c>
      <c r="D26" s="13" t="s">
        <v>329</v>
      </c>
      <c r="E26" s="13" t="s">
        <v>330</v>
      </c>
      <c r="F26" s="13" t="s">
        <v>331</v>
      </c>
      <c r="G26" s="13" t="s">
        <v>332</v>
      </c>
      <c r="H26" s="13" t="s">
        <v>333</v>
      </c>
      <c r="I26" s="12" t="s">
        <v>330</v>
      </c>
      <c r="J26" s="13" t="s">
        <v>333</v>
      </c>
      <c r="K26" s="13" t="s">
        <v>328</v>
      </c>
      <c r="L26" s="13" t="s">
        <v>332</v>
      </c>
      <c r="M26" s="13" t="s">
        <v>331</v>
      </c>
      <c r="N26" s="14" t="s">
        <v>329</v>
      </c>
      <c r="O26" s="13" t="s">
        <v>332</v>
      </c>
      <c r="P26" s="13" t="s">
        <v>328</v>
      </c>
      <c r="Q26" s="13" t="s">
        <v>330</v>
      </c>
      <c r="R26" s="13" t="s">
        <v>329</v>
      </c>
      <c r="S26" s="13" t="s">
        <v>331</v>
      </c>
      <c r="T26" s="14" t="s">
        <v>333</v>
      </c>
    </row>
    <row r="27" spans="1:20">
      <c r="B27" s="8">
        <v>24</v>
      </c>
      <c r="C27" s="15" t="s">
        <v>334</v>
      </c>
      <c r="D27" s="16" t="s">
        <v>335</v>
      </c>
      <c r="E27" s="16" t="s">
        <v>336</v>
      </c>
      <c r="F27" s="16" t="s">
        <v>337</v>
      </c>
      <c r="G27" s="16" t="s">
        <v>338</v>
      </c>
      <c r="H27" s="16" t="s">
        <v>339</v>
      </c>
      <c r="I27" s="15" t="s">
        <v>339</v>
      </c>
      <c r="J27" s="16" t="s">
        <v>334</v>
      </c>
      <c r="K27" s="16" t="s">
        <v>336</v>
      </c>
      <c r="L27" s="16" t="s">
        <v>335</v>
      </c>
      <c r="M27" s="16" t="s">
        <v>338</v>
      </c>
      <c r="N27" s="17" t="s">
        <v>337</v>
      </c>
      <c r="O27" s="16" t="s">
        <v>334</v>
      </c>
      <c r="P27" s="16" t="s">
        <v>338</v>
      </c>
      <c r="Q27" s="16" t="s">
        <v>335</v>
      </c>
      <c r="R27" s="16" t="s">
        <v>337</v>
      </c>
      <c r="S27" s="16" t="s">
        <v>336</v>
      </c>
      <c r="T27" s="17" t="s">
        <v>339</v>
      </c>
    </row>
    <row r="29" spans="1:20" ht="60.5" customHeight="1">
      <c r="A29" s="158" t="s">
        <v>340</v>
      </c>
      <c r="B29" s="158"/>
      <c r="C29" s="158"/>
      <c r="D29" s="158"/>
    </row>
    <row r="30" spans="1:20">
      <c r="A30" s="3" t="s">
        <v>341</v>
      </c>
      <c r="B30" t="s">
        <v>342</v>
      </c>
      <c r="C30" s="3" t="s">
        <v>343</v>
      </c>
      <c r="D30" s="3" t="s">
        <v>344</v>
      </c>
    </row>
    <row r="31" spans="1:20">
      <c r="A31" s="3" t="s">
        <v>283</v>
      </c>
      <c r="B31">
        <f t="shared" ref="B31:B62" si="0">COUNTIF(C$4:H$27,A31)</f>
        <v>1</v>
      </c>
      <c r="C31" s="3">
        <f t="shared" ref="C31:C62" si="1">COUNTIF(I$4:N$27,A31)</f>
        <v>1</v>
      </c>
      <c r="D31" s="3">
        <f t="shared" ref="D31:D62" si="2">COUNTIF(O$4:T$27,A31)</f>
        <v>1</v>
      </c>
    </row>
    <row r="32" spans="1:20">
      <c r="A32" s="3" t="s">
        <v>293</v>
      </c>
      <c r="B32">
        <f t="shared" si="0"/>
        <v>1</v>
      </c>
      <c r="C32" s="3">
        <f t="shared" si="1"/>
        <v>1</v>
      </c>
      <c r="D32" s="3">
        <f t="shared" si="2"/>
        <v>1</v>
      </c>
    </row>
    <row r="33" spans="1:4">
      <c r="A33" s="3" t="s">
        <v>305</v>
      </c>
      <c r="B33">
        <f t="shared" si="0"/>
        <v>1</v>
      </c>
      <c r="C33" s="3">
        <f t="shared" si="1"/>
        <v>1</v>
      </c>
      <c r="D33" s="3">
        <f t="shared" si="2"/>
        <v>1</v>
      </c>
    </row>
    <row r="34" spans="1:4">
      <c r="A34" s="3" t="s">
        <v>251</v>
      </c>
      <c r="B34">
        <f t="shared" si="0"/>
        <v>1</v>
      </c>
      <c r="C34" s="3">
        <f t="shared" si="1"/>
        <v>1</v>
      </c>
      <c r="D34" s="3">
        <f t="shared" si="2"/>
        <v>1</v>
      </c>
    </row>
    <row r="35" spans="1:4">
      <c r="A35" s="3" t="s">
        <v>324</v>
      </c>
      <c r="B35">
        <f t="shared" si="0"/>
        <v>1</v>
      </c>
      <c r="C35" s="3">
        <f t="shared" si="1"/>
        <v>1</v>
      </c>
      <c r="D35" s="3">
        <f t="shared" si="2"/>
        <v>1</v>
      </c>
    </row>
    <row r="36" spans="1:4">
      <c r="A36" s="3" t="s">
        <v>203</v>
      </c>
      <c r="B36">
        <f t="shared" si="0"/>
        <v>1</v>
      </c>
      <c r="C36" s="3">
        <f t="shared" si="1"/>
        <v>1</v>
      </c>
      <c r="D36" s="3">
        <f t="shared" si="2"/>
        <v>1</v>
      </c>
    </row>
    <row r="37" spans="1:4">
      <c r="A37" s="3" t="s">
        <v>213</v>
      </c>
      <c r="B37">
        <f t="shared" si="0"/>
        <v>1</v>
      </c>
      <c r="C37" s="3">
        <f t="shared" si="1"/>
        <v>1</v>
      </c>
      <c r="D37" s="3">
        <f t="shared" si="2"/>
        <v>1</v>
      </c>
    </row>
    <row r="38" spans="1:4">
      <c r="A38" s="3" t="s">
        <v>264</v>
      </c>
      <c r="B38">
        <f t="shared" si="0"/>
        <v>1</v>
      </c>
      <c r="C38" s="3">
        <f t="shared" si="1"/>
        <v>1</v>
      </c>
      <c r="D38" s="3">
        <f t="shared" si="2"/>
        <v>1</v>
      </c>
    </row>
    <row r="39" spans="1:4">
      <c r="A39" s="3" t="s">
        <v>259</v>
      </c>
      <c r="B39">
        <f t="shared" si="0"/>
        <v>1</v>
      </c>
      <c r="C39" s="3">
        <f t="shared" si="1"/>
        <v>1</v>
      </c>
      <c r="D39" s="3">
        <f t="shared" si="2"/>
        <v>1</v>
      </c>
    </row>
    <row r="40" spans="1:4">
      <c r="A40" s="3" t="s">
        <v>286</v>
      </c>
      <c r="B40">
        <f t="shared" si="0"/>
        <v>1</v>
      </c>
      <c r="C40" s="3">
        <f t="shared" si="1"/>
        <v>1</v>
      </c>
      <c r="D40" s="3">
        <f t="shared" si="2"/>
        <v>1</v>
      </c>
    </row>
    <row r="41" spans="1:4">
      <c r="A41" s="3" t="s">
        <v>338</v>
      </c>
      <c r="B41">
        <f t="shared" si="0"/>
        <v>1</v>
      </c>
      <c r="C41" s="3">
        <f t="shared" si="1"/>
        <v>1</v>
      </c>
      <c r="D41" s="3">
        <f t="shared" si="2"/>
        <v>1</v>
      </c>
    </row>
    <row r="42" spans="1:4">
      <c r="A42" s="3" t="s">
        <v>321</v>
      </c>
      <c r="B42">
        <f t="shared" si="0"/>
        <v>1</v>
      </c>
      <c r="C42" s="3">
        <f t="shared" si="1"/>
        <v>1</v>
      </c>
      <c r="D42" s="3">
        <f t="shared" si="2"/>
        <v>1</v>
      </c>
    </row>
    <row r="43" spans="1:4">
      <c r="A43" s="3" t="s">
        <v>227</v>
      </c>
      <c r="B43">
        <f t="shared" si="0"/>
        <v>1</v>
      </c>
      <c r="C43" s="3">
        <f t="shared" si="1"/>
        <v>1</v>
      </c>
      <c r="D43" s="3">
        <f t="shared" si="2"/>
        <v>1</v>
      </c>
    </row>
    <row r="44" spans="1:4">
      <c r="A44" s="3" t="s">
        <v>248</v>
      </c>
      <c r="B44">
        <f t="shared" si="0"/>
        <v>1</v>
      </c>
      <c r="C44" s="3">
        <f t="shared" si="1"/>
        <v>1</v>
      </c>
      <c r="D44" s="3">
        <f t="shared" si="2"/>
        <v>1</v>
      </c>
    </row>
    <row r="45" spans="1:4">
      <c r="A45" s="3" t="s">
        <v>273</v>
      </c>
      <c r="B45">
        <f t="shared" si="0"/>
        <v>1</v>
      </c>
      <c r="C45" s="3">
        <f t="shared" si="1"/>
        <v>1</v>
      </c>
      <c r="D45" s="3">
        <f t="shared" si="2"/>
        <v>1</v>
      </c>
    </row>
    <row r="46" spans="1:4">
      <c r="A46" s="3" t="s">
        <v>329</v>
      </c>
      <c r="B46">
        <f t="shared" si="0"/>
        <v>1</v>
      </c>
      <c r="C46" s="3">
        <f t="shared" si="1"/>
        <v>1</v>
      </c>
      <c r="D46" s="3">
        <f t="shared" si="2"/>
        <v>1</v>
      </c>
    </row>
    <row r="47" spans="1:4">
      <c r="A47" s="3" t="s">
        <v>196</v>
      </c>
      <c r="B47">
        <f t="shared" si="0"/>
        <v>1</v>
      </c>
      <c r="C47" s="3">
        <f t="shared" si="1"/>
        <v>1</v>
      </c>
      <c r="D47" s="3">
        <f t="shared" si="2"/>
        <v>1</v>
      </c>
    </row>
    <row r="48" spans="1:4">
      <c r="A48" s="3" t="s">
        <v>219</v>
      </c>
      <c r="B48">
        <f t="shared" si="0"/>
        <v>1</v>
      </c>
      <c r="C48" s="3">
        <f t="shared" si="1"/>
        <v>1</v>
      </c>
      <c r="D48" s="3">
        <f t="shared" si="2"/>
        <v>1</v>
      </c>
    </row>
    <row r="49" spans="1:4">
      <c r="A49" s="3" t="s">
        <v>232</v>
      </c>
      <c r="B49">
        <f t="shared" si="0"/>
        <v>1</v>
      </c>
      <c r="C49" s="3">
        <f t="shared" si="1"/>
        <v>1</v>
      </c>
      <c r="D49" s="3">
        <f t="shared" si="2"/>
        <v>1</v>
      </c>
    </row>
    <row r="50" spans="1:4">
      <c r="A50" s="3" t="s">
        <v>242</v>
      </c>
      <c r="B50">
        <f t="shared" si="0"/>
        <v>1</v>
      </c>
      <c r="C50" s="3">
        <f t="shared" si="1"/>
        <v>1</v>
      </c>
      <c r="D50" s="3">
        <f t="shared" si="2"/>
        <v>1</v>
      </c>
    </row>
    <row r="51" spans="1:4">
      <c r="A51" s="3" t="s">
        <v>224</v>
      </c>
      <c r="B51">
        <f t="shared" si="0"/>
        <v>1</v>
      </c>
      <c r="C51" s="3">
        <f t="shared" si="1"/>
        <v>1</v>
      </c>
      <c r="D51" s="3">
        <f t="shared" si="2"/>
        <v>1</v>
      </c>
    </row>
    <row r="52" spans="1:4">
      <c r="A52" s="3" t="s">
        <v>303</v>
      </c>
      <c r="B52">
        <f t="shared" si="0"/>
        <v>1</v>
      </c>
      <c r="C52" s="3">
        <f t="shared" si="1"/>
        <v>1</v>
      </c>
      <c r="D52" s="3">
        <f t="shared" si="2"/>
        <v>1</v>
      </c>
    </row>
    <row r="53" spans="1:4">
      <c r="A53" s="3" t="s">
        <v>274</v>
      </c>
      <c r="B53">
        <f t="shared" si="0"/>
        <v>1</v>
      </c>
      <c r="C53" s="3">
        <f t="shared" si="1"/>
        <v>1</v>
      </c>
      <c r="D53" s="3">
        <f t="shared" si="2"/>
        <v>1</v>
      </c>
    </row>
    <row r="54" spans="1:4">
      <c r="A54" s="3" t="s">
        <v>310</v>
      </c>
      <c r="B54">
        <f t="shared" si="0"/>
        <v>1</v>
      </c>
      <c r="C54" s="3">
        <f t="shared" si="1"/>
        <v>1</v>
      </c>
      <c r="D54" s="3">
        <f t="shared" si="2"/>
        <v>1</v>
      </c>
    </row>
    <row r="55" spans="1:4">
      <c r="A55" s="3" t="s">
        <v>225</v>
      </c>
      <c r="B55">
        <f t="shared" si="0"/>
        <v>1</v>
      </c>
      <c r="C55" s="3">
        <f t="shared" si="1"/>
        <v>1</v>
      </c>
      <c r="D55" s="3">
        <f t="shared" si="2"/>
        <v>1</v>
      </c>
    </row>
    <row r="56" spans="1:4">
      <c r="A56" s="3" t="s">
        <v>320</v>
      </c>
      <c r="B56">
        <f t="shared" si="0"/>
        <v>1</v>
      </c>
      <c r="C56" s="3">
        <f t="shared" si="1"/>
        <v>1</v>
      </c>
      <c r="D56" s="3">
        <f t="shared" si="2"/>
        <v>1</v>
      </c>
    </row>
    <row r="57" spans="1:4">
      <c r="A57" s="3" t="s">
        <v>289</v>
      </c>
      <c r="B57">
        <f t="shared" si="0"/>
        <v>1</v>
      </c>
      <c r="C57" s="3">
        <f t="shared" si="1"/>
        <v>1</v>
      </c>
      <c r="D57" s="3">
        <f t="shared" si="2"/>
        <v>1</v>
      </c>
    </row>
    <row r="58" spans="1:4">
      <c r="A58" s="3" t="s">
        <v>243</v>
      </c>
      <c r="B58">
        <f t="shared" si="0"/>
        <v>1</v>
      </c>
      <c r="C58" s="3">
        <f t="shared" si="1"/>
        <v>1</v>
      </c>
      <c r="D58" s="3">
        <f t="shared" si="2"/>
        <v>1</v>
      </c>
    </row>
    <row r="59" spans="1:4">
      <c r="A59" s="3" t="s">
        <v>335</v>
      </c>
      <c r="B59">
        <f t="shared" si="0"/>
        <v>1</v>
      </c>
      <c r="C59" s="3">
        <f t="shared" si="1"/>
        <v>1</v>
      </c>
      <c r="D59" s="3">
        <f t="shared" si="2"/>
        <v>1</v>
      </c>
    </row>
    <row r="60" spans="1:4">
      <c r="A60" s="3" t="s">
        <v>306</v>
      </c>
      <c r="B60">
        <f t="shared" si="0"/>
        <v>1</v>
      </c>
      <c r="C60" s="3">
        <f t="shared" si="1"/>
        <v>1</v>
      </c>
      <c r="D60" s="3">
        <f t="shared" si="2"/>
        <v>1</v>
      </c>
    </row>
    <row r="61" spans="1:4">
      <c r="A61" s="3" t="s">
        <v>200</v>
      </c>
      <c r="B61">
        <f t="shared" si="0"/>
        <v>1</v>
      </c>
      <c r="C61" s="3">
        <f t="shared" si="1"/>
        <v>1</v>
      </c>
      <c r="D61" s="3">
        <f t="shared" si="2"/>
        <v>1</v>
      </c>
    </row>
    <row r="62" spans="1:4">
      <c r="A62" s="3" t="s">
        <v>205</v>
      </c>
      <c r="B62">
        <f t="shared" si="0"/>
        <v>1</v>
      </c>
      <c r="C62" s="3">
        <f t="shared" si="1"/>
        <v>1</v>
      </c>
      <c r="D62" s="3">
        <f t="shared" si="2"/>
        <v>1</v>
      </c>
    </row>
    <row r="63" spans="1:4">
      <c r="A63" s="3" t="s">
        <v>250</v>
      </c>
      <c r="B63">
        <f t="shared" ref="B63:B94" si="3">COUNTIF(C$4:H$27,A63)</f>
        <v>1</v>
      </c>
      <c r="C63" s="3">
        <f t="shared" ref="C63:C94" si="4">COUNTIF(I$4:N$27,A63)</f>
        <v>1</v>
      </c>
      <c r="D63" s="3">
        <f t="shared" ref="D63:D94" si="5">COUNTIF(O$4:T$27,A63)</f>
        <v>1</v>
      </c>
    </row>
    <row r="64" spans="1:4">
      <c r="A64" s="3" t="s">
        <v>233</v>
      </c>
      <c r="B64">
        <f t="shared" si="3"/>
        <v>1</v>
      </c>
      <c r="C64" s="3">
        <f t="shared" si="4"/>
        <v>1</v>
      </c>
      <c r="D64" s="3">
        <f t="shared" si="5"/>
        <v>1</v>
      </c>
    </row>
    <row r="65" spans="1:4">
      <c r="A65" s="3" t="s">
        <v>261</v>
      </c>
      <c r="B65">
        <f t="shared" si="3"/>
        <v>1</v>
      </c>
      <c r="C65" s="3">
        <f t="shared" si="4"/>
        <v>1</v>
      </c>
      <c r="D65" s="3">
        <f t="shared" si="5"/>
        <v>1</v>
      </c>
    </row>
    <row r="66" spans="1:4">
      <c r="A66" s="3" t="s">
        <v>268</v>
      </c>
      <c r="B66">
        <f t="shared" si="3"/>
        <v>1</v>
      </c>
      <c r="C66" s="3">
        <f t="shared" si="4"/>
        <v>1</v>
      </c>
      <c r="D66" s="3">
        <f t="shared" si="5"/>
        <v>1</v>
      </c>
    </row>
    <row r="67" spans="1:4">
      <c r="A67" s="3" t="s">
        <v>214</v>
      </c>
      <c r="B67">
        <f t="shared" si="3"/>
        <v>1</v>
      </c>
      <c r="C67" s="3">
        <f t="shared" si="4"/>
        <v>1</v>
      </c>
      <c r="D67" s="3">
        <f t="shared" si="5"/>
        <v>1</v>
      </c>
    </row>
    <row r="68" spans="1:4">
      <c r="A68" s="3" t="s">
        <v>230</v>
      </c>
      <c r="B68">
        <f t="shared" si="3"/>
        <v>1</v>
      </c>
      <c r="C68" s="3">
        <f t="shared" si="4"/>
        <v>1</v>
      </c>
      <c r="D68" s="3">
        <f t="shared" si="5"/>
        <v>1</v>
      </c>
    </row>
    <row r="69" spans="1:4">
      <c r="A69" s="3" t="s">
        <v>314</v>
      </c>
      <c r="B69">
        <f t="shared" si="3"/>
        <v>1</v>
      </c>
      <c r="C69" s="3">
        <f t="shared" si="4"/>
        <v>1</v>
      </c>
      <c r="D69" s="3">
        <f t="shared" si="5"/>
        <v>1</v>
      </c>
    </row>
    <row r="70" spans="1:4">
      <c r="A70" s="3" t="s">
        <v>276</v>
      </c>
      <c r="B70">
        <f t="shared" si="3"/>
        <v>1</v>
      </c>
      <c r="C70" s="3">
        <f t="shared" si="4"/>
        <v>1</v>
      </c>
      <c r="D70" s="3">
        <f t="shared" si="5"/>
        <v>1</v>
      </c>
    </row>
    <row r="71" spans="1:4">
      <c r="A71" s="3" t="s">
        <v>322</v>
      </c>
      <c r="B71">
        <f t="shared" si="3"/>
        <v>1</v>
      </c>
      <c r="C71" s="3">
        <f t="shared" si="4"/>
        <v>1</v>
      </c>
      <c r="D71" s="3">
        <f t="shared" si="5"/>
        <v>1</v>
      </c>
    </row>
    <row r="72" spans="1:4">
      <c r="A72" s="3" t="s">
        <v>330</v>
      </c>
      <c r="B72">
        <f t="shared" si="3"/>
        <v>1</v>
      </c>
      <c r="C72" s="3">
        <f t="shared" si="4"/>
        <v>1</v>
      </c>
      <c r="D72" s="3">
        <f t="shared" si="5"/>
        <v>1</v>
      </c>
    </row>
    <row r="73" spans="1:4">
      <c r="A73" s="3" t="s">
        <v>299</v>
      </c>
      <c r="B73">
        <f t="shared" si="3"/>
        <v>1</v>
      </c>
      <c r="C73" s="3">
        <f t="shared" si="4"/>
        <v>1</v>
      </c>
      <c r="D73" s="3">
        <f t="shared" si="5"/>
        <v>1</v>
      </c>
    </row>
    <row r="74" spans="1:4">
      <c r="A74" s="3" t="s">
        <v>247</v>
      </c>
      <c r="B74">
        <f t="shared" si="3"/>
        <v>1</v>
      </c>
      <c r="C74" s="3">
        <f t="shared" si="4"/>
        <v>1</v>
      </c>
      <c r="D74" s="3">
        <f t="shared" si="5"/>
        <v>1</v>
      </c>
    </row>
    <row r="75" spans="1:4">
      <c r="A75" s="3" t="s">
        <v>284</v>
      </c>
      <c r="B75">
        <f t="shared" si="3"/>
        <v>1</v>
      </c>
      <c r="C75" s="3">
        <f t="shared" si="4"/>
        <v>1</v>
      </c>
      <c r="D75" s="3">
        <f t="shared" si="5"/>
        <v>1</v>
      </c>
    </row>
    <row r="76" spans="1:4">
      <c r="A76" s="3" t="s">
        <v>212</v>
      </c>
      <c r="B76">
        <f t="shared" si="3"/>
        <v>1</v>
      </c>
      <c r="C76" s="3">
        <f t="shared" si="4"/>
        <v>1</v>
      </c>
      <c r="D76" s="3">
        <f t="shared" si="5"/>
        <v>1</v>
      </c>
    </row>
    <row r="77" spans="1:4">
      <c r="A77" s="3" t="s">
        <v>292</v>
      </c>
      <c r="B77">
        <f t="shared" si="3"/>
        <v>1</v>
      </c>
      <c r="C77" s="3">
        <f t="shared" si="4"/>
        <v>1</v>
      </c>
      <c r="D77" s="3">
        <f t="shared" si="5"/>
        <v>1</v>
      </c>
    </row>
    <row r="78" spans="1:4">
      <c r="A78" s="3" t="s">
        <v>266</v>
      </c>
      <c r="B78">
        <f t="shared" si="3"/>
        <v>1</v>
      </c>
      <c r="C78" s="3">
        <f t="shared" si="4"/>
        <v>1</v>
      </c>
      <c r="D78" s="3">
        <f t="shared" si="5"/>
        <v>1</v>
      </c>
    </row>
    <row r="79" spans="1:4">
      <c r="A79" s="3" t="s">
        <v>309</v>
      </c>
      <c r="B79">
        <f t="shared" si="3"/>
        <v>1</v>
      </c>
      <c r="C79" s="3">
        <f t="shared" si="4"/>
        <v>1</v>
      </c>
      <c r="D79" s="3">
        <f t="shared" si="5"/>
        <v>1</v>
      </c>
    </row>
    <row r="80" spans="1:4">
      <c r="A80" s="3" t="s">
        <v>315</v>
      </c>
      <c r="B80">
        <f t="shared" si="3"/>
        <v>1</v>
      </c>
      <c r="C80" s="3">
        <f t="shared" si="4"/>
        <v>1</v>
      </c>
      <c r="D80" s="3">
        <f t="shared" si="5"/>
        <v>1</v>
      </c>
    </row>
    <row r="81" spans="1:4">
      <c r="A81" s="3" t="s">
        <v>267</v>
      </c>
      <c r="B81">
        <f t="shared" si="3"/>
        <v>1</v>
      </c>
      <c r="C81" s="3">
        <f t="shared" si="4"/>
        <v>1</v>
      </c>
      <c r="D81" s="3">
        <f t="shared" si="5"/>
        <v>1</v>
      </c>
    </row>
    <row r="82" spans="1:4">
      <c r="A82" s="3" t="s">
        <v>332</v>
      </c>
      <c r="B82">
        <f t="shared" si="3"/>
        <v>1</v>
      </c>
      <c r="C82" s="3">
        <f t="shared" si="4"/>
        <v>1</v>
      </c>
      <c r="D82" s="3">
        <f t="shared" si="5"/>
        <v>1</v>
      </c>
    </row>
    <row r="83" spans="1:4">
      <c r="A83" s="3" t="s">
        <v>325</v>
      </c>
      <c r="B83">
        <f t="shared" si="3"/>
        <v>1</v>
      </c>
      <c r="C83" s="3">
        <f t="shared" si="4"/>
        <v>1</v>
      </c>
      <c r="D83" s="3">
        <f t="shared" si="5"/>
        <v>1</v>
      </c>
    </row>
    <row r="84" spans="1:4">
      <c r="A84" s="3" t="s">
        <v>300</v>
      </c>
      <c r="B84">
        <f t="shared" si="3"/>
        <v>1</v>
      </c>
      <c r="C84" s="3">
        <f t="shared" si="4"/>
        <v>1</v>
      </c>
      <c r="D84" s="3">
        <f t="shared" si="5"/>
        <v>1</v>
      </c>
    </row>
    <row r="85" spans="1:4">
      <c r="A85" s="3" t="s">
        <v>296</v>
      </c>
      <c r="B85">
        <f t="shared" si="3"/>
        <v>1</v>
      </c>
      <c r="C85" s="3">
        <f t="shared" si="4"/>
        <v>1</v>
      </c>
      <c r="D85" s="3">
        <f t="shared" si="5"/>
        <v>1</v>
      </c>
    </row>
    <row r="86" spans="1:4">
      <c r="A86" s="3" t="s">
        <v>199</v>
      </c>
      <c r="B86">
        <f t="shared" si="3"/>
        <v>1</v>
      </c>
      <c r="C86" s="3">
        <f t="shared" si="4"/>
        <v>1</v>
      </c>
      <c r="D86" s="3">
        <f t="shared" si="5"/>
        <v>1</v>
      </c>
    </row>
    <row r="87" spans="1:4">
      <c r="A87" s="3" t="s">
        <v>222</v>
      </c>
      <c r="B87">
        <f t="shared" si="3"/>
        <v>1</v>
      </c>
      <c r="C87" s="3">
        <f t="shared" si="4"/>
        <v>1</v>
      </c>
      <c r="D87" s="3">
        <f t="shared" si="5"/>
        <v>1</v>
      </c>
    </row>
    <row r="88" spans="1:4">
      <c r="A88" s="3" t="s">
        <v>285</v>
      </c>
      <c r="B88">
        <f t="shared" si="3"/>
        <v>1</v>
      </c>
      <c r="C88" s="3">
        <f t="shared" si="4"/>
        <v>1</v>
      </c>
      <c r="D88" s="3">
        <f t="shared" si="5"/>
        <v>1</v>
      </c>
    </row>
    <row r="89" spans="1:4">
      <c r="A89" s="3" t="s">
        <v>241</v>
      </c>
      <c r="B89">
        <f t="shared" si="3"/>
        <v>1</v>
      </c>
      <c r="C89" s="3">
        <f t="shared" si="4"/>
        <v>1</v>
      </c>
      <c r="D89" s="3">
        <f t="shared" si="5"/>
        <v>1</v>
      </c>
    </row>
    <row r="90" spans="1:4">
      <c r="A90" s="3" t="s">
        <v>269</v>
      </c>
      <c r="B90">
        <f t="shared" si="3"/>
        <v>1</v>
      </c>
      <c r="C90" s="3">
        <f t="shared" si="4"/>
        <v>1</v>
      </c>
      <c r="D90" s="3">
        <f t="shared" si="5"/>
        <v>1</v>
      </c>
    </row>
    <row r="91" spans="1:4">
      <c r="A91" s="3" t="s">
        <v>245</v>
      </c>
      <c r="B91">
        <f t="shared" si="3"/>
        <v>1</v>
      </c>
      <c r="C91" s="3">
        <f t="shared" si="4"/>
        <v>1</v>
      </c>
      <c r="D91" s="3">
        <f t="shared" si="5"/>
        <v>1</v>
      </c>
    </row>
    <row r="92" spans="1:4">
      <c r="A92" s="3" t="s">
        <v>234</v>
      </c>
      <c r="B92">
        <f t="shared" si="3"/>
        <v>1</v>
      </c>
      <c r="C92" s="3">
        <f t="shared" si="4"/>
        <v>1</v>
      </c>
      <c r="D92" s="3">
        <f t="shared" si="5"/>
        <v>1</v>
      </c>
    </row>
    <row r="93" spans="1:4">
      <c r="A93" s="3" t="s">
        <v>216</v>
      </c>
      <c r="B93">
        <f t="shared" si="3"/>
        <v>1</v>
      </c>
      <c r="C93" s="3">
        <f t="shared" si="4"/>
        <v>1</v>
      </c>
      <c r="D93" s="3">
        <f t="shared" si="5"/>
        <v>1</v>
      </c>
    </row>
    <row r="94" spans="1:4">
      <c r="A94" s="3" t="s">
        <v>287</v>
      </c>
      <c r="B94">
        <f t="shared" si="3"/>
        <v>1</v>
      </c>
      <c r="C94" s="3">
        <f t="shared" si="4"/>
        <v>1</v>
      </c>
      <c r="D94" s="3">
        <f t="shared" si="5"/>
        <v>1</v>
      </c>
    </row>
    <row r="95" spans="1:4">
      <c r="A95" s="3" t="s">
        <v>275</v>
      </c>
      <c r="B95">
        <f t="shared" ref="B95:B126" si="6">COUNTIF(C$4:H$27,A95)</f>
        <v>1</v>
      </c>
      <c r="C95" s="3">
        <f t="shared" ref="C95:C126" si="7">COUNTIF(I$4:N$27,A95)</f>
        <v>1</v>
      </c>
      <c r="D95" s="3">
        <f t="shared" ref="D95:D126" si="8">COUNTIF(O$4:T$27,A95)</f>
        <v>1</v>
      </c>
    </row>
    <row r="96" spans="1:4">
      <c r="A96" s="3" t="s">
        <v>258</v>
      </c>
      <c r="B96">
        <f t="shared" si="6"/>
        <v>1</v>
      </c>
      <c r="C96" s="3">
        <f t="shared" si="7"/>
        <v>1</v>
      </c>
      <c r="D96" s="3">
        <f t="shared" si="8"/>
        <v>1</v>
      </c>
    </row>
    <row r="97" spans="1:4">
      <c r="A97" s="3" t="s">
        <v>209</v>
      </c>
      <c r="B97">
        <f t="shared" si="6"/>
        <v>1</v>
      </c>
      <c r="C97" s="3">
        <f t="shared" si="7"/>
        <v>1</v>
      </c>
      <c r="D97" s="3">
        <f t="shared" si="8"/>
        <v>1</v>
      </c>
    </row>
    <row r="98" spans="1:4">
      <c r="A98" s="3" t="s">
        <v>226</v>
      </c>
      <c r="B98">
        <f t="shared" si="6"/>
        <v>1</v>
      </c>
      <c r="C98" s="3">
        <f t="shared" si="7"/>
        <v>1</v>
      </c>
      <c r="D98" s="3">
        <f t="shared" si="8"/>
        <v>1</v>
      </c>
    </row>
    <row r="99" spans="1:4">
      <c r="A99" s="3" t="s">
        <v>318</v>
      </c>
      <c r="B99">
        <f t="shared" si="6"/>
        <v>1</v>
      </c>
      <c r="C99" s="3">
        <f t="shared" si="7"/>
        <v>1</v>
      </c>
      <c r="D99" s="3">
        <f t="shared" si="8"/>
        <v>1</v>
      </c>
    </row>
    <row r="100" spans="1:4">
      <c r="A100" s="3" t="s">
        <v>252</v>
      </c>
      <c r="B100">
        <f t="shared" si="6"/>
        <v>1</v>
      </c>
      <c r="C100" s="3">
        <f t="shared" si="7"/>
        <v>1</v>
      </c>
      <c r="D100" s="3">
        <f t="shared" si="8"/>
        <v>1</v>
      </c>
    </row>
    <row r="101" spans="1:4">
      <c r="A101" s="3" t="s">
        <v>336</v>
      </c>
      <c r="B101">
        <f t="shared" si="6"/>
        <v>1</v>
      </c>
      <c r="C101" s="3">
        <f t="shared" si="7"/>
        <v>1</v>
      </c>
      <c r="D101" s="3">
        <f t="shared" si="8"/>
        <v>1</v>
      </c>
    </row>
    <row r="102" spans="1:4">
      <c r="A102" s="3" t="s">
        <v>202</v>
      </c>
      <c r="B102">
        <f t="shared" si="6"/>
        <v>1</v>
      </c>
      <c r="C102" s="3">
        <f t="shared" si="7"/>
        <v>1</v>
      </c>
      <c r="D102" s="3">
        <f t="shared" si="8"/>
        <v>1</v>
      </c>
    </row>
    <row r="103" spans="1:4">
      <c r="A103" s="3" t="s">
        <v>339</v>
      </c>
      <c r="B103">
        <f t="shared" si="6"/>
        <v>1</v>
      </c>
      <c r="C103" s="3">
        <f t="shared" si="7"/>
        <v>1</v>
      </c>
      <c r="D103" s="3">
        <f t="shared" si="8"/>
        <v>1</v>
      </c>
    </row>
    <row r="104" spans="1:4">
      <c r="A104" s="3" t="s">
        <v>327</v>
      </c>
      <c r="B104">
        <f t="shared" si="6"/>
        <v>1</v>
      </c>
      <c r="C104" s="3">
        <f t="shared" si="7"/>
        <v>1</v>
      </c>
      <c r="D104" s="3">
        <f t="shared" si="8"/>
        <v>1</v>
      </c>
    </row>
    <row r="105" spans="1:4">
      <c r="A105" s="3" t="s">
        <v>239</v>
      </c>
      <c r="B105">
        <f t="shared" si="6"/>
        <v>1</v>
      </c>
      <c r="C105" s="3">
        <f t="shared" si="7"/>
        <v>1</v>
      </c>
      <c r="D105" s="3">
        <f t="shared" si="8"/>
        <v>1</v>
      </c>
    </row>
    <row r="106" spans="1:4">
      <c r="A106" s="3" t="s">
        <v>277</v>
      </c>
      <c r="B106">
        <f t="shared" si="6"/>
        <v>1</v>
      </c>
      <c r="C106" s="3">
        <f t="shared" si="7"/>
        <v>1</v>
      </c>
      <c r="D106" s="3">
        <f t="shared" si="8"/>
        <v>1</v>
      </c>
    </row>
    <row r="107" spans="1:4">
      <c r="A107" s="3" t="s">
        <v>223</v>
      </c>
      <c r="B107">
        <f t="shared" si="6"/>
        <v>1</v>
      </c>
      <c r="C107" s="3">
        <f t="shared" si="7"/>
        <v>1</v>
      </c>
      <c r="D107" s="3">
        <f t="shared" si="8"/>
        <v>1</v>
      </c>
    </row>
    <row r="108" spans="1:4">
      <c r="A108" s="3" t="s">
        <v>210</v>
      </c>
      <c r="B108">
        <f t="shared" si="6"/>
        <v>1</v>
      </c>
      <c r="C108" s="3">
        <f t="shared" si="7"/>
        <v>1</v>
      </c>
      <c r="D108" s="3">
        <f t="shared" si="8"/>
        <v>1</v>
      </c>
    </row>
    <row r="109" spans="1:4">
      <c r="A109" s="3" t="s">
        <v>257</v>
      </c>
      <c r="B109">
        <f t="shared" si="6"/>
        <v>1</v>
      </c>
      <c r="C109" s="3">
        <f t="shared" si="7"/>
        <v>1</v>
      </c>
      <c r="D109" s="3">
        <f t="shared" si="8"/>
        <v>1</v>
      </c>
    </row>
    <row r="110" spans="1:4">
      <c r="A110" s="3" t="s">
        <v>288</v>
      </c>
      <c r="B110">
        <f t="shared" si="6"/>
        <v>1</v>
      </c>
      <c r="C110" s="3">
        <f t="shared" si="7"/>
        <v>1</v>
      </c>
      <c r="D110" s="3">
        <f t="shared" si="8"/>
        <v>1</v>
      </c>
    </row>
    <row r="111" spans="1:4">
      <c r="A111" s="3" t="s">
        <v>333</v>
      </c>
      <c r="B111">
        <f t="shared" si="6"/>
        <v>1</v>
      </c>
      <c r="C111" s="3">
        <f t="shared" si="7"/>
        <v>1</v>
      </c>
      <c r="D111" s="3">
        <f t="shared" si="8"/>
        <v>1</v>
      </c>
    </row>
    <row r="112" spans="1:4">
      <c r="A112" s="3" t="s">
        <v>312</v>
      </c>
      <c r="B112">
        <f t="shared" si="6"/>
        <v>1</v>
      </c>
      <c r="C112" s="3">
        <f t="shared" si="7"/>
        <v>1</v>
      </c>
      <c r="D112" s="3">
        <f t="shared" si="8"/>
        <v>1</v>
      </c>
    </row>
    <row r="113" spans="1:4">
      <c r="A113" s="3" t="s">
        <v>307</v>
      </c>
      <c r="B113">
        <f t="shared" si="6"/>
        <v>1</v>
      </c>
      <c r="C113" s="3">
        <f t="shared" si="7"/>
        <v>1</v>
      </c>
      <c r="D113" s="3">
        <f t="shared" si="8"/>
        <v>1</v>
      </c>
    </row>
    <row r="114" spans="1:4">
      <c r="A114" s="3" t="s">
        <v>301</v>
      </c>
      <c r="B114">
        <f t="shared" si="6"/>
        <v>1</v>
      </c>
      <c r="C114" s="3">
        <f t="shared" si="7"/>
        <v>1</v>
      </c>
      <c r="D114" s="3">
        <f t="shared" si="8"/>
        <v>1</v>
      </c>
    </row>
    <row r="115" spans="1:4">
      <c r="A115" s="3" t="s">
        <v>319</v>
      </c>
      <c r="B115">
        <f t="shared" si="6"/>
        <v>1</v>
      </c>
      <c r="C115" s="3">
        <f t="shared" si="7"/>
        <v>1</v>
      </c>
      <c r="D115" s="3">
        <f t="shared" si="8"/>
        <v>1</v>
      </c>
    </row>
    <row r="116" spans="1:4">
      <c r="A116" s="3" t="s">
        <v>235</v>
      </c>
      <c r="B116">
        <f t="shared" si="6"/>
        <v>1</v>
      </c>
      <c r="C116" s="3">
        <f t="shared" si="7"/>
        <v>1</v>
      </c>
      <c r="D116" s="3">
        <f t="shared" si="8"/>
        <v>1</v>
      </c>
    </row>
    <row r="117" spans="1:4">
      <c r="A117" s="3" t="s">
        <v>271</v>
      </c>
      <c r="B117">
        <f t="shared" si="6"/>
        <v>1</v>
      </c>
      <c r="C117" s="3">
        <f t="shared" si="7"/>
        <v>1</v>
      </c>
      <c r="D117" s="3">
        <f t="shared" si="8"/>
        <v>1</v>
      </c>
    </row>
    <row r="118" spans="1:4">
      <c r="A118" s="3" t="s">
        <v>249</v>
      </c>
      <c r="B118">
        <f t="shared" si="6"/>
        <v>1</v>
      </c>
      <c r="C118" s="3">
        <f t="shared" si="7"/>
        <v>1</v>
      </c>
      <c r="D118" s="3">
        <f t="shared" si="8"/>
        <v>1</v>
      </c>
    </row>
    <row r="119" spans="1:4">
      <c r="A119" s="3" t="s">
        <v>282</v>
      </c>
      <c r="B119">
        <f t="shared" si="6"/>
        <v>1</v>
      </c>
      <c r="C119" s="3">
        <f t="shared" si="7"/>
        <v>1</v>
      </c>
      <c r="D119" s="3">
        <f t="shared" si="8"/>
        <v>1</v>
      </c>
    </row>
    <row r="120" spans="1:4">
      <c r="A120" s="3" t="s">
        <v>297</v>
      </c>
      <c r="B120">
        <f t="shared" si="6"/>
        <v>1</v>
      </c>
      <c r="C120" s="3">
        <f t="shared" si="7"/>
        <v>1</v>
      </c>
      <c r="D120" s="3">
        <f t="shared" si="8"/>
        <v>1</v>
      </c>
    </row>
    <row r="121" spans="1:4">
      <c r="A121" s="3" t="s">
        <v>218</v>
      </c>
      <c r="B121">
        <f t="shared" si="6"/>
        <v>1</v>
      </c>
      <c r="C121" s="3">
        <f t="shared" si="7"/>
        <v>1</v>
      </c>
      <c r="D121" s="3">
        <f t="shared" si="8"/>
        <v>1</v>
      </c>
    </row>
    <row r="122" spans="1:4">
      <c r="A122" s="3" t="s">
        <v>254</v>
      </c>
      <c r="B122">
        <f t="shared" si="6"/>
        <v>1</v>
      </c>
      <c r="C122" s="3">
        <f t="shared" si="7"/>
        <v>1</v>
      </c>
      <c r="D122" s="3">
        <f t="shared" si="8"/>
        <v>1</v>
      </c>
    </row>
    <row r="123" spans="1:4">
      <c r="A123" s="3" t="s">
        <v>228</v>
      </c>
      <c r="B123">
        <f t="shared" si="6"/>
        <v>1</v>
      </c>
      <c r="C123" s="3">
        <f t="shared" si="7"/>
        <v>1</v>
      </c>
      <c r="D123" s="3">
        <f t="shared" si="8"/>
        <v>1</v>
      </c>
    </row>
    <row r="124" spans="1:4">
      <c r="A124" s="3" t="s">
        <v>207</v>
      </c>
      <c r="B124">
        <f t="shared" si="6"/>
        <v>1</v>
      </c>
      <c r="C124" s="3">
        <f t="shared" si="7"/>
        <v>1</v>
      </c>
      <c r="D124" s="3">
        <f t="shared" si="8"/>
        <v>1</v>
      </c>
    </row>
    <row r="125" spans="1:4">
      <c r="A125" s="3" t="s">
        <v>201</v>
      </c>
      <c r="B125">
        <f t="shared" si="6"/>
        <v>1</v>
      </c>
      <c r="C125" s="3">
        <f t="shared" si="7"/>
        <v>1</v>
      </c>
      <c r="D125" s="3">
        <f t="shared" si="8"/>
        <v>1</v>
      </c>
    </row>
    <row r="126" spans="1:4">
      <c r="A126" s="3" t="s">
        <v>265</v>
      </c>
      <c r="B126">
        <f t="shared" si="6"/>
        <v>1</v>
      </c>
      <c r="C126" s="3">
        <f t="shared" si="7"/>
        <v>1</v>
      </c>
      <c r="D126" s="3">
        <f t="shared" si="8"/>
        <v>1</v>
      </c>
    </row>
    <row r="127" spans="1:4">
      <c r="A127" s="3" t="s">
        <v>290</v>
      </c>
      <c r="B127">
        <f t="shared" ref="B127:B158" si="9">COUNTIF(C$4:H$27,A127)</f>
        <v>1</v>
      </c>
      <c r="C127" s="3">
        <f t="shared" ref="C127:C158" si="10">COUNTIF(I$4:N$27,A127)</f>
        <v>1</v>
      </c>
      <c r="D127" s="3">
        <f t="shared" ref="D127:D158" si="11">COUNTIF(O$4:T$27,A127)</f>
        <v>1</v>
      </c>
    </row>
    <row r="128" spans="1:4">
      <c r="A128" s="3" t="s">
        <v>270</v>
      </c>
      <c r="B128">
        <f t="shared" si="9"/>
        <v>1</v>
      </c>
      <c r="C128" s="3">
        <f t="shared" si="10"/>
        <v>1</v>
      </c>
      <c r="D128" s="3">
        <f t="shared" si="11"/>
        <v>1</v>
      </c>
    </row>
    <row r="129" spans="1:4">
      <c r="A129" s="3" t="s">
        <v>313</v>
      </c>
      <c r="B129">
        <f t="shared" si="9"/>
        <v>1</v>
      </c>
      <c r="C129" s="3">
        <f t="shared" si="10"/>
        <v>1</v>
      </c>
      <c r="D129" s="3">
        <f t="shared" si="11"/>
        <v>1</v>
      </c>
    </row>
    <row r="130" spans="1:4">
      <c r="A130" s="3" t="s">
        <v>278</v>
      </c>
      <c r="B130">
        <f t="shared" si="9"/>
        <v>1</v>
      </c>
      <c r="C130" s="3">
        <f t="shared" si="10"/>
        <v>1</v>
      </c>
      <c r="D130" s="3">
        <f t="shared" si="11"/>
        <v>1</v>
      </c>
    </row>
    <row r="131" spans="1:4">
      <c r="A131" s="3" t="s">
        <v>204</v>
      </c>
      <c r="B131">
        <f t="shared" si="9"/>
        <v>1</v>
      </c>
      <c r="C131" s="3">
        <f t="shared" si="10"/>
        <v>1</v>
      </c>
      <c r="D131" s="3">
        <f t="shared" si="11"/>
        <v>1</v>
      </c>
    </row>
    <row r="132" spans="1:4">
      <c r="A132" s="3" t="s">
        <v>256</v>
      </c>
      <c r="B132">
        <f t="shared" si="9"/>
        <v>1</v>
      </c>
      <c r="C132" s="3">
        <f t="shared" si="10"/>
        <v>1</v>
      </c>
      <c r="D132" s="3">
        <f t="shared" si="11"/>
        <v>1</v>
      </c>
    </row>
    <row r="133" spans="1:4">
      <c r="A133" s="3" t="s">
        <v>255</v>
      </c>
      <c r="B133">
        <f t="shared" si="9"/>
        <v>1</v>
      </c>
      <c r="C133" s="3">
        <f t="shared" si="10"/>
        <v>1</v>
      </c>
      <c r="D133" s="3">
        <f t="shared" si="11"/>
        <v>1</v>
      </c>
    </row>
    <row r="134" spans="1:4">
      <c r="A134" s="3" t="s">
        <v>198</v>
      </c>
      <c r="B134">
        <f t="shared" si="9"/>
        <v>1</v>
      </c>
      <c r="C134" s="3">
        <f t="shared" si="10"/>
        <v>1</v>
      </c>
      <c r="D134" s="3">
        <f t="shared" si="11"/>
        <v>1</v>
      </c>
    </row>
    <row r="135" spans="1:4">
      <c r="A135" s="3" t="s">
        <v>262</v>
      </c>
      <c r="B135">
        <f t="shared" si="9"/>
        <v>1</v>
      </c>
      <c r="C135" s="3">
        <f t="shared" si="10"/>
        <v>1</v>
      </c>
      <c r="D135" s="3">
        <f t="shared" si="11"/>
        <v>1</v>
      </c>
    </row>
    <row r="136" spans="1:4">
      <c r="A136" s="3" t="s">
        <v>221</v>
      </c>
      <c r="B136">
        <f t="shared" si="9"/>
        <v>1</v>
      </c>
      <c r="C136" s="3">
        <f t="shared" si="10"/>
        <v>1</v>
      </c>
      <c r="D136" s="3">
        <f t="shared" si="11"/>
        <v>1</v>
      </c>
    </row>
    <row r="137" spans="1:4">
      <c r="A137" s="3" t="s">
        <v>231</v>
      </c>
      <c r="B137">
        <f t="shared" si="9"/>
        <v>1</v>
      </c>
      <c r="C137" s="3">
        <f t="shared" si="10"/>
        <v>1</v>
      </c>
      <c r="D137" s="3">
        <f t="shared" si="11"/>
        <v>1</v>
      </c>
    </row>
    <row r="138" spans="1:4">
      <c r="A138" s="3" t="s">
        <v>236</v>
      </c>
      <c r="B138">
        <f t="shared" si="9"/>
        <v>1</v>
      </c>
      <c r="C138" s="3">
        <f t="shared" si="10"/>
        <v>1</v>
      </c>
      <c r="D138" s="3">
        <f t="shared" si="11"/>
        <v>1</v>
      </c>
    </row>
    <row r="139" spans="1:4">
      <c r="A139" s="3" t="s">
        <v>316</v>
      </c>
      <c r="B139">
        <f t="shared" si="9"/>
        <v>1</v>
      </c>
      <c r="C139" s="3">
        <f t="shared" si="10"/>
        <v>1</v>
      </c>
      <c r="D139" s="3">
        <f t="shared" si="11"/>
        <v>1</v>
      </c>
    </row>
    <row r="140" spans="1:4">
      <c r="A140" s="3" t="s">
        <v>240</v>
      </c>
      <c r="B140">
        <f t="shared" si="9"/>
        <v>1</v>
      </c>
      <c r="C140" s="3">
        <f t="shared" si="10"/>
        <v>1</v>
      </c>
      <c r="D140" s="3">
        <f t="shared" si="11"/>
        <v>1</v>
      </c>
    </row>
    <row r="141" spans="1:4">
      <c r="A141" s="3" t="s">
        <v>304</v>
      </c>
      <c r="B141">
        <f t="shared" si="9"/>
        <v>1</v>
      </c>
      <c r="C141" s="3">
        <f t="shared" si="10"/>
        <v>1</v>
      </c>
      <c r="D141" s="3">
        <f t="shared" si="11"/>
        <v>1</v>
      </c>
    </row>
    <row r="142" spans="1:4">
      <c r="A142" s="3" t="s">
        <v>217</v>
      </c>
      <c r="B142">
        <f t="shared" si="9"/>
        <v>1</v>
      </c>
      <c r="C142" s="3">
        <f t="shared" si="10"/>
        <v>1</v>
      </c>
      <c r="D142" s="3">
        <f t="shared" si="11"/>
        <v>1</v>
      </c>
    </row>
    <row r="143" spans="1:4">
      <c r="A143" s="3" t="s">
        <v>211</v>
      </c>
      <c r="B143">
        <f t="shared" si="9"/>
        <v>1</v>
      </c>
      <c r="C143" s="3">
        <f t="shared" si="10"/>
        <v>1</v>
      </c>
      <c r="D143" s="3">
        <f t="shared" si="11"/>
        <v>1</v>
      </c>
    </row>
    <row r="144" spans="1:4">
      <c r="A144" s="3" t="s">
        <v>298</v>
      </c>
      <c r="B144">
        <f t="shared" si="9"/>
        <v>1</v>
      </c>
      <c r="C144" s="3">
        <f t="shared" si="10"/>
        <v>1</v>
      </c>
      <c r="D144" s="3">
        <f t="shared" si="11"/>
        <v>1</v>
      </c>
    </row>
    <row r="145" spans="1:4">
      <c r="A145" s="3" t="s">
        <v>328</v>
      </c>
      <c r="B145">
        <f t="shared" si="9"/>
        <v>1</v>
      </c>
      <c r="C145" s="3">
        <f t="shared" si="10"/>
        <v>1</v>
      </c>
      <c r="D145" s="3">
        <f t="shared" si="11"/>
        <v>1</v>
      </c>
    </row>
    <row r="146" spans="1:4">
      <c r="A146" s="3" t="s">
        <v>334</v>
      </c>
      <c r="B146">
        <f t="shared" si="9"/>
        <v>1</v>
      </c>
      <c r="C146" s="3">
        <f t="shared" si="10"/>
        <v>1</v>
      </c>
      <c r="D146" s="3">
        <f t="shared" si="11"/>
        <v>1</v>
      </c>
    </row>
    <row r="147" spans="1:4">
      <c r="A147" s="3" t="s">
        <v>323</v>
      </c>
      <c r="B147">
        <f t="shared" si="9"/>
        <v>1</v>
      </c>
      <c r="C147" s="3">
        <f t="shared" si="10"/>
        <v>1</v>
      </c>
      <c r="D147" s="3">
        <f t="shared" si="11"/>
        <v>1</v>
      </c>
    </row>
    <row r="148" spans="1:4">
      <c r="A148" s="3" t="s">
        <v>295</v>
      </c>
      <c r="B148">
        <f t="shared" si="9"/>
        <v>1</v>
      </c>
      <c r="C148" s="3">
        <f t="shared" si="10"/>
        <v>1</v>
      </c>
      <c r="D148" s="3">
        <f t="shared" si="11"/>
        <v>1</v>
      </c>
    </row>
    <row r="149" spans="1:4">
      <c r="A149" s="3" t="s">
        <v>281</v>
      </c>
      <c r="B149">
        <f t="shared" si="9"/>
        <v>1</v>
      </c>
      <c r="C149" s="3">
        <f t="shared" si="10"/>
        <v>1</v>
      </c>
      <c r="D149" s="3">
        <f t="shared" si="11"/>
        <v>1</v>
      </c>
    </row>
    <row r="150" spans="1:4">
      <c r="A150" s="3" t="s">
        <v>244</v>
      </c>
      <c r="B150">
        <f t="shared" si="9"/>
        <v>1</v>
      </c>
      <c r="C150" s="3">
        <f t="shared" si="10"/>
        <v>1</v>
      </c>
      <c r="D150" s="3">
        <f t="shared" si="11"/>
        <v>1</v>
      </c>
    </row>
    <row r="151" spans="1:4">
      <c r="A151" s="3" t="s">
        <v>337</v>
      </c>
      <c r="B151">
        <f t="shared" si="9"/>
        <v>1</v>
      </c>
      <c r="C151" s="3">
        <f t="shared" si="10"/>
        <v>1</v>
      </c>
      <c r="D151" s="3">
        <f t="shared" si="11"/>
        <v>1</v>
      </c>
    </row>
    <row r="152" spans="1:4">
      <c r="A152" s="3" t="s">
        <v>279</v>
      </c>
      <c r="B152">
        <f t="shared" si="9"/>
        <v>1</v>
      </c>
      <c r="C152" s="3">
        <f t="shared" si="10"/>
        <v>1</v>
      </c>
      <c r="D152" s="3">
        <f t="shared" si="11"/>
        <v>1</v>
      </c>
    </row>
    <row r="153" spans="1:4">
      <c r="A153" s="3" t="s">
        <v>215</v>
      </c>
      <c r="B153">
        <f t="shared" si="9"/>
        <v>1</v>
      </c>
      <c r="C153" s="3">
        <f t="shared" si="10"/>
        <v>1</v>
      </c>
      <c r="D153" s="3">
        <f t="shared" si="11"/>
        <v>1</v>
      </c>
    </row>
    <row r="154" spans="1:4">
      <c r="A154" s="3" t="s">
        <v>291</v>
      </c>
      <c r="B154">
        <f t="shared" si="9"/>
        <v>1</v>
      </c>
      <c r="C154" s="3">
        <f t="shared" si="10"/>
        <v>1</v>
      </c>
      <c r="D154" s="3">
        <f t="shared" si="11"/>
        <v>1</v>
      </c>
    </row>
    <row r="155" spans="1:4">
      <c r="A155" s="3" t="s">
        <v>263</v>
      </c>
      <c r="B155">
        <f t="shared" si="9"/>
        <v>1</v>
      </c>
      <c r="C155" s="3">
        <f t="shared" si="10"/>
        <v>1</v>
      </c>
      <c r="D155" s="3">
        <f t="shared" si="11"/>
        <v>1</v>
      </c>
    </row>
    <row r="156" spans="1:4">
      <c r="A156" s="3" t="s">
        <v>302</v>
      </c>
      <c r="B156">
        <f t="shared" si="9"/>
        <v>1</v>
      </c>
      <c r="C156" s="3">
        <f t="shared" si="10"/>
        <v>1</v>
      </c>
      <c r="D156" s="3">
        <f t="shared" si="11"/>
        <v>1</v>
      </c>
    </row>
    <row r="157" spans="1:4">
      <c r="A157" s="3" t="s">
        <v>238</v>
      </c>
      <c r="B157">
        <f t="shared" si="9"/>
        <v>1</v>
      </c>
      <c r="C157" s="3">
        <f t="shared" si="10"/>
        <v>1</v>
      </c>
      <c r="D157" s="3">
        <f t="shared" si="11"/>
        <v>1</v>
      </c>
    </row>
    <row r="158" spans="1:4">
      <c r="A158" s="3" t="s">
        <v>326</v>
      </c>
      <c r="B158">
        <f t="shared" si="9"/>
        <v>1</v>
      </c>
      <c r="C158" s="3">
        <f t="shared" si="10"/>
        <v>1</v>
      </c>
      <c r="D158" s="3">
        <f t="shared" si="11"/>
        <v>1</v>
      </c>
    </row>
    <row r="159" spans="1:4">
      <c r="A159" s="3" t="s">
        <v>220</v>
      </c>
      <c r="B159">
        <f t="shared" ref="B159:B174" si="12">COUNTIF(C$4:H$27,A159)</f>
        <v>1</v>
      </c>
      <c r="C159" s="3">
        <f t="shared" ref="C159:C174" si="13">COUNTIF(I$4:N$27,A159)</f>
        <v>1</v>
      </c>
      <c r="D159" s="3">
        <f t="shared" ref="D159:D174" si="14">COUNTIF(O$4:T$27,A159)</f>
        <v>1</v>
      </c>
    </row>
    <row r="160" spans="1:4">
      <c r="A160" s="3" t="s">
        <v>229</v>
      </c>
      <c r="B160">
        <f t="shared" si="12"/>
        <v>1</v>
      </c>
      <c r="C160" s="3">
        <f t="shared" si="13"/>
        <v>1</v>
      </c>
      <c r="D160" s="3">
        <f t="shared" si="14"/>
        <v>1</v>
      </c>
    </row>
    <row r="161" spans="1:4">
      <c r="A161" s="3" t="s">
        <v>272</v>
      </c>
      <c r="B161">
        <f t="shared" si="12"/>
        <v>1</v>
      </c>
      <c r="C161" s="3">
        <f t="shared" si="13"/>
        <v>1</v>
      </c>
      <c r="D161" s="3">
        <f t="shared" si="14"/>
        <v>1</v>
      </c>
    </row>
    <row r="162" spans="1:4">
      <c r="A162" s="3" t="s">
        <v>206</v>
      </c>
      <c r="B162">
        <f t="shared" si="12"/>
        <v>1</v>
      </c>
      <c r="C162" s="3">
        <f t="shared" si="13"/>
        <v>1</v>
      </c>
      <c r="D162" s="3">
        <f t="shared" si="14"/>
        <v>1</v>
      </c>
    </row>
    <row r="163" spans="1:4">
      <c r="A163" s="3" t="s">
        <v>197</v>
      </c>
      <c r="B163">
        <f t="shared" si="12"/>
        <v>1</v>
      </c>
      <c r="C163" s="3">
        <f t="shared" si="13"/>
        <v>1</v>
      </c>
      <c r="D163" s="3">
        <f t="shared" si="14"/>
        <v>1</v>
      </c>
    </row>
    <row r="164" spans="1:4">
      <c r="A164" s="3" t="s">
        <v>246</v>
      </c>
      <c r="B164">
        <f t="shared" si="12"/>
        <v>1</v>
      </c>
      <c r="C164" s="3">
        <f t="shared" si="13"/>
        <v>1</v>
      </c>
      <c r="D164" s="3">
        <f t="shared" si="14"/>
        <v>1</v>
      </c>
    </row>
    <row r="165" spans="1:4">
      <c r="A165" s="3" t="s">
        <v>311</v>
      </c>
      <c r="B165">
        <f t="shared" si="12"/>
        <v>1</v>
      </c>
      <c r="C165" s="3">
        <f t="shared" si="13"/>
        <v>1</v>
      </c>
      <c r="D165" s="3">
        <f t="shared" si="14"/>
        <v>1</v>
      </c>
    </row>
    <row r="166" spans="1:4">
      <c r="A166" s="3" t="s">
        <v>208</v>
      </c>
      <c r="B166">
        <f t="shared" si="12"/>
        <v>1</v>
      </c>
      <c r="C166" s="3">
        <f t="shared" si="13"/>
        <v>1</v>
      </c>
      <c r="D166" s="3">
        <f t="shared" si="14"/>
        <v>1</v>
      </c>
    </row>
    <row r="167" spans="1:4">
      <c r="A167" s="3" t="s">
        <v>253</v>
      </c>
      <c r="B167">
        <f t="shared" si="12"/>
        <v>1</v>
      </c>
      <c r="C167" s="3">
        <f t="shared" si="13"/>
        <v>1</v>
      </c>
      <c r="D167" s="3">
        <f t="shared" si="14"/>
        <v>1</v>
      </c>
    </row>
    <row r="168" spans="1:4">
      <c r="A168" s="3" t="s">
        <v>308</v>
      </c>
      <c r="B168">
        <f t="shared" si="12"/>
        <v>1</v>
      </c>
      <c r="C168" s="3">
        <f t="shared" si="13"/>
        <v>1</v>
      </c>
      <c r="D168" s="3">
        <f t="shared" si="14"/>
        <v>1</v>
      </c>
    </row>
    <row r="169" spans="1:4">
      <c r="A169" s="3" t="s">
        <v>260</v>
      </c>
      <c r="B169">
        <f t="shared" si="12"/>
        <v>1</v>
      </c>
      <c r="C169" s="3">
        <f t="shared" si="13"/>
        <v>1</v>
      </c>
      <c r="D169" s="3">
        <f t="shared" si="14"/>
        <v>1</v>
      </c>
    </row>
    <row r="170" spans="1:4">
      <c r="A170" s="3" t="s">
        <v>317</v>
      </c>
      <c r="B170">
        <f t="shared" si="12"/>
        <v>1</v>
      </c>
      <c r="C170" s="3">
        <f t="shared" si="13"/>
        <v>1</v>
      </c>
      <c r="D170" s="3">
        <f t="shared" si="14"/>
        <v>1</v>
      </c>
    </row>
    <row r="171" spans="1:4">
      <c r="A171" s="3" t="s">
        <v>294</v>
      </c>
      <c r="B171">
        <f t="shared" si="12"/>
        <v>1</v>
      </c>
      <c r="C171" s="3">
        <f t="shared" si="13"/>
        <v>1</v>
      </c>
      <c r="D171" s="3">
        <f t="shared" si="14"/>
        <v>1</v>
      </c>
    </row>
    <row r="172" spans="1:4">
      <c r="A172" s="3" t="s">
        <v>237</v>
      </c>
      <c r="B172">
        <f t="shared" si="12"/>
        <v>1</v>
      </c>
      <c r="C172" s="3">
        <f t="shared" si="13"/>
        <v>1</v>
      </c>
      <c r="D172" s="3">
        <f t="shared" si="14"/>
        <v>1</v>
      </c>
    </row>
    <row r="173" spans="1:4">
      <c r="A173" s="3" t="s">
        <v>280</v>
      </c>
      <c r="B173">
        <f t="shared" si="12"/>
        <v>1</v>
      </c>
      <c r="C173" s="3">
        <f t="shared" si="13"/>
        <v>1</v>
      </c>
      <c r="D173" s="3">
        <f t="shared" si="14"/>
        <v>1</v>
      </c>
    </row>
    <row r="174" spans="1:4">
      <c r="A174" s="3" t="s">
        <v>331</v>
      </c>
      <c r="B174">
        <f t="shared" si="12"/>
        <v>1</v>
      </c>
      <c r="C174" s="3">
        <f t="shared" si="13"/>
        <v>1</v>
      </c>
      <c r="D174" s="3">
        <f t="shared" si="14"/>
        <v>1</v>
      </c>
    </row>
  </sheetData>
  <mergeCells count="2">
    <mergeCell ref="B1:T1"/>
    <mergeCell ref="A29:D29"/>
  </mergeCells>
  <phoneticPr fontId="14" type="noConversion"/>
  <pageMargins left="0.5" right="0.5" top="0.75" bottom="0.75" header="0.51" footer="0.51"/>
  <pageSetup firstPageNumber="0"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topLeftCell="A89" workbookViewId="0">
      <selection activeCell="J133" sqref="J133"/>
    </sheetView>
  </sheetViews>
  <sheetFormatPr baseColWidth="10" defaultRowHeight="15" x14ac:dyDescent="0"/>
  <cols>
    <col min="2" max="2" width="13.33203125" bestFit="1" customWidth="1"/>
    <col min="7" max="7" width="14.1640625" customWidth="1"/>
  </cols>
  <sheetData>
    <row r="1" spans="1:13" ht="121" thickBot="1">
      <c r="A1" s="18" t="s">
        <v>345</v>
      </c>
      <c r="B1" s="18" t="s">
        <v>346</v>
      </c>
      <c r="G1" s="2" t="s">
        <v>0</v>
      </c>
      <c r="H1" s="2" t="s">
        <v>3</v>
      </c>
      <c r="I1" s="19" t="s">
        <v>347</v>
      </c>
      <c r="K1" s="2" t="s">
        <v>0</v>
      </c>
      <c r="L1" s="2" t="s">
        <v>3</v>
      </c>
      <c r="M1" s="19" t="s">
        <v>347</v>
      </c>
    </row>
    <row r="2" spans="1:13">
      <c r="A2" t="s">
        <v>9</v>
      </c>
      <c r="B2">
        <v>1</v>
      </c>
      <c r="K2" s="42" t="s">
        <v>45</v>
      </c>
      <c r="L2" s="43" t="s">
        <v>196</v>
      </c>
      <c r="M2" s="44">
        <v>157</v>
      </c>
    </row>
    <row r="3" spans="1:13">
      <c r="A3" t="s">
        <v>12</v>
      </c>
      <c r="B3">
        <v>2</v>
      </c>
      <c r="K3" s="45" t="s">
        <v>102</v>
      </c>
      <c r="L3" s="41" t="s">
        <v>202</v>
      </c>
      <c r="M3" s="46">
        <v>158</v>
      </c>
    </row>
    <row r="4" spans="1:13">
      <c r="A4" t="s">
        <v>15</v>
      </c>
      <c r="B4">
        <v>3</v>
      </c>
      <c r="K4" s="45" t="s">
        <v>166</v>
      </c>
      <c r="L4" s="41" t="s">
        <v>208</v>
      </c>
      <c r="M4" s="46">
        <v>105</v>
      </c>
    </row>
    <row r="5" spans="1:13">
      <c r="A5" t="s">
        <v>18</v>
      </c>
      <c r="B5">
        <v>4</v>
      </c>
      <c r="K5" s="45" t="s">
        <v>67</v>
      </c>
      <c r="L5" s="41" t="s">
        <v>214</v>
      </c>
      <c r="M5" s="46">
        <v>64</v>
      </c>
    </row>
    <row r="6" spans="1:13">
      <c r="A6" t="s">
        <v>21</v>
      </c>
      <c r="B6">
        <v>5</v>
      </c>
      <c r="K6" s="45" t="s">
        <v>159</v>
      </c>
      <c r="L6" s="41" t="s">
        <v>220</v>
      </c>
      <c r="M6" s="46">
        <v>192</v>
      </c>
    </row>
    <row r="7" spans="1:13">
      <c r="A7" t="s">
        <v>23</v>
      </c>
      <c r="B7">
        <v>6</v>
      </c>
      <c r="K7" s="45" t="s">
        <v>98</v>
      </c>
      <c r="L7" s="41" t="s">
        <v>226</v>
      </c>
      <c r="M7" s="46">
        <v>274</v>
      </c>
    </row>
    <row r="8" spans="1:13">
      <c r="A8" t="s">
        <v>25</v>
      </c>
      <c r="B8">
        <v>7</v>
      </c>
      <c r="K8" s="45" t="s">
        <v>48</v>
      </c>
      <c r="L8" s="41" t="s">
        <v>232</v>
      </c>
      <c r="M8" s="46">
        <v>79</v>
      </c>
    </row>
    <row r="9" spans="1:13">
      <c r="A9" t="s">
        <v>28</v>
      </c>
      <c r="B9">
        <v>8</v>
      </c>
      <c r="G9" s="1"/>
      <c r="H9" s="1"/>
      <c r="I9" s="1"/>
      <c r="K9" s="45" t="s">
        <v>157</v>
      </c>
      <c r="L9" s="41" t="s">
        <v>238</v>
      </c>
      <c r="M9" s="46">
        <v>352</v>
      </c>
    </row>
    <row r="10" spans="1:13">
      <c r="A10" t="s">
        <v>31</v>
      </c>
      <c r="B10">
        <v>9</v>
      </c>
      <c r="K10" s="45" t="s">
        <v>150</v>
      </c>
      <c r="L10" s="41" t="s">
        <v>244</v>
      </c>
      <c r="M10" s="46">
        <v>179</v>
      </c>
    </row>
    <row r="11" spans="1:13">
      <c r="A11" t="s">
        <v>17</v>
      </c>
      <c r="B11">
        <v>10</v>
      </c>
      <c r="K11" s="45" t="s">
        <v>63</v>
      </c>
      <c r="L11" s="41" t="s">
        <v>250</v>
      </c>
      <c r="M11" s="46">
        <v>123</v>
      </c>
    </row>
    <row r="12" spans="1:13">
      <c r="A12" t="s">
        <v>30</v>
      </c>
      <c r="B12">
        <v>11</v>
      </c>
      <c r="K12" s="45" t="s">
        <v>132</v>
      </c>
      <c r="L12" s="41" t="s">
        <v>256</v>
      </c>
      <c r="M12" s="46">
        <v>109</v>
      </c>
    </row>
    <row r="13" spans="1:13">
      <c r="A13" t="s">
        <v>27</v>
      </c>
      <c r="B13">
        <v>12</v>
      </c>
      <c r="K13" s="45" t="s">
        <v>135</v>
      </c>
      <c r="L13" s="41" t="s">
        <v>262</v>
      </c>
      <c r="M13" s="46">
        <v>105</v>
      </c>
    </row>
    <row r="14" spans="1:13">
      <c r="A14" t="s">
        <v>39</v>
      </c>
      <c r="B14">
        <v>13</v>
      </c>
      <c r="K14" s="45" t="s">
        <v>66</v>
      </c>
      <c r="L14" s="41" t="s">
        <v>268</v>
      </c>
      <c r="M14" s="46">
        <v>172</v>
      </c>
    </row>
    <row r="15" spans="1:13">
      <c r="A15" t="s">
        <v>41</v>
      </c>
      <c r="B15">
        <v>14</v>
      </c>
      <c r="K15" s="45" t="s">
        <v>53</v>
      </c>
      <c r="L15" s="41" t="s">
        <v>274</v>
      </c>
      <c r="M15" s="46">
        <v>92</v>
      </c>
    </row>
    <row r="16" spans="1:13">
      <c r="A16" t="s">
        <v>8</v>
      </c>
      <c r="B16">
        <v>15</v>
      </c>
      <c r="K16" s="45" t="s">
        <v>173</v>
      </c>
      <c r="L16" s="41" t="s">
        <v>280</v>
      </c>
      <c r="M16" s="46">
        <v>73</v>
      </c>
    </row>
    <row r="17" spans="1:13">
      <c r="A17" t="s">
        <v>33</v>
      </c>
      <c r="B17">
        <v>16</v>
      </c>
      <c r="K17" s="45" t="s">
        <v>32</v>
      </c>
      <c r="L17" s="41" t="s">
        <v>286</v>
      </c>
      <c r="M17" s="46">
        <v>261</v>
      </c>
    </row>
    <row r="18" spans="1:13">
      <c r="A18" t="s">
        <v>11</v>
      </c>
      <c r="B18">
        <v>18</v>
      </c>
      <c r="K18" s="45" t="s">
        <v>77</v>
      </c>
      <c r="L18" s="41" t="s">
        <v>292</v>
      </c>
      <c r="M18" s="46">
        <v>104</v>
      </c>
    </row>
    <row r="19" spans="1:13">
      <c r="A19" t="s">
        <v>47</v>
      </c>
      <c r="B19">
        <v>19</v>
      </c>
      <c r="K19" s="45" t="s">
        <v>144</v>
      </c>
      <c r="L19" s="41" t="s">
        <v>298</v>
      </c>
      <c r="M19" s="46">
        <v>373</v>
      </c>
    </row>
    <row r="20" spans="1:13">
      <c r="A20" t="s">
        <v>14</v>
      </c>
      <c r="B20">
        <v>20</v>
      </c>
      <c r="K20" s="45" t="s">
        <v>141</v>
      </c>
      <c r="L20" s="41" t="s">
        <v>304</v>
      </c>
      <c r="M20" s="46">
        <v>205</v>
      </c>
    </row>
    <row r="21" spans="1:13">
      <c r="A21" t="s">
        <v>50</v>
      </c>
      <c r="B21">
        <v>21</v>
      </c>
      <c r="K21" s="45" t="s">
        <v>54</v>
      </c>
      <c r="L21" s="41" t="s">
        <v>310</v>
      </c>
      <c r="M21" s="46">
        <v>116</v>
      </c>
    </row>
    <row r="22" spans="1:13">
      <c r="A22" t="s">
        <v>37</v>
      </c>
      <c r="B22">
        <v>22</v>
      </c>
      <c r="K22" s="45" t="s">
        <v>139</v>
      </c>
      <c r="L22" s="41" t="s">
        <v>316</v>
      </c>
      <c r="M22" s="46">
        <v>85</v>
      </c>
    </row>
    <row r="23" spans="1:13">
      <c r="A23" t="s">
        <v>20</v>
      </c>
      <c r="B23">
        <v>23</v>
      </c>
      <c r="K23" s="45" t="s">
        <v>71</v>
      </c>
      <c r="L23" s="41" t="s">
        <v>322</v>
      </c>
      <c r="M23" s="46">
        <v>222</v>
      </c>
    </row>
    <row r="24" spans="1:13">
      <c r="A24" t="s">
        <v>44</v>
      </c>
      <c r="B24">
        <v>25</v>
      </c>
      <c r="K24" s="45" t="s">
        <v>145</v>
      </c>
      <c r="L24" s="41" t="s">
        <v>328</v>
      </c>
      <c r="M24" s="46">
        <v>154</v>
      </c>
    </row>
    <row r="25" spans="1:13" ht="16" thickBot="1">
      <c r="A25" t="s">
        <v>35</v>
      </c>
      <c r="B25">
        <v>27</v>
      </c>
      <c r="K25" s="47" t="s">
        <v>146</v>
      </c>
      <c r="L25" s="48" t="s">
        <v>334</v>
      </c>
      <c r="M25" s="49">
        <v>106</v>
      </c>
    </row>
    <row r="26" spans="1:13" ht="16" thickBot="1"/>
    <row r="27" spans="1:13">
      <c r="K27" s="51" t="s">
        <v>163</v>
      </c>
      <c r="L27" s="52" t="s">
        <v>197</v>
      </c>
      <c r="M27" s="53">
        <v>81</v>
      </c>
    </row>
    <row r="28" spans="1:13">
      <c r="K28" s="54" t="s">
        <v>22</v>
      </c>
      <c r="L28" s="55" t="s">
        <v>203</v>
      </c>
      <c r="M28" s="56">
        <v>117</v>
      </c>
    </row>
    <row r="29" spans="1:13">
      <c r="K29" s="54" t="s">
        <v>97</v>
      </c>
      <c r="L29" s="55" t="s">
        <v>209</v>
      </c>
      <c r="M29" s="56">
        <v>314</v>
      </c>
    </row>
    <row r="30" spans="1:13">
      <c r="K30" s="54" t="s">
        <v>153</v>
      </c>
      <c r="L30" s="55" t="s">
        <v>215</v>
      </c>
      <c r="M30" s="56">
        <v>153</v>
      </c>
    </row>
    <row r="31" spans="1:13">
      <c r="K31" s="54" t="s">
        <v>136</v>
      </c>
      <c r="L31" s="55" t="s">
        <v>221</v>
      </c>
      <c r="M31" s="56">
        <v>104</v>
      </c>
    </row>
    <row r="32" spans="1:13">
      <c r="K32" s="54" t="s">
        <v>38</v>
      </c>
      <c r="L32" s="55" t="s">
        <v>227</v>
      </c>
      <c r="M32" s="56">
        <v>146</v>
      </c>
    </row>
    <row r="33" spans="11:13">
      <c r="K33" s="54" t="s">
        <v>64</v>
      </c>
      <c r="L33" s="55" t="s">
        <v>233</v>
      </c>
      <c r="M33" s="56">
        <v>92</v>
      </c>
    </row>
    <row r="34" spans="11:13">
      <c r="K34" s="54" t="s">
        <v>105</v>
      </c>
      <c r="L34" s="55" t="s">
        <v>239</v>
      </c>
      <c r="M34" s="56">
        <v>56</v>
      </c>
    </row>
    <row r="35" spans="11:13">
      <c r="K35" s="54" t="s">
        <v>91</v>
      </c>
      <c r="L35" s="55" t="s">
        <v>245</v>
      </c>
      <c r="M35" s="56">
        <v>212</v>
      </c>
    </row>
    <row r="36" spans="11:13">
      <c r="K36" s="54" t="s">
        <v>16</v>
      </c>
      <c r="L36" s="55" t="s">
        <v>251</v>
      </c>
      <c r="M36" s="56">
        <v>56</v>
      </c>
    </row>
    <row r="37" spans="11:13">
      <c r="K37" s="54" t="s">
        <v>109</v>
      </c>
      <c r="L37" s="55" t="s">
        <v>257</v>
      </c>
      <c r="M37" s="56">
        <v>222</v>
      </c>
    </row>
    <row r="38" spans="11:13">
      <c r="K38" s="54" t="s">
        <v>155</v>
      </c>
      <c r="L38" s="55" t="s">
        <v>263</v>
      </c>
      <c r="M38" s="56">
        <v>316</v>
      </c>
    </row>
    <row r="39" spans="11:13">
      <c r="K39" s="54" t="s">
        <v>90</v>
      </c>
      <c r="L39" s="55" t="s">
        <v>269</v>
      </c>
      <c r="M39" s="56">
        <v>151</v>
      </c>
    </row>
    <row r="40" spans="11:13">
      <c r="K40" s="54" t="s">
        <v>95</v>
      </c>
      <c r="L40" s="55" t="s">
        <v>275</v>
      </c>
      <c r="M40" s="56">
        <v>163</v>
      </c>
    </row>
    <row r="41" spans="11:13">
      <c r="K41" s="54" t="s">
        <v>149</v>
      </c>
      <c r="L41" s="55" t="s">
        <v>281</v>
      </c>
      <c r="M41" s="56">
        <v>136</v>
      </c>
    </row>
    <row r="42" spans="11:13">
      <c r="K42" s="54" t="s">
        <v>94</v>
      </c>
      <c r="L42" s="55" t="s">
        <v>287</v>
      </c>
      <c r="M42" s="56">
        <v>35</v>
      </c>
    </row>
    <row r="43" spans="11:13">
      <c r="K43" s="54" t="s">
        <v>10</v>
      </c>
      <c r="L43" s="55" t="s">
        <v>293</v>
      </c>
      <c r="M43" s="56">
        <v>185</v>
      </c>
    </row>
    <row r="44" spans="11:13">
      <c r="K44" s="54" t="s">
        <v>73</v>
      </c>
      <c r="L44" s="55" t="s">
        <v>299</v>
      </c>
      <c r="M44" s="56">
        <v>107</v>
      </c>
    </row>
    <row r="45" spans="11:13">
      <c r="K45" s="54" t="s">
        <v>13</v>
      </c>
      <c r="L45" s="55" t="s">
        <v>305</v>
      </c>
      <c r="M45" s="56">
        <v>108</v>
      </c>
    </row>
    <row r="46" spans="11:13">
      <c r="K46" s="54" t="s">
        <v>165</v>
      </c>
      <c r="L46" s="55" t="s">
        <v>311</v>
      </c>
      <c r="M46" s="56">
        <v>102</v>
      </c>
    </row>
    <row r="47" spans="11:13">
      <c r="K47" s="54" t="s">
        <v>170</v>
      </c>
      <c r="L47" s="55" t="s">
        <v>317</v>
      </c>
      <c r="M47" s="56">
        <v>143</v>
      </c>
    </row>
    <row r="48" spans="11:13">
      <c r="K48" s="54" t="s">
        <v>147</v>
      </c>
      <c r="L48" s="55" t="s">
        <v>323</v>
      </c>
      <c r="M48" s="56">
        <v>77</v>
      </c>
    </row>
    <row r="49" spans="11:13">
      <c r="K49" s="54" t="s">
        <v>43</v>
      </c>
      <c r="L49" s="55" t="s">
        <v>329</v>
      </c>
      <c r="M49" s="56">
        <v>95</v>
      </c>
    </row>
    <row r="50" spans="11:13" ht="16" thickBot="1">
      <c r="K50" s="57" t="s">
        <v>59</v>
      </c>
      <c r="L50" s="58" t="s">
        <v>335</v>
      </c>
      <c r="M50" s="59">
        <v>106</v>
      </c>
    </row>
    <row r="51" spans="11:13" ht="16" thickBot="1"/>
    <row r="52" spans="11:13">
      <c r="K52" s="97" t="s">
        <v>134</v>
      </c>
      <c r="L52" s="98" t="s">
        <v>198</v>
      </c>
      <c r="M52" s="99">
        <v>181</v>
      </c>
    </row>
    <row r="53" spans="11:13">
      <c r="K53" s="100" t="s">
        <v>131</v>
      </c>
      <c r="L53" s="101" t="s">
        <v>204</v>
      </c>
      <c r="M53" s="102">
        <v>255</v>
      </c>
    </row>
    <row r="54" spans="11:13">
      <c r="K54" s="100" t="s">
        <v>108</v>
      </c>
      <c r="L54" s="101" t="s">
        <v>210</v>
      </c>
      <c r="M54" s="102">
        <v>344</v>
      </c>
    </row>
    <row r="55" spans="11:13">
      <c r="K55" s="100" t="s">
        <v>93</v>
      </c>
      <c r="L55" s="101" t="s">
        <v>216</v>
      </c>
      <c r="M55" s="102">
        <v>143</v>
      </c>
    </row>
    <row r="56" spans="11:13">
      <c r="K56" s="100" t="s">
        <v>87</v>
      </c>
      <c r="L56" s="101" t="s">
        <v>222</v>
      </c>
      <c r="M56" s="102">
        <v>246</v>
      </c>
    </row>
    <row r="57" spans="11:13">
      <c r="K57" s="100" t="s">
        <v>123</v>
      </c>
      <c r="L57" s="101" t="s">
        <v>228</v>
      </c>
      <c r="M57" s="102">
        <v>243</v>
      </c>
    </row>
    <row r="58" spans="11:13">
      <c r="K58" s="100" t="s">
        <v>92</v>
      </c>
      <c r="L58" s="101" t="s">
        <v>234</v>
      </c>
      <c r="M58" s="102">
        <v>128</v>
      </c>
    </row>
    <row r="59" spans="11:13">
      <c r="K59" s="100" t="s">
        <v>140</v>
      </c>
      <c r="L59" s="101" t="s">
        <v>240</v>
      </c>
      <c r="M59" s="102">
        <v>171</v>
      </c>
    </row>
    <row r="60" spans="11:13">
      <c r="K60" s="100" t="s">
        <v>164</v>
      </c>
      <c r="L60" s="101" t="s">
        <v>246</v>
      </c>
      <c r="M60" s="102">
        <v>29</v>
      </c>
    </row>
    <row r="61" spans="11:13">
      <c r="K61" s="100" t="s">
        <v>100</v>
      </c>
      <c r="L61" s="101" t="s">
        <v>252</v>
      </c>
      <c r="M61" s="102">
        <v>243</v>
      </c>
    </row>
    <row r="62" spans="11:13">
      <c r="K62" s="100" t="s">
        <v>96</v>
      </c>
      <c r="L62" s="101" t="s">
        <v>258</v>
      </c>
      <c r="M62" s="102">
        <v>494</v>
      </c>
    </row>
    <row r="63" spans="11:13">
      <c r="K63" s="100" t="s">
        <v>26</v>
      </c>
      <c r="L63" s="101" t="s">
        <v>264</v>
      </c>
      <c r="M63" s="102">
        <v>50</v>
      </c>
    </row>
    <row r="64" spans="11:13">
      <c r="K64" s="100" t="s">
        <v>128</v>
      </c>
      <c r="L64" s="101" t="s">
        <v>270</v>
      </c>
      <c r="M64" s="102">
        <v>170</v>
      </c>
    </row>
    <row r="65" spans="11:13">
      <c r="K65" s="100" t="s">
        <v>70</v>
      </c>
      <c r="L65" s="101" t="s">
        <v>276</v>
      </c>
      <c r="M65" s="102">
        <v>261</v>
      </c>
    </row>
    <row r="66" spans="11:13">
      <c r="K66" s="100" t="s">
        <v>119</v>
      </c>
      <c r="L66" s="101" t="s">
        <v>282</v>
      </c>
      <c r="M66" s="102">
        <v>132</v>
      </c>
    </row>
    <row r="67" spans="11:13">
      <c r="K67" s="100" t="s">
        <v>110</v>
      </c>
      <c r="L67" s="101" t="s">
        <v>288</v>
      </c>
      <c r="M67" s="102">
        <v>317</v>
      </c>
    </row>
    <row r="68" spans="11:13">
      <c r="K68" s="100" t="s">
        <v>171</v>
      </c>
      <c r="L68" s="101" t="s">
        <v>294</v>
      </c>
      <c r="M68" s="102">
        <v>112</v>
      </c>
    </row>
    <row r="69" spans="11:13">
      <c r="K69" s="100" t="s">
        <v>84</v>
      </c>
      <c r="L69" s="101" t="s">
        <v>300</v>
      </c>
      <c r="M69" s="102">
        <v>140</v>
      </c>
    </row>
    <row r="70" spans="11:13">
      <c r="K70" s="100" t="s">
        <v>60</v>
      </c>
      <c r="L70" s="101" t="s">
        <v>306</v>
      </c>
      <c r="M70" s="102">
        <v>119</v>
      </c>
    </row>
    <row r="71" spans="11:13">
      <c r="K71" s="100" t="s">
        <v>112</v>
      </c>
      <c r="L71" s="101" t="s">
        <v>312</v>
      </c>
      <c r="M71" s="102">
        <v>112</v>
      </c>
    </row>
    <row r="72" spans="11:13">
      <c r="K72" s="100" t="s">
        <v>99</v>
      </c>
      <c r="L72" s="101" t="s">
        <v>318</v>
      </c>
      <c r="M72" s="102">
        <v>287</v>
      </c>
    </row>
    <row r="73" spans="11:13">
      <c r="K73" s="100" t="s">
        <v>19</v>
      </c>
      <c r="L73" s="101" t="s">
        <v>324</v>
      </c>
      <c r="M73" s="102">
        <v>92</v>
      </c>
    </row>
    <row r="74" spans="11:13">
      <c r="K74" s="100" t="s">
        <v>72</v>
      </c>
      <c r="L74" s="101" t="s">
        <v>330</v>
      </c>
      <c r="M74" s="102">
        <v>138</v>
      </c>
    </row>
    <row r="75" spans="11:13" ht="16" thickBot="1">
      <c r="K75" s="103" t="s">
        <v>101</v>
      </c>
      <c r="L75" s="104" t="s">
        <v>336</v>
      </c>
      <c r="M75" s="105">
        <v>337</v>
      </c>
    </row>
    <row r="76" spans="11:13" ht="16" thickBot="1"/>
    <row r="77" spans="11:13">
      <c r="K77" s="131" t="s">
        <v>86</v>
      </c>
      <c r="L77" s="132" t="s">
        <v>199</v>
      </c>
      <c r="M77" s="133">
        <v>346</v>
      </c>
    </row>
    <row r="78" spans="11:13">
      <c r="K78" s="134" t="s">
        <v>62</v>
      </c>
      <c r="L78" s="135" t="s">
        <v>205</v>
      </c>
      <c r="M78" s="136">
        <v>101</v>
      </c>
    </row>
    <row r="79" spans="11:13">
      <c r="K79" s="134" t="s">
        <v>143</v>
      </c>
      <c r="L79" s="135" t="s">
        <v>211</v>
      </c>
      <c r="M79" s="136">
        <v>358</v>
      </c>
    </row>
    <row r="80" spans="11:13">
      <c r="K80" s="134" t="s">
        <v>142</v>
      </c>
      <c r="L80" s="135" t="s">
        <v>217</v>
      </c>
      <c r="M80" s="136">
        <v>86</v>
      </c>
    </row>
    <row r="81" spans="11:13">
      <c r="K81" s="134" t="s">
        <v>107</v>
      </c>
      <c r="L81" s="135" t="s">
        <v>223</v>
      </c>
      <c r="M81" s="136">
        <v>165</v>
      </c>
    </row>
    <row r="82" spans="11:13">
      <c r="K82" s="134" t="s">
        <v>160</v>
      </c>
      <c r="L82" s="135" t="s">
        <v>229</v>
      </c>
      <c r="M82" s="136">
        <v>272</v>
      </c>
    </row>
    <row r="83" spans="11:13">
      <c r="K83" s="134" t="s">
        <v>116</v>
      </c>
      <c r="L83" s="135" t="s">
        <v>235</v>
      </c>
      <c r="M83" s="136">
        <v>195</v>
      </c>
    </row>
    <row r="84" spans="11:13">
      <c r="K84" s="134" t="s">
        <v>89</v>
      </c>
      <c r="L84" s="135" t="s">
        <v>241</v>
      </c>
      <c r="M84" s="136">
        <v>184</v>
      </c>
    </row>
    <row r="85" spans="11:13">
      <c r="K85" s="134" t="s">
        <v>74</v>
      </c>
      <c r="L85" s="135" t="s">
        <v>247</v>
      </c>
      <c r="M85" s="136">
        <v>178</v>
      </c>
    </row>
    <row r="86" spans="11:13">
      <c r="K86" s="134" t="s">
        <v>167</v>
      </c>
      <c r="L86" s="135" t="s">
        <v>253</v>
      </c>
      <c r="M86" s="136">
        <v>129</v>
      </c>
    </row>
    <row r="87" spans="11:13">
      <c r="K87" s="134" t="s">
        <v>29</v>
      </c>
      <c r="L87" s="135" t="s">
        <v>259</v>
      </c>
      <c r="M87" s="136">
        <v>110</v>
      </c>
    </row>
    <row r="88" spans="11:13">
      <c r="K88" s="134" t="s">
        <v>126</v>
      </c>
      <c r="L88" s="135" t="s">
        <v>265</v>
      </c>
      <c r="M88" s="136">
        <v>147</v>
      </c>
    </row>
    <row r="89" spans="11:13">
      <c r="K89" s="134" t="s">
        <v>117</v>
      </c>
      <c r="L89" s="135" t="s">
        <v>271</v>
      </c>
      <c r="M89" s="136">
        <v>176</v>
      </c>
    </row>
    <row r="90" spans="11:13">
      <c r="K90" s="134" t="s">
        <v>106</v>
      </c>
      <c r="L90" s="135" t="s">
        <v>277</v>
      </c>
      <c r="M90" s="136">
        <v>138</v>
      </c>
    </row>
    <row r="91" spans="11:13">
      <c r="K91" s="134" t="s">
        <v>7</v>
      </c>
      <c r="L91" s="135" t="s">
        <v>283</v>
      </c>
      <c r="M91" s="136">
        <v>155</v>
      </c>
    </row>
    <row r="92" spans="11:13">
      <c r="K92" s="134" t="s">
        <v>57</v>
      </c>
      <c r="L92" s="135" t="s">
        <v>289</v>
      </c>
      <c r="M92" s="136">
        <v>92</v>
      </c>
    </row>
    <row r="93" spans="11:13">
      <c r="K93" s="134" t="s">
        <v>148</v>
      </c>
      <c r="L93" s="135" t="s">
        <v>295</v>
      </c>
      <c r="M93" s="136">
        <v>192</v>
      </c>
    </row>
    <row r="94" spans="11:13">
      <c r="K94" s="134" t="s">
        <v>114</v>
      </c>
      <c r="L94" s="135" t="s">
        <v>301</v>
      </c>
      <c r="M94" s="136">
        <v>97</v>
      </c>
    </row>
    <row r="95" spans="11:13">
      <c r="K95" s="134" t="s">
        <v>113</v>
      </c>
      <c r="L95" s="135" t="s">
        <v>307</v>
      </c>
      <c r="M95" s="136">
        <v>131</v>
      </c>
    </row>
    <row r="96" spans="11:13">
      <c r="K96" s="134" t="s">
        <v>129</v>
      </c>
      <c r="L96" s="135" t="s">
        <v>313</v>
      </c>
      <c r="M96" s="136">
        <v>56</v>
      </c>
    </row>
    <row r="97" spans="11:14">
      <c r="K97" s="134" t="s">
        <v>115</v>
      </c>
      <c r="L97" s="135" t="s">
        <v>319</v>
      </c>
      <c r="M97" s="136">
        <v>78</v>
      </c>
    </row>
    <row r="98" spans="11:14">
      <c r="K98" s="134" t="s">
        <v>83</v>
      </c>
      <c r="L98" s="135" t="s">
        <v>325</v>
      </c>
      <c r="M98" s="136">
        <v>128</v>
      </c>
    </row>
    <row r="99" spans="11:14">
      <c r="K99" s="134" t="s">
        <v>174</v>
      </c>
      <c r="L99" s="135" t="s">
        <v>331</v>
      </c>
      <c r="M99" s="136">
        <v>192</v>
      </c>
      <c r="N99" t="s">
        <v>372</v>
      </c>
    </row>
    <row r="100" spans="11:14" ht="16" thickBot="1">
      <c r="K100" s="137" t="s">
        <v>151</v>
      </c>
      <c r="L100" s="138" t="s">
        <v>337</v>
      </c>
      <c r="M100" s="139">
        <v>263</v>
      </c>
    </row>
    <row r="101" spans="11:14" ht="16" thickBot="1"/>
    <row r="102" spans="11:14">
      <c r="K102" s="140" t="s">
        <v>61</v>
      </c>
      <c r="L102" s="141" t="s">
        <v>200</v>
      </c>
      <c r="M102" s="142">
        <v>61</v>
      </c>
    </row>
    <row r="103" spans="11:14">
      <c r="K103" s="143" t="s">
        <v>162</v>
      </c>
      <c r="L103" s="144" t="s">
        <v>206</v>
      </c>
      <c r="M103" s="145">
        <v>62</v>
      </c>
    </row>
    <row r="104" spans="11:14">
      <c r="K104" s="143" t="s">
        <v>76</v>
      </c>
      <c r="L104" s="144" t="s">
        <v>212</v>
      </c>
      <c r="M104" s="145">
        <v>104</v>
      </c>
    </row>
    <row r="105" spans="11:14">
      <c r="K105" s="143" t="s">
        <v>121</v>
      </c>
      <c r="L105" s="144" t="s">
        <v>218</v>
      </c>
      <c r="M105" s="145">
        <v>275</v>
      </c>
    </row>
    <row r="106" spans="11:14">
      <c r="K106" s="143" t="s">
        <v>51</v>
      </c>
      <c r="L106" s="144" t="s">
        <v>224</v>
      </c>
      <c r="M106" s="145">
        <v>138</v>
      </c>
    </row>
    <row r="107" spans="11:14">
      <c r="K107" s="143" t="s">
        <v>68</v>
      </c>
      <c r="L107" s="144" t="s">
        <v>230</v>
      </c>
      <c r="M107" s="145">
        <v>91</v>
      </c>
    </row>
    <row r="108" spans="11:14">
      <c r="K108" s="143" t="s">
        <v>138</v>
      </c>
      <c r="L108" s="144" t="s">
        <v>236</v>
      </c>
      <c r="M108" s="145">
        <v>85</v>
      </c>
    </row>
    <row r="109" spans="11:14">
      <c r="K109" s="143" t="s">
        <v>49</v>
      </c>
      <c r="L109" s="144" t="s">
        <v>242</v>
      </c>
      <c r="M109" s="145">
        <v>124</v>
      </c>
    </row>
    <row r="110" spans="11:14">
      <c r="K110" s="143" t="s">
        <v>40</v>
      </c>
      <c r="L110" s="144" t="s">
        <v>248</v>
      </c>
      <c r="M110" s="145">
        <v>50</v>
      </c>
    </row>
    <row r="111" spans="11:14">
      <c r="K111" s="143" t="s">
        <v>122</v>
      </c>
      <c r="L111" s="144" t="s">
        <v>254</v>
      </c>
      <c r="M111" s="145">
        <v>221</v>
      </c>
    </row>
    <row r="112" spans="11:14">
      <c r="K112" s="143" t="s">
        <v>169</v>
      </c>
      <c r="L112" s="144" t="s">
        <v>260</v>
      </c>
      <c r="M112" s="145">
        <v>69</v>
      </c>
    </row>
    <row r="113" spans="11:13">
      <c r="K113" s="143" t="s">
        <v>78</v>
      </c>
      <c r="L113" s="144" t="s">
        <v>266</v>
      </c>
      <c r="M113" s="145">
        <v>91</v>
      </c>
    </row>
    <row r="114" spans="11:13">
      <c r="K114" s="143" t="s">
        <v>161</v>
      </c>
      <c r="L114" s="144" t="s">
        <v>272</v>
      </c>
      <c r="M114" s="145">
        <v>113</v>
      </c>
    </row>
    <row r="115" spans="11:13">
      <c r="K115" s="143" t="s">
        <v>130</v>
      </c>
      <c r="L115" s="144" t="s">
        <v>278</v>
      </c>
      <c r="M115" s="145">
        <v>72</v>
      </c>
    </row>
    <row r="116" spans="11:13">
      <c r="K116" s="143" t="s">
        <v>75</v>
      </c>
      <c r="L116" s="144" t="s">
        <v>284</v>
      </c>
      <c r="M116" s="145">
        <v>243</v>
      </c>
    </row>
    <row r="117" spans="11:13">
      <c r="K117" s="143" t="s">
        <v>127</v>
      </c>
      <c r="L117" s="144" t="s">
        <v>290</v>
      </c>
      <c r="M117" s="145">
        <v>171</v>
      </c>
    </row>
    <row r="118" spans="11:13">
      <c r="K118" s="143" t="s">
        <v>85</v>
      </c>
      <c r="L118" s="144" t="s">
        <v>296</v>
      </c>
      <c r="M118" s="145">
        <v>192</v>
      </c>
    </row>
    <row r="119" spans="11:13">
      <c r="K119" s="143" t="s">
        <v>156</v>
      </c>
      <c r="L119" s="144" t="s">
        <v>302</v>
      </c>
      <c r="M119" s="145">
        <v>273</v>
      </c>
    </row>
    <row r="120" spans="11:13">
      <c r="K120" s="143" t="s">
        <v>168</v>
      </c>
      <c r="L120" s="144" t="s">
        <v>308</v>
      </c>
      <c r="M120" s="145">
        <v>109</v>
      </c>
    </row>
    <row r="121" spans="11:13">
      <c r="K121" s="143" t="s">
        <v>69</v>
      </c>
      <c r="L121" s="144" t="s">
        <v>314</v>
      </c>
      <c r="M121" s="145">
        <v>144</v>
      </c>
    </row>
    <row r="122" spans="11:13">
      <c r="K122" s="143" t="s">
        <v>56</v>
      </c>
      <c r="L122" s="144" t="s">
        <v>320</v>
      </c>
      <c r="M122" s="145">
        <v>128</v>
      </c>
    </row>
    <row r="123" spans="11:13">
      <c r="K123" s="143" t="s">
        <v>158</v>
      </c>
      <c r="L123" s="144" t="s">
        <v>326</v>
      </c>
      <c r="M123" s="145">
        <v>152</v>
      </c>
    </row>
    <row r="124" spans="11:13">
      <c r="K124" s="143" t="s">
        <v>82</v>
      </c>
      <c r="L124" s="144" t="s">
        <v>332</v>
      </c>
      <c r="M124" s="145">
        <v>191</v>
      </c>
    </row>
    <row r="125" spans="11:13" ht="16" thickBot="1">
      <c r="K125" s="146" t="s">
        <v>34</v>
      </c>
      <c r="L125" s="147" t="s">
        <v>338</v>
      </c>
      <c r="M125" s="148">
        <v>144</v>
      </c>
    </row>
    <row r="126" spans="11:13" ht="16" thickBot="1"/>
    <row r="127" spans="11:13">
      <c r="K127" s="149" t="s">
        <v>125</v>
      </c>
      <c r="L127" s="150" t="s">
        <v>201</v>
      </c>
      <c r="M127" s="151">
        <v>145</v>
      </c>
    </row>
    <row r="128" spans="11:13">
      <c r="K128" s="152" t="s">
        <v>124</v>
      </c>
      <c r="L128" s="153" t="s">
        <v>207</v>
      </c>
      <c r="M128" s="154">
        <v>243</v>
      </c>
    </row>
    <row r="129" spans="11:14">
      <c r="K129" s="152" t="s">
        <v>24</v>
      </c>
      <c r="L129" s="153" t="s">
        <v>213</v>
      </c>
      <c r="M129" s="154">
        <v>76</v>
      </c>
    </row>
    <row r="130" spans="11:14">
      <c r="K130" s="152" t="s">
        <v>46</v>
      </c>
      <c r="L130" s="153" t="s">
        <v>219</v>
      </c>
      <c r="M130" s="154">
        <v>141</v>
      </c>
    </row>
    <row r="131" spans="11:14">
      <c r="K131" s="152" t="s">
        <v>55</v>
      </c>
      <c r="L131" s="153" t="s">
        <v>225</v>
      </c>
      <c r="M131" s="154">
        <v>217</v>
      </c>
    </row>
    <row r="132" spans="11:14">
      <c r="K132" s="152" t="s">
        <v>137</v>
      </c>
      <c r="L132" s="153" t="s">
        <v>231</v>
      </c>
      <c r="M132" s="154">
        <v>117</v>
      </c>
    </row>
    <row r="133" spans="11:14">
      <c r="K133" s="152" t="s">
        <v>172</v>
      </c>
      <c r="L133" s="153" t="s">
        <v>237</v>
      </c>
      <c r="M133" s="154">
        <v>125</v>
      </c>
      <c r="N133" t="s">
        <v>372</v>
      </c>
    </row>
    <row r="134" spans="11:14">
      <c r="K134" s="152" t="s">
        <v>58</v>
      </c>
      <c r="L134" s="153" t="s">
        <v>243</v>
      </c>
      <c r="M134" s="154">
        <v>103</v>
      </c>
    </row>
    <row r="135" spans="11:14">
      <c r="K135" s="152" t="s">
        <v>118</v>
      </c>
      <c r="L135" s="153" t="s">
        <v>249</v>
      </c>
      <c r="M135" s="154">
        <v>78</v>
      </c>
    </row>
    <row r="136" spans="11:14">
      <c r="K136" s="152" t="s">
        <v>133</v>
      </c>
      <c r="L136" s="153" t="s">
        <v>255</v>
      </c>
      <c r="M136" s="154">
        <v>124</v>
      </c>
    </row>
    <row r="137" spans="11:14">
      <c r="K137" s="152" t="s">
        <v>65</v>
      </c>
      <c r="L137" s="153" t="s">
        <v>261</v>
      </c>
      <c r="M137" s="154">
        <v>124</v>
      </c>
    </row>
    <row r="138" spans="11:14">
      <c r="K138" s="152" t="s">
        <v>81</v>
      </c>
      <c r="L138" s="153" t="s">
        <v>267</v>
      </c>
      <c r="M138" s="154">
        <v>174</v>
      </c>
    </row>
    <row r="139" spans="11:14">
      <c r="K139" s="152" t="s">
        <v>42</v>
      </c>
      <c r="L139" s="153" t="s">
        <v>273</v>
      </c>
      <c r="M139" s="154">
        <v>94</v>
      </c>
    </row>
    <row r="140" spans="11:14">
      <c r="K140" s="152" t="s">
        <v>152</v>
      </c>
      <c r="L140" s="153" t="s">
        <v>279</v>
      </c>
      <c r="M140" s="154">
        <v>162</v>
      </c>
    </row>
    <row r="141" spans="11:14">
      <c r="K141" s="152" t="s">
        <v>88</v>
      </c>
      <c r="L141" s="153" t="s">
        <v>285</v>
      </c>
      <c r="M141" s="154">
        <v>230</v>
      </c>
    </row>
    <row r="142" spans="11:14">
      <c r="K142" s="152" t="s">
        <v>154</v>
      </c>
      <c r="L142" s="153" t="s">
        <v>291</v>
      </c>
      <c r="M142" s="154">
        <v>144</v>
      </c>
    </row>
    <row r="143" spans="11:14">
      <c r="K143" s="152" t="s">
        <v>120</v>
      </c>
      <c r="L143" s="153" t="s">
        <v>297</v>
      </c>
      <c r="M143" s="154">
        <v>163</v>
      </c>
    </row>
    <row r="144" spans="11:14">
      <c r="K144" s="152" t="s">
        <v>52</v>
      </c>
      <c r="L144" s="153" t="s">
        <v>303</v>
      </c>
      <c r="M144" s="154">
        <v>90</v>
      </c>
    </row>
    <row r="145" spans="11:13">
      <c r="K145" s="152" t="s">
        <v>79</v>
      </c>
      <c r="L145" s="153" t="s">
        <v>309</v>
      </c>
      <c r="M145" s="154">
        <v>100</v>
      </c>
    </row>
    <row r="146" spans="11:13">
      <c r="K146" s="152" t="s">
        <v>80</v>
      </c>
      <c r="L146" s="153" t="s">
        <v>315</v>
      </c>
      <c r="M146" s="154">
        <v>154</v>
      </c>
    </row>
    <row r="147" spans="11:13">
      <c r="K147" s="152" t="s">
        <v>36</v>
      </c>
      <c r="L147" s="153" t="s">
        <v>321</v>
      </c>
      <c r="M147" s="154">
        <v>74</v>
      </c>
    </row>
    <row r="148" spans="11:13">
      <c r="K148" s="152" t="s">
        <v>104</v>
      </c>
      <c r="L148" s="153" t="s">
        <v>327</v>
      </c>
      <c r="M148" s="154">
        <v>192</v>
      </c>
    </row>
    <row r="149" spans="11:13">
      <c r="K149" s="152" t="s">
        <v>111</v>
      </c>
      <c r="L149" s="153" t="s">
        <v>333</v>
      </c>
      <c r="M149" s="154">
        <v>411</v>
      </c>
    </row>
    <row r="150" spans="11:13" ht="16" thickBot="1">
      <c r="K150" s="155" t="s">
        <v>103</v>
      </c>
      <c r="L150" s="156" t="s">
        <v>339</v>
      </c>
      <c r="M150" s="157">
        <v>479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topLeftCell="A116" workbookViewId="0">
      <selection activeCell="C145" sqref="C145:C168"/>
    </sheetView>
  </sheetViews>
  <sheetFormatPr baseColWidth="10" defaultRowHeight="15" x14ac:dyDescent="0"/>
  <cols>
    <col min="1" max="1" width="9.83203125" customWidth="1"/>
    <col min="2" max="2" width="9.33203125" customWidth="1"/>
    <col min="3" max="3" width="12.83203125" customWidth="1"/>
    <col min="5" max="5" width="9.5" customWidth="1"/>
    <col min="6" max="6" width="9.83203125" customWidth="1"/>
    <col min="7" max="7" width="9" customWidth="1"/>
    <col min="8" max="8" width="10.83203125" style="1"/>
  </cols>
  <sheetData>
    <row r="1" spans="1:8" ht="18">
      <c r="A1" s="20" t="s">
        <v>357</v>
      </c>
    </row>
    <row r="2" spans="1:8" ht="46" thickBot="1">
      <c r="A2" s="21" t="s">
        <v>348</v>
      </c>
      <c r="B2" s="22" t="s">
        <v>359</v>
      </c>
      <c r="C2" s="22" t="s">
        <v>360</v>
      </c>
      <c r="D2" s="22" t="s">
        <v>349</v>
      </c>
      <c r="E2" s="21" t="s">
        <v>350</v>
      </c>
      <c r="F2" s="22" t="s">
        <v>347</v>
      </c>
      <c r="G2" s="22" t="s">
        <v>351</v>
      </c>
      <c r="H2" s="22" t="s">
        <v>352</v>
      </c>
    </row>
    <row r="3" spans="1:8">
      <c r="A3" s="31" t="s">
        <v>358</v>
      </c>
      <c r="B3" s="32" t="s">
        <v>45</v>
      </c>
      <c r="C3" s="25" t="s">
        <v>196</v>
      </c>
      <c r="D3" s="25" t="s">
        <v>165</v>
      </c>
      <c r="E3" s="32">
        <v>1</v>
      </c>
      <c r="F3" s="25">
        <v>157</v>
      </c>
      <c r="G3" s="33">
        <f>1000/F3</f>
        <v>6.369426751592357</v>
      </c>
      <c r="H3" s="34">
        <f>50-G3</f>
        <v>43.630573248407643</v>
      </c>
    </row>
    <row r="4" spans="1:8">
      <c r="A4" s="35" t="s">
        <v>358</v>
      </c>
      <c r="B4" s="29" t="s">
        <v>102</v>
      </c>
      <c r="C4" s="23" t="s">
        <v>202</v>
      </c>
      <c r="D4" s="23" t="s">
        <v>168</v>
      </c>
      <c r="E4" s="29">
        <v>2</v>
      </c>
      <c r="F4" s="23">
        <v>158</v>
      </c>
      <c r="G4" s="30">
        <f t="shared" ref="G4:G26" si="0">1000/F4</f>
        <v>6.3291139240506329</v>
      </c>
      <c r="H4" s="36">
        <f t="shared" ref="H4:H26" si="1">50-G4</f>
        <v>43.670886075949369</v>
      </c>
    </row>
    <row r="5" spans="1:8">
      <c r="A5" s="35" t="s">
        <v>358</v>
      </c>
      <c r="B5" s="29" t="s">
        <v>166</v>
      </c>
      <c r="C5" s="24" t="s">
        <v>208</v>
      </c>
      <c r="D5" s="23" t="s">
        <v>171</v>
      </c>
      <c r="E5" s="29">
        <v>3</v>
      </c>
      <c r="F5" s="23">
        <v>105</v>
      </c>
      <c r="G5" s="30">
        <f t="shared" si="0"/>
        <v>9.5238095238095237</v>
      </c>
      <c r="H5" s="36">
        <f t="shared" si="1"/>
        <v>40.476190476190474</v>
      </c>
    </row>
    <row r="6" spans="1:8">
      <c r="A6" s="35" t="s">
        <v>358</v>
      </c>
      <c r="B6" s="29" t="s">
        <v>67</v>
      </c>
      <c r="C6" s="24" t="s">
        <v>214</v>
      </c>
      <c r="D6" s="23" t="s">
        <v>361</v>
      </c>
      <c r="E6" s="29">
        <v>4</v>
      </c>
      <c r="F6" s="23">
        <v>64</v>
      </c>
      <c r="G6" s="30">
        <f t="shared" si="0"/>
        <v>15.625</v>
      </c>
      <c r="H6" s="36">
        <f t="shared" si="1"/>
        <v>34.375</v>
      </c>
    </row>
    <row r="7" spans="1:8">
      <c r="A7" s="35" t="s">
        <v>358</v>
      </c>
      <c r="B7" s="29" t="s">
        <v>159</v>
      </c>
      <c r="C7" s="29" t="s">
        <v>220</v>
      </c>
      <c r="D7" s="23" t="s">
        <v>362</v>
      </c>
      <c r="E7" s="29">
        <v>5</v>
      </c>
      <c r="F7" s="29">
        <v>192</v>
      </c>
      <c r="G7" s="30">
        <f t="shared" si="0"/>
        <v>5.208333333333333</v>
      </c>
      <c r="H7" s="36">
        <f t="shared" si="1"/>
        <v>44.791666666666664</v>
      </c>
    </row>
    <row r="8" spans="1:8">
      <c r="A8" s="35" t="s">
        <v>358</v>
      </c>
      <c r="B8" s="29" t="s">
        <v>98</v>
      </c>
      <c r="C8" s="29" t="s">
        <v>226</v>
      </c>
      <c r="D8" s="23" t="s">
        <v>363</v>
      </c>
      <c r="E8" s="29">
        <v>6</v>
      </c>
      <c r="F8" s="29">
        <v>274</v>
      </c>
      <c r="G8" s="30">
        <f t="shared" si="0"/>
        <v>3.6496350364963503</v>
      </c>
      <c r="H8" s="36">
        <f t="shared" si="1"/>
        <v>46.350364963503651</v>
      </c>
    </row>
    <row r="9" spans="1:8">
      <c r="A9" s="35" t="s">
        <v>358</v>
      </c>
      <c r="B9" s="29" t="s">
        <v>48</v>
      </c>
      <c r="C9" s="29" t="s">
        <v>232</v>
      </c>
      <c r="D9" s="23" t="s">
        <v>364</v>
      </c>
      <c r="E9" s="29">
        <v>7</v>
      </c>
      <c r="F9" s="29">
        <v>79</v>
      </c>
      <c r="G9" s="30">
        <f t="shared" si="0"/>
        <v>12.658227848101266</v>
      </c>
      <c r="H9" s="36">
        <f t="shared" si="1"/>
        <v>37.341772151898738</v>
      </c>
    </row>
    <row r="10" spans="1:8" ht="16" thickBot="1">
      <c r="A10" s="88" t="s">
        <v>358</v>
      </c>
      <c r="B10" s="89" t="s">
        <v>157</v>
      </c>
      <c r="C10" s="89" t="s">
        <v>238</v>
      </c>
      <c r="D10" s="90" t="s">
        <v>365</v>
      </c>
      <c r="E10" s="89">
        <v>8</v>
      </c>
      <c r="F10" s="89">
        <v>352</v>
      </c>
      <c r="G10" s="91">
        <f t="shared" si="0"/>
        <v>2.8409090909090908</v>
      </c>
      <c r="H10" s="92">
        <f t="shared" si="1"/>
        <v>47.159090909090907</v>
      </c>
    </row>
    <row r="11" spans="1:8">
      <c r="A11" s="31" t="s">
        <v>358</v>
      </c>
      <c r="B11" s="32" t="s">
        <v>150</v>
      </c>
      <c r="C11" s="32" t="s">
        <v>244</v>
      </c>
      <c r="D11" s="25" t="s">
        <v>166</v>
      </c>
      <c r="E11" s="32">
        <v>9</v>
      </c>
      <c r="F11" s="32">
        <v>179</v>
      </c>
      <c r="G11" s="33">
        <f t="shared" si="0"/>
        <v>5.5865921787709496</v>
      </c>
      <c r="H11" s="34">
        <f t="shared" si="1"/>
        <v>44.41340782122905</v>
      </c>
    </row>
    <row r="12" spans="1:8">
      <c r="A12" s="35" t="s">
        <v>358</v>
      </c>
      <c r="B12" s="29" t="s">
        <v>63</v>
      </c>
      <c r="C12" s="29" t="s">
        <v>250</v>
      </c>
      <c r="D12" s="23" t="s">
        <v>169</v>
      </c>
      <c r="E12" s="29">
        <v>10</v>
      </c>
      <c r="F12" s="29">
        <v>123</v>
      </c>
      <c r="G12" s="30">
        <f t="shared" si="0"/>
        <v>8.1300813008130088</v>
      </c>
      <c r="H12" s="36">
        <f t="shared" si="1"/>
        <v>41.869918699186989</v>
      </c>
    </row>
    <row r="13" spans="1:8">
      <c r="A13" s="35" t="s">
        <v>358</v>
      </c>
      <c r="B13" s="29" t="s">
        <v>132</v>
      </c>
      <c r="C13" s="29" t="s">
        <v>256</v>
      </c>
      <c r="D13" s="23" t="s">
        <v>172</v>
      </c>
      <c r="E13" s="29">
        <v>11</v>
      </c>
      <c r="F13" s="29">
        <v>109</v>
      </c>
      <c r="G13" s="30">
        <f t="shared" si="0"/>
        <v>9.1743119266055047</v>
      </c>
      <c r="H13" s="36">
        <f t="shared" si="1"/>
        <v>40.825688073394495</v>
      </c>
    </row>
    <row r="14" spans="1:8">
      <c r="A14" s="35" t="s">
        <v>358</v>
      </c>
      <c r="B14" s="29" t="s">
        <v>135</v>
      </c>
      <c r="C14" s="29" t="s">
        <v>262</v>
      </c>
      <c r="D14" s="23" t="s">
        <v>366</v>
      </c>
      <c r="E14" s="29">
        <v>12</v>
      </c>
      <c r="F14" s="29">
        <v>105</v>
      </c>
      <c r="G14" s="30">
        <f t="shared" si="0"/>
        <v>9.5238095238095237</v>
      </c>
      <c r="H14" s="36">
        <f t="shared" si="1"/>
        <v>40.476190476190474</v>
      </c>
    </row>
    <row r="15" spans="1:8">
      <c r="A15" s="35" t="s">
        <v>358</v>
      </c>
      <c r="B15" s="29" t="s">
        <v>66</v>
      </c>
      <c r="C15" s="29" t="s">
        <v>268</v>
      </c>
      <c r="D15" s="23" t="s">
        <v>353</v>
      </c>
      <c r="E15" s="29">
        <v>13</v>
      </c>
      <c r="F15" s="29">
        <v>172</v>
      </c>
      <c r="G15" s="30">
        <f t="shared" si="0"/>
        <v>5.8139534883720927</v>
      </c>
      <c r="H15" s="36">
        <f t="shared" si="1"/>
        <v>44.186046511627907</v>
      </c>
    </row>
    <row r="16" spans="1:8">
      <c r="A16" s="35" t="s">
        <v>358</v>
      </c>
      <c r="B16" s="29" t="s">
        <v>53</v>
      </c>
      <c r="C16" s="29" t="s">
        <v>274</v>
      </c>
      <c r="D16" s="23" t="s">
        <v>354</v>
      </c>
      <c r="E16" s="29">
        <v>14</v>
      </c>
      <c r="F16" s="29">
        <v>92</v>
      </c>
      <c r="G16" s="30">
        <f t="shared" si="0"/>
        <v>10.869565217391305</v>
      </c>
      <c r="H16" s="36">
        <f t="shared" si="1"/>
        <v>39.130434782608695</v>
      </c>
    </row>
    <row r="17" spans="1:8">
      <c r="A17" s="35" t="s">
        <v>358</v>
      </c>
      <c r="B17" s="29" t="s">
        <v>173</v>
      </c>
      <c r="C17" s="29" t="s">
        <v>280</v>
      </c>
      <c r="D17" s="23" t="s">
        <v>355</v>
      </c>
      <c r="E17" s="29">
        <v>15</v>
      </c>
      <c r="F17" s="29">
        <v>73</v>
      </c>
      <c r="G17" s="30">
        <f t="shared" si="0"/>
        <v>13.698630136986301</v>
      </c>
      <c r="H17" s="36">
        <f t="shared" si="1"/>
        <v>36.301369863013697</v>
      </c>
    </row>
    <row r="18" spans="1:8" ht="16" thickBot="1">
      <c r="A18" s="37" t="s">
        <v>358</v>
      </c>
      <c r="B18" s="38" t="s">
        <v>32</v>
      </c>
      <c r="C18" s="38" t="s">
        <v>286</v>
      </c>
      <c r="D18" s="26" t="s">
        <v>356</v>
      </c>
      <c r="E18" s="38">
        <v>16</v>
      </c>
      <c r="F18" s="38">
        <v>261</v>
      </c>
      <c r="G18" s="39">
        <f t="shared" si="0"/>
        <v>3.8314176245210727</v>
      </c>
      <c r="H18" s="40">
        <f t="shared" si="1"/>
        <v>46.168582375478927</v>
      </c>
    </row>
    <row r="19" spans="1:8">
      <c r="A19" s="93" t="s">
        <v>358</v>
      </c>
      <c r="B19" s="61" t="s">
        <v>77</v>
      </c>
      <c r="C19" s="61" t="s">
        <v>292</v>
      </c>
      <c r="D19" s="94" t="s">
        <v>167</v>
      </c>
      <c r="E19" s="61">
        <v>18</v>
      </c>
      <c r="F19" s="61">
        <v>104</v>
      </c>
      <c r="G19" s="63">
        <f t="shared" si="0"/>
        <v>9.615384615384615</v>
      </c>
      <c r="H19" s="95">
        <f t="shared" si="1"/>
        <v>40.384615384615387</v>
      </c>
    </row>
    <row r="20" spans="1:8">
      <c r="A20" s="35" t="s">
        <v>358</v>
      </c>
      <c r="B20" s="29" t="s">
        <v>144</v>
      </c>
      <c r="C20" s="29" t="s">
        <v>298</v>
      </c>
      <c r="D20" s="27" t="s">
        <v>170</v>
      </c>
      <c r="E20" s="29">
        <v>19</v>
      </c>
      <c r="F20" s="29">
        <v>373</v>
      </c>
      <c r="G20" s="30">
        <f t="shared" si="0"/>
        <v>2.6809651474530831</v>
      </c>
      <c r="H20" s="36">
        <f t="shared" si="1"/>
        <v>47.31903485254692</v>
      </c>
    </row>
    <row r="21" spans="1:8">
      <c r="A21" s="35" t="s">
        <v>358</v>
      </c>
      <c r="B21" s="29" t="s">
        <v>141</v>
      </c>
      <c r="C21" s="29" t="s">
        <v>304</v>
      </c>
      <c r="D21" s="27" t="s">
        <v>173</v>
      </c>
      <c r="E21" s="29">
        <v>20</v>
      </c>
      <c r="F21" s="29">
        <v>205</v>
      </c>
      <c r="G21" s="30">
        <f t="shared" si="0"/>
        <v>4.8780487804878048</v>
      </c>
      <c r="H21" s="36">
        <f t="shared" si="1"/>
        <v>45.121951219512198</v>
      </c>
    </row>
    <row r="22" spans="1:8">
      <c r="A22" s="35" t="s">
        <v>358</v>
      </c>
      <c r="B22" s="29" t="s">
        <v>54</v>
      </c>
      <c r="C22" s="29" t="s">
        <v>310</v>
      </c>
      <c r="D22" s="27" t="s">
        <v>367</v>
      </c>
      <c r="E22" s="29">
        <v>21</v>
      </c>
      <c r="F22" s="29">
        <v>116</v>
      </c>
      <c r="G22" s="30">
        <f t="shared" si="0"/>
        <v>8.6206896551724146</v>
      </c>
      <c r="H22" s="36">
        <f t="shared" si="1"/>
        <v>41.379310344827587</v>
      </c>
    </row>
    <row r="23" spans="1:8">
      <c r="A23" s="35" t="s">
        <v>358</v>
      </c>
      <c r="B23" s="29" t="s">
        <v>139</v>
      </c>
      <c r="C23" s="29" t="s">
        <v>316</v>
      </c>
      <c r="D23" s="27" t="s">
        <v>368</v>
      </c>
      <c r="E23" s="29">
        <v>22</v>
      </c>
      <c r="F23" s="29">
        <v>85</v>
      </c>
      <c r="G23" s="30">
        <f t="shared" si="0"/>
        <v>11.764705882352942</v>
      </c>
      <c r="H23" s="36">
        <f t="shared" si="1"/>
        <v>38.235294117647058</v>
      </c>
    </row>
    <row r="24" spans="1:8">
      <c r="A24" s="35" t="s">
        <v>358</v>
      </c>
      <c r="B24" s="29" t="s">
        <v>71</v>
      </c>
      <c r="C24" s="29" t="s">
        <v>322</v>
      </c>
      <c r="D24" s="27" t="s">
        <v>369</v>
      </c>
      <c r="E24" s="29">
        <v>23</v>
      </c>
      <c r="F24" s="29">
        <v>222</v>
      </c>
      <c r="G24" s="30">
        <f t="shared" si="0"/>
        <v>4.5045045045045047</v>
      </c>
      <c r="H24" s="36">
        <f t="shared" si="1"/>
        <v>45.495495495495497</v>
      </c>
    </row>
    <row r="25" spans="1:8">
      <c r="A25" s="35" t="s">
        <v>358</v>
      </c>
      <c r="B25" s="29" t="s">
        <v>145</v>
      </c>
      <c r="C25" s="29" t="s">
        <v>328</v>
      </c>
      <c r="D25" s="27" t="s">
        <v>370</v>
      </c>
      <c r="E25" s="29">
        <v>25</v>
      </c>
      <c r="F25" s="29">
        <v>154</v>
      </c>
      <c r="G25" s="30">
        <f t="shared" si="0"/>
        <v>6.4935064935064934</v>
      </c>
      <c r="H25" s="36">
        <f t="shared" si="1"/>
        <v>43.506493506493506</v>
      </c>
    </row>
    <row r="26" spans="1:8" ht="16" thickBot="1">
      <c r="A26" s="37" t="s">
        <v>358</v>
      </c>
      <c r="B26" s="38" t="s">
        <v>146</v>
      </c>
      <c r="C26" s="38" t="s">
        <v>334</v>
      </c>
      <c r="D26" s="28" t="s">
        <v>371</v>
      </c>
      <c r="E26" s="38">
        <v>27</v>
      </c>
      <c r="F26" s="38">
        <v>106</v>
      </c>
      <c r="G26" s="39">
        <f t="shared" si="0"/>
        <v>9.433962264150944</v>
      </c>
      <c r="H26" s="40">
        <f t="shared" si="1"/>
        <v>40.566037735849058</v>
      </c>
    </row>
    <row r="29" spans="1:8" ht="18">
      <c r="A29" s="159" t="s">
        <v>374</v>
      </c>
      <c r="B29" s="159"/>
    </row>
    <row r="30" spans="1:8" ht="46" thickBot="1">
      <c r="A30" s="21" t="s">
        <v>348</v>
      </c>
      <c r="B30" s="22" t="s">
        <v>359</v>
      </c>
      <c r="C30" s="22" t="s">
        <v>360</v>
      </c>
      <c r="D30" s="22" t="s">
        <v>349</v>
      </c>
      <c r="E30" s="21" t="s">
        <v>350</v>
      </c>
      <c r="F30" s="22" t="s">
        <v>347</v>
      </c>
      <c r="G30" s="22" t="s">
        <v>351</v>
      </c>
      <c r="H30" s="22" t="s">
        <v>352</v>
      </c>
    </row>
    <row r="31" spans="1:8">
      <c r="A31" s="31" t="s">
        <v>358</v>
      </c>
      <c r="B31" s="32" t="s">
        <v>163</v>
      </c>
      <c r="C31" s="25" t="s">
        <v>197</v>
      </c>
      <c r="D31" s="25" t="s">
        <v>165</v>
      </c>
      <c r="E31" s="32">
        <v>1</v>
      </c>
      <c r="F31" s="32">
        <v>81</v>
      </c>
      <c r="G31" s="33">
        <f>1000/F31</f>
        <v>12.345679012345679</v>
      </c>
      <c r="H31" s="34">
        <f>50-G31</f>
        <v>37.654320987654323</v>
      </c>
    </row>
    <row r="32" spans="1:8">
      <c r="A32" s="35" t="s">
        <v>358</v>
      </c>
      <c r="B32" s="29" t="s">
        <v>22</v>
      </c>
      <c r="C32" s="23" t="s">
        <v>203</v>
      </c>
      <c r="D32" s="23" t="s">
        <v>168</v>
      </c>
      <c r="E32" s="29">
        <v>2</v>
      </c>
      <c r="F32" s="29">
        <v>117</v>
      </c>
      <c r="G32" s="30">
        <f t="shared" ref="G32:G55" si="2">1000/F32</f>
        <v>8.5470085470085468</v>
      </c>
      <c r="H32" s="36">
        <f t="shared" ref="H32:H55" si="3">50-G32</f>
        <v>41.452991452991455</v>
      </c>
    </row>
    <row r="33" spans="1:9">
      <c r="A33" s="35" t="s">
        <v>358</v>
      </c>
      <c r="B33" s="29" t="s">
        <v>97</v>
      </c>
      <c r="C33" s="24" t="s">
        <v>209</v>
      </c>
      <c r="D33" s="23" t="s">
        <v>171</v>
      </c>
      <c r="E33" s="29">
        <v>3</v>
      </c>
      <c r="F33" s="29">
        <v>314</v>
      </c>
      <c r="G33" s="30">
        <f t="shared" si="2"/>
        <v>3.1847133757961785</v>
      </c>
      <c r="H33" s="36">
        <f t="shared" si="3"/>
        <v>46.815286624203821</v>
      </c>
    </row>
    <row r="34" spans="1:9">
      <c r="A34" s="35" t="s">
        <v>358</v>
      </c>
      <c r="B34" s="29" t="s">
        <v>153</v>
      </c>
      <c r="C34" s="24" t="s">
        <v>215</v>
      </c>
      <c r="D34" s="23" t="s">
        <v>361</v>
      </c>
      <c r="E34" s="29">
        <v>4</v>
      </c>
      <c r="F34" s="29">
        <v>153</v>
      </c>
      <c r="G34" s="30">
        <f t="shared" si="2"/>
        <v>6.5359477124183005</v>
      </c>
      <c r="H34" s="36">
        <f t="shared" si="3"/>
        <v>43.464052287581701</v>
      </c>
    </row>
    <row r="35" spans="1:9">
      <c r="A35" s="35" t="s">
        <v>358</v>
      </c>
      <c r="B35" s="29" t="s">
        <v>136</v>
      </c>
      <c r="C35" s="29" t="s">
        <v>221</v>
      </c>
      <c r="D35" s="23" t="s">
        <v>362</v>
      </c>
      <c r="E35" s="29">
        <v>5</v>
      </c>
      <c r="F35" s="29">
        <v>104</v>
      </c>
      <c r="G35" s="30">
        <f t="shared" si="2"/>
        <v>9.615384615384615</v>
      </c>
      <c r="H35" s="36">
        <f t="shared" si="3"/>
        <v>40.384615384615387</v>
      </c>
    </row>
    <row r="36" spans="1:9">
      <c r="A36" s="35" t="s">
        <v>358</v>
      </c>
      <c r="B36" s="29" t="s">
        <v>38</v>
      </c>
      <c r="C36" s="29" t="s">
        <v>227</v>
      </c>
      <c r="D36" s="23" t="s">
        <v>363</v>
      </c>
      <c r="E36" s="29">
        <v>6</v>
      </c>
      <c r="F36" s="29">
        <v>146</v>
      </c>
      <c r="G36" s="30">
        <f t="shared" si="2"/>
        <v>6.8493150684931505</v>
      </c>
      <c r="H36" s="36">
        <f t="shared" si="3"/>
        <v>43.150684931506852</v>
      </c>
    </row>
    <row r="37" spans="1:9">
      <c r="A37" s="35" t="s">
        <v>358</v>
      </c>
      <c r="B37" s="29" t="s">
        <v>64</v>
      </c>
      <c r="C37" s="29" t="s">
        <v>233</v>
      </c>
      <c r="D37" s="23" t="s">
        <v>364</v>
      </c>
      <c r="E37" s="29">
        <v>7</v>
      </c>
      <c r="F37" s="29">
        <v>92</v>
      </c>
      <c r="G37" s="30">
        <f t="shared" si="2"/>
        <v>10.869565217391305</v>
      </c>
      <c r="H37" s="36">
        <f t="shared" si="3"/>
        <v>39.130434782608695</v>
      </c>
    </row>
    <row r="38" spans="1:9" ht="16" thickBot="1">
      <c r="A38" s="37" t="s">
        <v>358</v>
      </c>
      <c r="B38" s="38" t="s">
        <v>105</v>
      </c>
      <c r="C38" s="38" t="s">
        <v>239</v>
      </c>
      <c r="D38" s="26" t="s">
        <v>365</v>
      </c>
      <c r="E38" s="38">
        <v>8</v>
      </c>
      <c r="F38" s="38">
        <v>56</v>
      </c>
      <c r="G38" s="39">
        <f t="shared" si="2"/>
        <v>17.857142857142858</v>
      </c>
      <c r="H38" s="40">
        <f t="shared" si="3"/>
        <v>32.142857142857139</v>
      </c>
    </row>
    <row r="39" spans="1:9">
      <c r="A39" s="31" t="s">
        <v>358</v>
      </c>
      <c r="B39" s="32" t="s">
        <v>91</v>
      </c>
      <c r="C39" s="32" t="s">
        <v>245</v>
      </c>
      <c r="D39" s="25" t="s">
        <v>166</v>
      </c>
      <c r="E39" s="32">
        <v>9</v>
      </c>
      <c r="F39" s="32">
        <v>212</v>
      </c>
      <c r="G39" s="33">
        <f t="shared" si="2"/>
        <v>4.716981132075472</v>
      </c>
      <c r="H39" s="34">
        <f t="shared" si="3"/>
        <v>45.283018867924525</v>
      </c>
    </row>
    <row r="40" spans="1:9">
      <c r="A40" s="35" t="s">
        <v>358</v>
      </c>
      <c r="B40" s="29" t="s">
        <v>16</v>
      </c>
      <c r="C40" s="29" t="s">
        <v>251</v>
      </c>
      <c r="D40" s="23" t="s">
        <v>169</v>
      </c>
      <c r="E40" s="29">
        <v>10</v>
      </c>
      <c r="F40" s="29">
        <v>56</v>
      </c>
      <c r="G40" s="30">
        <f t="shared" si="2"/>
        <v>17.857142857142858</v>
      </c>
      <c r="H40" s="36">
        <f t="shared" si="3"/>
        <v>32.142857142857139</v>
      </c>
    </row>
    <row r="41" spans="1:9">
      <c r="A41" s="35" t="s">
        <v>358</v>
      </c>
      <c r="B41" s="29" t="s">
        <v>109</v>
      </c>
      <c r="C41" s="29" t="s">
        <v>257</v>
      </c>
      <c r="D41" s="23" t="s">
        <v>172</v>
      </c>
      <c r="E41" s="29">
        <v>11</v>
      </c>
      <c r="F41" s="29">
        <v>222</v>
      </c>
      <c r="G41" s="30">
        <f t="shared" si="2"/>
        <v>4.5045045045045047</v>
      </c>
      <c r="H41" s="36">
        <f t="shared" si="3"/>
        <v>45.495495495495497</v>
      </c>
    </row>
    <row r="42" spans="1:9">
      <c r="A42" s="35" t="s">
        <v>358</v>
      </c>
      <c r="B42" s="29" t="s">
        <v>155</v>
      </c>
      <c r="C42" s="29" t="s">
        <v>263</v>
      </c>
      <c r="D42" s="23" t="s">
        <v>366</v>
      </c>
      <c r="E42" s="29">
        <v>12</v>
      </c>
      <c r="F42" s="29">
        <v>316</v>
      </c>
      <c r="G42" s="30">
        <f t="shared" si="2"/>
        <v>3.1645569620253164</v>
      </c>
      <c r="H42" s="36">
        <f t="shared" si="3"/>
        <v>46.835443037974684</v>
      </c>
    </row>
    <row r="43" spans="1:9">
      <c r="A43" s="35" t="s">
        <v>358</v>
      </c>
      <c r="B43" s="29" t="s">
        <v>90</v>
      </c>
      <c r="C43" s="29" t="s">
        <v>269</v>
      </c>
      <c r="D43" s="23" t="s">
        <v>353</v>
      </c>
      <c r="E43" s="29">
        <v>13</v>
      </c>
      <c r="F43" s="29">
        <v>151</v>
      </c>
      <c r="G43" s="30">
        <f t="shared" si="2"/>
        <v>6.6225165562913908</v>
      </c>
      <c r="H43" s="36">
        <f t="shared" si="3"/>
        <v>43.377483443708613</v>
      </c>
    </row>
    <row r="44" spans="1:9">
      <c r="A44" s="35" t="s">
        <v>358</v>
      </c>
      <c r="B44" s="29" t="s">
        <v>95</v>
      </c>
      <c r="C44" s="29" t="s">
        <v>275</v>
      </c>
      <c r="D44" s="23" t="s">
        <v>354</v>
      </c>
      <c r="E44" s="29">
        <v>14</v>
      </c>
      <c r="F44" s="29">
        <v>163</v>
      </c>
      <c r="G44" s="30">
        <f t="shared" si="2"/>
        <v>6.1349693251533743</v>
      </c>
      <c r="H44" s="36">
        <f t="shared" si="3"/>
        <v>43.865030674846622</v>
      </c>
    </row>
    <row r="45" spans="1:9">
      <c r="A45" s="35" t="s">
        <v>358</v>
      </c>
      <c r="B45" s="29" t="s">
        <v>149</v>
      </c>
      <c r="C45" s="29" t="s">
        <v>281</v>
      </c>
      <c r="D45" s="23" t="s">
        <v>355</v>
      </c>
      <c r="E45" s="29">
        <v>15</v>
      </c>
      <c r="F45" s="29">
        <v>136</v>
      </c>
      <c r="G45" s="30">
        <f t="shared" si="2"/>
        <v>7.3529411764705879</v>
      </c>
      <c r="H45" s="36">
        <f t="shared" si="3"/>
        <v>42.647058823529413</v>
      </c>
    </row>
    <row r="46" spans="1:9" ht="16" thickBot="1">
      <c r="A46" s="37" t="s">
        <v>358</v>
      </c>
      <c r="B46" s="38" t="s">
        <v>94</v>
      </c>
      <c r="C46" s="38" t="s">
        <v>287</v>
      </c>
      <c r="D46" s="26" t="s">
        <v>356</v>
      </c>
      <c r="E46" s="38">
        <v>16</v>
      </c>
      <c r="F46" s="38">
        <v>35</v>
      </c>
      <c r="G46" s="39">
        <f>500/F46</f>
        <v>14.285714285714286</v>
      </c>
      <c r="H46" s="40">
        <f t="shared" si="3"/>
        <v>35.714285714285715</v>
      </c>
      <c r="I46" t="s">
        <v>388</v>
      </c>
    </row>
    <row r="47" spans="1:9">
      <c r="A47" s="31" t="s">
        <v>358</v>
      </c>
      <c r="B47" s="32" t="s">
        <v>10</v>
      </c>
      <c r="C47" s="32" t="s">
        <v>293</v>
      </c>
      <c r="D47" s="50" t="s">
        <v>167</v>
      </c>
      <c r="E47" s="32">
        <v>18</v>
      </c>
      <c r="F47" s="32">
        <v>185</v>
      </c>
      <c r="G47" s="33">
        <f t="shared" si="2"/>
        <v>5.4054054054054053</v>
      </c>
      <c r="H47" s="34">
        <f t="shared" si="3"/>
        <v>44.594594594594597</v>
      </c>
    </row>
    <row r="48" spans="1:9">
      <c r="A48" s="35" t="s">
        <v>358</v>
      </c>
      <c r="B48" s="29" t="s">
        <v>73</v>
      </c>
      <c r="C48" s="29" t="s">
        <v>299</v>
      </c>
      <c r="D48" s="27" t="s">
        <v>170</v>
      </c>
      <c r="E48" s="29">
        <v>19</v>
      </c>
      <c r="F48" s="29">
        <v>107</v>
      </c>
      <c r="G48" s="30">
        <f t="shared" si="2"/>
        <v>9.3457943925233646</v>
      </c>
      <c r="H48" s="36">
        <f t="shared" si="3"/>
        <v>40.654205607476634</v>
      </c>
    </row>
    <row r="49" spans="1:8">
      <c r="A49" s="35" t="s">
        <v>358</v>
      </c>
      <c r="B49" s="29" t="s">
        <v>13</v>
      </c>
      <c r="C49" s="29" t="s">
        <v>305</v>
      </c>
      <c r="D49" s="27" t="s">
        <v>173</v>
      </c>
      <c r="E49" s="29">
        <v>20</v>
      </c>
      <c r="F49" s="29">
        <v>108</v>
      </c>
      <c r="G49" s="30">
        <f t="shared" si="2"/>
        <v>9.2592592592592595</v>
      </c>
      <c r="H49" s="36">
        <f t="shared" si="3"/>
        <v>40.74074074074074</v>
      </c>
    </row>
    <row r="50" spans="1:8">
      <c r="A50" s="35" t="s">
        <v>358</v>
      </c>
      <c r="B50" s="29" t="s">
        <v>165</v>
      </c>
      <c r="C50" s="29" t="s">
        <v>311</v>
      </c>
      <c r="D50" s="27" t="s">
        <v>367</v>
      </c>
      <c r="E50" s="29">
        <v>21</v>
      </c>
      <c r="F50" s="29">
        <v>102</v>
      </c>
      <c r="G50" s="30">
        <f t="shared" si="2"/>
        <v>9.8039215686274517</v>
      </c>
      <c r="H50" s="36">
        <f t="shared" si="3"/>
        <v>40.196078431372548</v>
      </c>
    </row>
    <row r="51" spans="1:8">
      <c r="A51" s="35" t="s">
        <v>358</v>
      </c>
      <c r="B51" s="29" t="s">
        <v>170</v>
      </c>
      <c r="C51" s="29" t="s">
        <v>317</v>
      </c>
      <c r="D51" s="27" t="s">
        <v>368</v>
      </c>
      <c r="E51" s="29">
        <v>22</v>
      </c>
      <c r="F51" s="29">
        <v>143</v>
      </c>
      <c r="G51" s="30">
        <f t="shared" si="2"/>
        <v>6.9930069930069934</v>
      </c>
      <c r="H51" s="36">
        <f t="shared" si="3"/>
        <v>43.006993006993007</v>
      </c>
    </row>
    <row r="52" spans="1:8">
      <c r="A52" s="35" t="s">
        <v>358</v>
      </c>
      <c r="B52" s="29" t="s">
        <v>147</v>
      </c>
      <c r="C52" s="29" t="s">
        <v>323</v>
      </c>
      <c r="D52" s="27" t="s">
        <v>369</v>
      </c>
      <c r="E52" s="29">
        <v>23</v>
      </c>
      <c r="F52" s="29">
        <v>77</v>
      </c>
      <c r="G52" s="30">
        <f t="shared" si="2"/>
        <v>12.987012987012987</v>
      </c>
      <c r="H52" s="36">
        <f t="shared" si="3"/>
        <v>37.012987012987011</v>
      </c>
    </row>
    <row r="53" spans="1:8">
      <c r="A53" s="35" t="s">
        <v>358</v>
      </c>
      <c r="B53" s="29" t="s">
        <v>43</v>
      </c>
      <c r="C53" s="29" t="s">
        <v>329</v>
      </c>
      <c r="D53" s="27" t="s">
        <v>370</v>
      </c>
      <c r="E53" s="29">
        <v>25</v>
      </c>
      <c r="F53" s="29">
        <v>95</v>
      </c>
      <c r="G53" s="30">
        <f t="shared" si="2"/>
        <v>10.526315789473685</v>
      </c>
      <c r="H53" s="36">
        <f t="shared" si="3"/>
        <v>39.473684210526315</v>
      </c>
    </row>
    <row r="54" spans="1:8" ht="16" thickBot="1">
      <c r="A54" s="37" t="s">
        <v>358</v>
      </c>
      <c r="B54" s="38" t="s">
        <v>59</v>
      </c>
      <c r="C54" s="38" t="s">
        <v>335</v>
      </c>
      <c r="D54" s="28" t="s">
        <v>371</v>
      </c>
      <c r="E54" s="38">
        <v>27</v>
      </c>
      <c r="F54" s="38">
        <v>106</v>
      </c>
      <c r="G54" s="39">
        <f t="shared" si="2"/>
        <v>9.433962264150944</v>
      </c>
      <c r="H54" s="40">
        <f t="shared" si="3"/>
        <v>40.566037735849058</v>
      </c>
    </row>
    <row r="55" spans="1:8">
      <c r="A55" s="60" t="s">
        <v>358</v>
      </c>
      <c r="B55" s="61" t="s">
        <v>32</v>
      </c>
      <c r="C55" s="61" t="s">
        <v>286</v>
      </c>
      <c r="D55" s="62" t="s">
        <v>373</v>
      </c>
      <c r="E55" s="61">
        <v>16</v>
      </c>
      <c r="F55" s="61">
        <v>261</v>
      </c>
      <c r="G55" s="63">
        <f t="shared" si="2"/>
        <v>3.8314176245210727</v>
      </c>
      <c r="H55" s="63">
        <f t="shared" si="3"/>
        <v>46.168582375478927</v>
      </c>
    </row>
    <row r="58" spans="1:8" ht="18">
      <c r="A58" s="159" t="s">
        <v>419</v>
      </c>
      <c r="B58" s="159"/>
    </row>
    <row r="59" spans="1:8" ht="46" thickBot="1">
      <c r="A59" s="21" t="s">
        <v>348</v>
      </c>
      <c r="B59" s="22" t="s">
        <v>359</v>
      </c>
      <c r="C59" s="22" t="s">
        <v>360</v>
      </c>
      <c r="D59" s="22" t="s">
        <v>349</v>
      </c>
      <c r="E59" s="21" t="s">
        <v>350</v>
      </c>
      <c r="F59" s="22" t="s">
        <v>347</v>
      </c>
      <c r="G59" s="22" t="s">
        <v>351</v>
      </c>
      <c r="H59" s="22" t="s">
        <v>352</v>
      </c>
    </row>
    <row r="60" spans="1:8">
      <c r="A60" s="31" t="s">
        <v>358</v>
      </c>
      <c r="B60" s="32" t="s">
        <v>134</v>
      </c>
      <c r="C60" s="25" t="s">
        <v>198</v>
      </c>
      <c r="D60" s="25" t="s">
        <v>165</v>
      </c>
      <c r="E60" s="32">
        <v>1</v>
      </c>
      <c r="F60" s="32">
        <v>181</v>
      </c>
      <c r="G60" s="33">
        <f>1000/F60</f>
        <v>5.5248618784530388</v>
      </c>
      <c r="H60" s="34">
        <f>50-G60</f>
        <v>44.475138121546962</v>
      </c>
    </row>
    <row r="61" spans="1:8">
      <c r="A61" s="35" t="s">
        <v>358</v>
      </c>
      <c r="B61" s="29" t="s">
        <v>131</v>
      </c>
      <c r="C61" s="23" t="s">
        <v>204</v>
      </c>
      <c r="D61" s="23" t="s">
        <v>168</v>
      </c>
      <c r="E61" s="29">
        <v>2</v>
      </c>
      <c r="F61" s="29">
        <v>255</v>
      </c>
      <c r="G61" s="30">
        <f t="shared" ref="G61:G75" si="4">1000/F61</f>
        <v>3.9215686274509802</v>
      </c>
      <c r="H61" s="36">
        <f t="shared" ref="H61:H84" si="5">50-G61</f>
        <v>46.078431372549019</v>
      </c>
    </row>
    <row r="62" spans="1:8">
      <c r="A62" s="35" t="s">
        <v>358</v>
      </c>
      <c r="B62" s="29" t="s">
        <v>108</v>
      </c>
      <c r="C62" s="24" t="s">
        <v>210</v>
      </c>
      <c r="D62" s="23" t="s">
        <v>171</v>
      </c>
      <c r="E62" s="29">
        <v>3</v>
      </c>
      <c r="F62" s="29">
        <v>344</v>
      </c>
      <c r="G62" s="30">
        <f t="shared" si="4"/>
        <v>2.9069767441860463</v>
      </c>
      <c r="H62" s="36">
        <f t="shared" si="5"/>
        <v>47.093023255813954</v>
      </c>
    </row>
    <row r="63" spans="1:8">
      <c r="A63" s="35" t="s">
        <v>358</v>
      </c>
      <c r="B63" s="29" t="s">
        <v>93</v>
      </c>
      <c r="C63" s="24" t="s">
        <v>216</v>
      </c>
      <c r="D63" s="23" t="s">
        <v>361</v>
      </c>
      <c r="E63" s="29">
        <v>4</v>
      </c>
      <c r="F63" s="29">
        <v>143</v>
      </c>
      <c r="G63" s="30">
        <f t="shared" si="4"/>
        <v>6.9930069930069934</v>
      </c>
      <c r="H63" s="36">
        <f t="shared" si="5"/>
        <v>43.006993006993007</v>
      </c>
    </row>
    <row r="64" spans="1:8">
      <c r="A64" s="35" t="s">
        <v>358</v>
      </c>
      <c r="B64" s="29" t="s">
        <v>87</v>
      </c>
      <c r="C64" s="29" t="s">
        <v>222</v>
      </c>
      <c r="D64" s="23" t="s">
        <v>362</v>
      </c>
      <c r="E64" s="29">
        <v>5</v>
      </c>
      <c r="F64" s="29">
        <v>246</v>
      </c>
      <c r="G64" s="30">
        <f t="shared" si="4"/>
        <v>4.0650406504065044</v>
      </c>
      <c r="H64" s="36">
        <f t="shared" si="5"/>
        <v>45.934959349593498</v>
      </c>
    </row>
    <row r="65" spans="1:12">
      <c r="A65" s="35" t="s">
        <v>358</v>
      </c>
      <c r="B65" s="29" t="s">
        <v>123</v>
      </c>
      <c r="C65" s="29" t="s">
        <v>228</v>
      </c>
      <c r="D65" s="23" t="s">
        <v>363</v>
      </c>
      <c r="E65" s="29">
        <v>6</v>
      </c>
      <c r="F65" s="29">
        <v>243</v>
      </c>
      <c r="G65" s="30">
        <f t="shared" si="4"/>
        <v>4.1152263374485596</v>
      </c>
      <c r="H65" s="36">
        <f t="shared" si="5"/>
        <v>45.884773662551439</v>
      </c>
    </row>
    <row r="66" spans="1:12">
      <c r="A66" s="35" t="s">
        <v>358</v>
      </c>
      <c r="B66" s="29" t="s">
        <v>92</v>
      </c>
      <c r="C66" s="29" t="s">
        <v>234</v>
      </c>
      <c r="D66" s="23" t="s">
        <v>364</v>
      </c>
      <c r="E66" s="29">
        <v>7</v>
      </c>
      <c r="F66" s="29">
        <v>128</v>
      </c>
      <c r="G66" s="30">
        <f t="shared" si="4"/>
        <v>7.8125</v>
      </c>
      <c r="H66" s="36">
        <f t="shared" si="5"/>
        <v>42.1875</v>
      </c>
    </row>
    <row r="67" spans="1:12" ht="16" thickBot="1">
      <c r="A67" s="37" t="s">
        <v>358</v>
      </c>
      <c r="B67" s="38" t="s">
        <v>140</v>
      </c>
      <c r="C67" s="38" t="s">
        <v>240</v>
      </c>
      <c r="D67" s="26" t="s">
        <v>365</v>
      </c>
      <c r="E67" s="38">
        <v>8</v>
      </c>
      <c r="F67" s="38">
        <v>171</v>
      </c>
      <c r="G67" s="39">
        <f t="shared" si="4"/>
        <v>5.8479532163742691</v>
      </c>
      <c r="H67" s="40">
        <f t="shared" si="5"/>
        <v>44.152046783625728</v>
      </c>
    </row>
    <row r="68" spans="1:12">
      <c r="A68" s="31" t="s">
        <v>358</v>
      </c>
      <c r="B68" s="32" t="s">
        <v>164</v>
      </c>
      <c r="C68" s="32" t="s">
        <v>246</v>
      </c>
      <c r="D68" s="25" t="s">
        <v>166</v>
      </c>
      <c r="E68" s="32">
        <v>9</v>
      </c>
      <c r="F68" s="32">
        <v>29</v>
      </c>
      <c r="G68" s="33">
        <f t="shared" si="4"/>
        <v>34.482758620689658</v>
      </c>
      <c r="H68" s="34">
        <f t="shared" si="5"/>
        <v>15.517241379310342</v>
      </c>
      <c r="I68" s="106"/>
      <c r="J68" s="106"/>
      <c r="K68" s="106"/>
      <c r="L68" s="106"/>
    </row>
    <row r="69" spans="1:12">
      <c r="A69" s="35" t="s">
        <v>358</v>
      </c>
      <c r="B69" s="29" t="s">
        <v>100</v>
      </c>
      <c r="C69" s="29" t="s">
        <v>252</v>
      </c>
      <c r="D69" s="23" t="s">
        <v>169</v>
      </c>
      <c r="E69" s="29">
        <v>10</v>
      </c>
      <c r="F69" s="29">
        <v>243</v>
      </c>
      <c r="G69" s="30">
        <f t="shared" si="4"/>
        <v>4.1152263374485596</v>
      </c>
      <c r="H69" s="36">
        <f t="shared" si="5"/>
        <v>45.884773662551439</v>
      </c>
    </row>
    <row r="70" spans="1:12">
      <c r="A70" s="35" t="s">
        <v>358</v>
      </c>
      <c r="B70" s="29" t="s">
        <v>96</v>
      </c>
      <c r="C70" s="29" t="s">
        <v>258</v>
      </c>
      <c r="D70" s="23" t="s">
        <v>172</v>
      </c>
      <c r="E70" s="29">
        <v>11</v>
      </c>
      <c r="F70" s="29">
        <v>494</v>
      </c>
      <c r="G70" s="30">
        <f t="shared" si="4"/>
        <v>2.0242914979757085</v>
      </c>
      <c r="H70" s="36">
        <f t="shared" si="5"/>
        <v>47.97570850202429</v>
      </c>
    </row>
    <row r="71" spans="1:12">
      <c r="A71" s="35" t="s">
        <v>358</v>
      </c>
      <c r="B71" s="29" t="s">
        <v>26</v>
      </c>
      <c r="C71" s="29" t="s">
        <v>264</v>
      </c>
      <c r="D71" s="23" t="s">
        <v>366</v>
      </c>
      <c r="E71" s="29">
        <v>12</v>
      </c>
      <c r="F71" s="29">
        <v>50</v>
      </c>
      <c r="G71" s="30">
        <f t="shared" si="4"/>
        <v>20</v>
      </c>
      <c r="H71" s="36">
        <f t="shared" si="5"/>
        <v>30</v>
      </c>
    </row>
    <row r="72" spans="1:12">
      <c r="A72" s="35" t="s">
        <v>358</v>
      </c>
      <c r="B72" s="29" t="s">
        <v>128</v>
      </c>
      <c r="C72" s="29" t="s">
        <v>270</v>
      </c>
      <c r="D72" s="23" t="s">
        <v>353</v>
      </c>
      <c r="E72" s="29">
        <v>13</v>
      </c>
      <c r="F72" s="29">
        <v>170</v>
      </c>
      <c r="G72" s="30">
        <f t="shared" si="4"/>
        <v>5.882352941176471</v>
      </c>
      <c r="H72" s="36">
        <f t="shared" si="5"/>
        <v>44.117647058823529</v>
      </c>
    </row>
    <row r="73" spans="1:12">
      <c r="A73" s="35" t="s">
        <v>358</v>
      </c>
      <c r="B73" s="29" t="s">
        <v>70</v>
      </c>
      <c r="C73" s="29" t="s">
        <v>276</v>
      </c>
      <c r="D73" s="23" t="s">
        <v>354</v>
      </c>
      <c r="E73" s="29">
        <v>14</v>
      </c>
      <c r="F73" s="29">
        <v>261</v>
      </c>
      <c r="G73" s="30">
        <f t="shared" si="4"/>
        <v>3.8314176245210727</v>
      </c>
      <c r="H73" s="36">
        <f t="shared" si="5"/>
        <v>46.168582375478927</v>
      </c>
    </row>
    <row r="74" spans="1:12">
      <c r="A74" s="35" t="s">
        <v>358</v>
      </c>
      <c r="B74" s="29" t="s">
        <v>119</v>
      </c>
      <c r="C74" s="29" t="s">
        <v>282</v>
      </c>
      <c r="D74" s="23" t="s">
        <v>355</v>
      </c>
      <c r="E74" s="29">
        <v>15</v>
      </c>
      <c r="F74" s="29">
        <v>132</v>
      </c>
      <c r="G74" s="30">
        <f t="shared" si="4"/>
        <v>7.5757575757575761</v>
      </c>
      <c r="H74" s="36">
        <f t="shared" si="5"/>
        <v>42.424242424242422</v>
      </c>
    </row>
    <row r="75" spans="1:12" ht="16" thickBot="1">
      <c r="A75" s="37" t="s">
        <v>358</v>
      </c>
      <c r="B75" s="38" t="s">
        <v>110</v>
      </c>
      <c r="C75" s="38" t="s">
        <v>288</v>
      </c>
      <c r="D75" s="26" t="s">
        <v>356</v>
      </c>
      <c r="E75" s="38">
        <v>16</v>
      </c>
      <c r="F75" s="38">
        <v>317</v>
      </c>
      <c r="G75" s="30">
        <f t="shared" si="4"/>
        <v>3.1545741324921135</v>
      </c>
      <c r="H75" s="40">
        <f t="shared" si="5"/>
        <v>46.845425867507885</v>
      </c>
    </row>
    <row r="76" spans="1:12">
      <c r="A76" s="31" t="s">
        <v>358</v>
      </c>
      <c r="B76" s="32" t="s">
        <v>171</v>
      </c>
      <c r="C76" s="32" t="s">
        <v>294</v>
      </c>
      <c r="D76" s="50" t="s">
        <v>167</v>
      </c>
      <c r="E76" s="32">
        <v>18</v>
      </c>
      <c r="F76" s="32">
        <v>112</v>
      </c>
      <c r="G76" s="33">
        <f t="shared" ref="G76:G84" si="6">1000/F76</f>
        <v>8.9285714285714288</v>
      </c>
      <c r="H76" s="34">
        <f t="shared" si="5"/>
        <v>41.071428571428569</v>
      </c>
    </row>
    <row r="77" spans="1:12">
      <c r="A77" s="35" t="s">
        <v>358</v>
      </c>
      <c r="B77" s="29" t="s">
        <v>84</v>
      </c>
      <c r="C77" s="29" t="s">
        <v>300</v>
      </c>
      <c r="D77" s="27" t="s">
        <v>170</v>
      </c>
      <c r="E77" s="29">
        <v>19</v>
      </c>
      <c r="F77" s="29">
        <v>140</v>
      </c>
      <c r="G77" s="30">
        <f t="shared" si="6"/>
        <v>7.1428571428571432</v>
      </c>
      <c r="H77" s="36">
        <f t="shared" si="5"/>
        <v>42.857142857142854</v>
      </c>
    </row>
    <row r="78" spans="1:12">
      <c r="A78" s="35" t="s">
        <v>358</v>
      </c>
      <c r="B78" s="29" t="s">
        <v>60</v>
      </c>
      <c r="C78" s="29" t="s">
        <v>306</v>
      </c>
      <c r="D78" s="27" t="s">
        <v>173</v>
      </c>
      <c r="E78" s="29">
        <v>20</v>
      </c>
      <c r="F78" s="29">
        <v>119</v>
      </c>
      <c r="G78" s="30">
        <f t="shared" si="6"/>
        <v>8.4033613445378155</v>
      </c>
      <c r="H78" s="36">
        <f t="shared" si="5"/>
        <v>41.596638655462186</v>
      </c>
    </row>
    <row r="79" spans="1:12">
      <c r="A79" s="35" t="s">
        <v>358</v>
      </c>
      <c r="B79" s="29" t="s">
        <v>112</v>
      </c>
      <c r="C79" s="29" t="s">
        <v>312</v>
      </c>
      <c r="D79" s="27" t="s">
        <v>367</v>
      </c>
      <c r="E79" s="29">
        <v>21</v>
      </c>
      <c r="F79" s="29">
        <v>112</v>
      </c>
      <c r="G79" s="30">
        <f t="shared" si="6"/>
        <v>8.9285714285714288</v>
      </c>
      <c r="H79" s="36">
        <f t="shared" si="5"/>
        <v>41.071428571428569</v>
      </c>
    </row>
    <row r="80" spans="1:12">
      <c r="A80" s="35" t="s">
        <v>358</v>
      </c>
      <c r="B80" s="29" t="s">
        <v>99</v>
      </c>
      <c r="C80" s="29" t="s">
        <v>318</v>
      </c>
      <c r="D80" s="27" t="s">
        <v>368</v>
      </c>
      <c r="E80" s="29">
        <v>22</v>
      </c>
      <c r="F80" s="29">
        <v>287</v>
      </c>
      <c r="G80" s="30">
        <f t="shared" si="6"/>
        <v>3.484320557491289</v>
      </c>
      <c r="H80" s="36">
        <f t="shared" si="5"/>
        <v>46.515679442508713</v>
      </c>
    </row>
    <row r="81" spans="1:12">
      <c r="A81" s="35" t="s">
        <v>358</v>
      </c>
      <c r="B81" s="29" t="s">
        <v>19</v>
      </c>
      <c r="C81" s="29" t="s">
        <v>324</v>
      </c>
      <c r="D81" s="27" t="s">
        <v>369</v>
      </c>
      <c r="E81" s="29">
        <v>23</v>
      </c>
      <c r="F81" s="29">
        <v>92</v>
      </c>
      <c r="G81" s="30">
        <f t="shared" si="6"/>
        <v>10.869565217391305</v>
      </c>
      <c r="H81" s="36">
        <f t="shared" si="5"/>
        <v>39.130434782608695</v>
      </c>
    </row>
    <row r="82" spans="1:12">
      <c r="A82" s="35" t="s">
        <v>358</v>
      </c>
      <c r="B82" s="29" t="s">
        <v>72</v>
      </c>
      <c r="C82" s="29" t="s">
        <v>330</v>
      </c>
      <c r="D82" s="27" t="s">
        <v>370</v>
      </c>
      <c r="E82" s="29">
        <v>25</v>
      </c>
      <c r="F82" s="29">
        <v>138</v>
      </c>
      <c r="G82" s="30">
        <f t="shared" si="6"/>
        <v>7.2463768115942031</v>
      </c>
      <c r="H82" s="36">
        <f t="shared" si="5"/>
        <v>42.753623188405797</v>
      </c>
    </row>
    <row r="83" spans="1:12" ht="16" thickBot="1">
      <c r="A83" s="37" t="s">
        <v>358</v>
      </c>
      <c r="B83" s="38" t="s">
        <v>101</v>
      </c>
      <c r="C83" s="38" t="s">
        <v>336</v>
      </c>
      <c r="D83" s="28" t="s">
        <v>371</v>
      </c>
      <c r="E83" s="38">
        <v>27</v>
      </c>
      <c r="F83" s="38">
        <v>337</v>
      </c>
      <c r="G83" s="39">
        <f t="shared" si="6"/>
        <v>2.9673590504451037</v>
      </c>
      <c r="H83" s="40">
        <f t="shared" si="5"/>
        <v>47.032640949554896</v>
      </c>
    </row>
    <row r="84" spans="1:12">
      <c r="A84" s="60" t="s">
        <v>358</v>
      </c>
      <c r="B84" s="61" t="s">
        <v>94</v>
      </c>
      <c r="C84" s="61" t="s">
        <v>287</v>
      </c>
      <c r="D84" s="62" t="s">
        <v>373</v>
      </c>
      <c r="E84" s="61">
        <v>16</v>
      </c>
      <c r="F84" s="61">
        <v>35</v>
      </c>
      <c r="G84" s="63">
        <f t="shared" si="6"/>
        <v>28.571428571428573</v>
      </c>
      <c r="H84" s="63">
        <f t="shared" si="5"/>
        <v>21.428571428571427</v>
      </c>
      <c r="I84" s="106"/>
      <c r="J84" s="106"/>
      <c r="K84" s="106"/>
      <c r="L84" s="106"/>
    </row>
    <row r="87" spans="1:12" ht="18">
      <c r="A87" s="159" t="s">
        <v>420</v>
      </c>
      <c r="B87" s="159"/>
    </row>
    <row r="88" spans="1:12" ht="46" thickBot="1">
      <c r="A88" s="21" t="s">
        <v>348</v>
      </c>
      <c r="B88" s="22" t="s">
        <v>359</v>
      </c>
      <c r="C88" s="22" t="s">
        <v>360</v>
      </c>
      <c r="D88" s="22" t="s">
        <v>349</v>
      </c>
      <c r="E88" s="21" t="s">
        <v>350</v>
      </c>
      <c r="F88" s="22" t="s">
        <v>347</v>
      </c>
      <c r="G88" s="22" t="s">
        <v>351</v>
      </c>
      <c r="H88" s="22" t="s">
        <v>352</v>
      </c>
    </row>
    <row r="89" spans="1:12">
      <c r="A89" s="31" t="s">
        <v>358</v>
      </c>
      <c r="B89" s="32" t="s">
        <v>86</v>
      </c>
      <c r="C89" s="25" t="s">
        <v>199</v>
      </c>
      <c r="D89" s="25" t="s">
        <v>165</v>
      </c>
      <c r="E89" s="32">
        <v>1</v>
      </c>
      <c r="F89" s="32">
        <v>346</v>
      </c>
      <c r="G89" s="33">
        <f>1000/F89</f>
        <v>2.8901734104046244</v>
      </c>
      <c r="H89" s="34">
        <f>50-G89</f>
        <v>47.109826589595379</v>
      </c>
    </row>
    <row r="90" spans="1:12">
      <c r="A90" s="35" t="s">
        <v>358</v>
      </c>
      <c r="B90" s="29" t="s">
        <v>62</v>
      </c>
      <c r="C90" s="23" t="s">
        <v>205</v>
      </c>
      <c r="D90" s="23" t="s">
        <v>168</v>
      </c>
      <c r="E90" s="29">
        <v>2</v>
      </c>
      <c r="F90" s="29">
        <v>101</v>
      </c>
      <c r="G90" s="30">
        <f t="shared" ref="G90:G112" si="7">1000/F90</f>
        <v>9.9009900990099009</v>
      </c>
      <c r="H90" s="36">
        <f t="shared" ref="H90:H112" si="8">50-G90</f>
        <v>40.099009900990097</v>
      </c>
    </row>
    <row r="91" spans="1:12">
      <c r="A91" s="35" t="s">
        <v>358</v>
      </c>
      <c r="B91" s="29" t="s">
        <v>143</v>
      </c>
      <c r="C91" s="24" t="s">
        <v>211</v>
      </c>
      <c r="D91" s="23" t="s">
        <v>171</v>
      </c>
      <c r="E91" s="29">
        <v>3</v>
      </c>
      <c r="F91" s="29">
        <v>358</v>
      </c>
      <c r="G91" s="30">
        <f t="shared" si="7"/>
        <v>2.7932960893854748</v>
      </c>
      <c r="H91" s="36">
        <f t="shared" si="8"/>
        <v>47.206703910614522</v>
      </c>
    </row>
    <row r="92" spans="1:12">
      <c r="A92" s="35" t="s">
        <v>358</v>
      </c>
      <c r="B92" s="29" t="s">
        <v>142</v>
      </c>
      <c r="C92" s="24" t="s">
        <v>217</v>
      </c>
      <c r="D92" s="23" t="s">
        <v>361</v>
      </c>
      <c r="E92" s="29">
        <v>4</v>
      </c>
      <c r="F92" s="29">
        <v>86</v>
      </c>
      <c r="G92" s="30">
        <f t="shared" si="7"/>
        <v>11.627906976744185</v>
      </c>
      <c r="H92" s="36">
        <f t="shared" si="8"/>
        <v>38.372093023255815</v>
      </c>
    </row>
    <row r="93" spans="1:12">
      <c r="A93" s="35" t="s">
        <v>358</v>
      </c>
      <c r="B93" s="29" t="s">
        <v>107</v>
      </c>
      <c r="C93" s="29" t="s">
        <v>223</v>
      </c>
      <c r="D93" s="23" t="s">
        <v>362</v>
      </c>
      <c r="E93" s="29">
        <v>5</v>
      </c>
      <c r="F93" s="29">
        <v>165</v>
      </c>
      <c r="G93" s="30">
        <f t="shared" si="7"/>
        <v>6.0606060606060606</v>
      </c>
      <c r="H93" s="36">
        <f t="shared" si="8"/>
        <v>43.939393939393938</v>
      </c>
    </row>
    <row r="94" spans="1:12">
      <c r="A94" s="35" t="s">
        <v>358</v>
      </c>
      <c r="B94" s="29" t="s">
        <v>160</v>
      </c>
      <c r="C94" s="29" t="s">
        <v>229</v>
      </c>
      <c r="D94" s="23" t="s">
        <v>363</v>
      </c>
      <c r="E94" s="29">
        <v>6</v>
      </c>
      <c r="F94" s="29">
        <v>272</v>
      </c>
      <c r="G94" s="30">
        <f t="shared" si="7"/>
        <v>3.6764705882352939</v>
      </c>
      <c r="H94" s="36">
        <f t="shared" si="8"/>
        <v>46.323529411764703</v>
      </c>
    </row>
    <row r="95" spans="1:12">
      <c r="A95" s="35" t="s">
        <v>358</v>
      </c>
      <c r="B95" s="29" t="s">
        <v>116</v>
      </c>
      <c r="C95" s="29" t="s">
        <v>235</v>
      </c>
      <c r="D95" s="23" t="s">
        <v>364</v>
      </c>
      <c r="E95" s="29">
        <v>7</v>
      </c>
      <c r="F95" s="29">
        <v>195</v>
      </c>
      <c r="G95" s="30">
        <f t="shared" si="7"/>
        <v>5.1282051282051286</v>
      </c>
      <c r="H95" s="36">
        <f t="shared" si="8"/>
        <v>44.871794871794869</v>
      </c>
    </row>
    <row r="96" spans="1:12" ht="16" thickBot="1">
      <c r="A96" s="37" t="s">
        <v>358</v>
      </c>
      <c r="B96" s="38" t="s">
        <v>89</v>
      </c>
      <c r="C96" s="38" t="s">
        <v>241</v>
      </c>
      <c r="D96" s="26" t="s">
        <v>365</v>
      </c>
      <c r="E96" s="38">
        <v>8</v>
      </c>
      <c r="F96" s="38">
        <v>184</v>
      </c>
      <c r="G96" s="39">
        <f t="shared" si="7"/>
        <v>5.4347826086956523</v>
      </c>
      <c r="H96" s="40">
        <f t="shared" si="8"/>
        <v>44.565217391304344</v>
      </c>
    </row>
    <row r="97" spans="1:9">
      <c r="A97" s="31" t="s">
        <v>358</v>
      </c>
      <c r="B97" s="32" t="s">
        <v>74</v>
      </c>
      <c r="C97" s="32" t="s">
        <v>247</v>
      </c>
      <c r="D97" s="25" t="s">
        <v>166</v>
      </c>
      <c r="E97" s="32">
        <v>9</v>
      </c>
      <c r="F97" s="32">
        <v>178</v>
      </c>
      <c r="G97" s="33">
        <f t="shared" si="7"/>
        <v>5.617977528089888</v>
      </c>
      <c r="H97" s="34">
        <f t="shared" si="8"/>
        <v>44.382022471910112</v>
      </c>
    </row>
    <row r="98" spans="1:9">
      <c r="A98" s="35" t="s">
        <v>358</v>
      </c>
      <c r="B98" s="29" t="s">
        <v>167</v>
      </c>
      <c r="C98" s="29" t="s">
        <v>253</v>
      </c>
      <c r="D98" s="23" t="s">
        <v>169</v>
      </c>
      <c r="E98" s="29">
        <v>10</v>
      </c>
      <c r="F98" s="29">
        <v>129</v>
      </c>
      <c r="G98" s="30">
        <f t="shared" si="7"/>
        <v>7.7519379844961236</v>
      </c>
      <c r="H98" s="36">
        <f t="shared" si="8"/>
        <v>42.248062015503876</v>
      </c>
    </row>
    <row r="99" spans="1:9">
      <c r="A99" s="35" t="s">
        <v>358</v>
      </c>
      <c r="B99" s="29" t="s">
        <v>29</v>
      </c>
      <c r="C99" s="29" t="s">
        <v>259</v>
      </c>
      <c r="D99" s="23" t="s">
        <v>172</v>
      </c>
      <c r="E99" s="29">
        <v>11</v>
      </c>
      <c r="F99" s="29">
        <v>110</v>
      </c>
      <c r="G99" s="30">
        <f t="shared" si="7"/>
        <v>9.0909090909090917</v>
      </c>
      <c r="H99" s="36">
        <f t="shared" si="8"/>
        <v>40.909090909090907</v>
      </c>
    </row>
    <row r="100" spans="1:9">
      <c r="A100" s="35" t="s">
        <v>358</v>
      </c>
      <c r="B100" s="29" t="s">
        <v>126</v>
      </c>
      <c r="C100" s="29" t="s">
        <v>265</v>
      </c>
      <c r="D100" s="23" t="s">
        <v>366</v>
      </c>
      <c r="E100" s="29">
        <v>12</v>
      </c>
      <c r="F100" s="29">
        <v>147</v>
      </c>
      <c r="G100" s="30">
        <f t="shared" si="7"/>
        <v>6.8027210884353737</v>
      </c>
      <c r="H100" s="36">
        <f t="shared" si="8"/>
        <v>43.197278911564624</v>
      </c>
    </row>
    <row r="101" spans="1:9">
      <c r="A101" s="35" t="s">
        <v>358</v>
      </c>
      <c r="B101" s="29" t="s">
        <v>117</v>
      </c>
      <c r="C101" s="29" t="s">
        <v>271</v>
      </c>
      <c r="D101" s="23" t="s">
        <v>353</v>
      </c>
      <c r="E101" s="29">
        <v>13</v>
      </c>
      <c r="F101" s="29">
        <v>176</v>
      </c>
      <c r="G101" s="30">
        <f t="shared" si="7"/>
        <v>5.6818181818181817</v>
      </c>
      <c r="H101" s="36">
        <f t="shared" si="8"/>
        <v>44.31818181818182</v>
      </c>
    </row>
    <row r="102" spans="1:9">
      <c r="A102" s="35" t="s">
        <v>358</v>
      </c>
      <c r="B102" s="29" t="s">
        <v>106</v>
      </c>
      <c r="C102" s="29" t="s">
        <v>277</v>
      </c>
      <c r="D102" s="23" t="s">
        <v>354</v>
      </c>
      <c r="E102" s="29">
        <v>14</v>
      </c>
      <c r="F102" s="29">
        <v>138</v>
      </c>
      <c r="G102" s="30">
        <f t="shared" si="7"/>
        <v>7.2463768115942031</v>
      </c>
      <c r="H102" s="36">
        <f t="shared" si="8"/>
        <v>42.753623188405797</v>
      </c>
    </row>
    <row r="103" spans="1:9">
      <c r="A103" s="35" t="s">
        <v>358</v>
      </c>
      <c r="B103" s="29" t="s">
        <v>7</v>
      </c>
      <c r="C103" s="29" t="s">
        <v>283</v>
      </c>
      <c r="D103" s="23" t="s">
        <v>355</v>
      </c>
      <c r="E103" s="29">
        <v>15</v>
      </c>
      <c r="F103" s="29">
        <v>155</v>
      </c>
      <c r="G103" s="30">
        <f t="shared" si="7"/>
        <v>6.4516129032258061</v>
      </c>
      <c r="H103" s="36">
        <f t="shared" si="8"/>
        <v>43.548387096774192</v>
      </c>
    </row>
    <row r="104" spans="1:9" ht="16" thickBot="1">
      <c r="A104" s="37" t="s">
        <v>358</v>
      </c>
      <c r="B104" s="38" t="s">
        <v>57</v>
      </c>
      <c r="C104" s="38" t="s">
        <v>289</v>
      </c>
      <c r="D104" s="26" t="s">
        <v>356</v>
      </c>
      <c r="E104" s="38">
        <v>16</v>
      </c>
      <c r="F104" s="38">
        <v>92</v>
      </c>
      <c r="G104" s="30">
        <f t="shared" si="7"/>
        <v>10.869565217391305</v>
      </c>
      <c r="H104" s="40">
        <f t="shared" si="8"/>
        <v>39.130434782608695</v>
      </c>
    </row>
    <row r="105" spans="1:9">
      <c r="A105" s="31" t="s">
        <v>358</v>
      </c>
      <c r="B105" s="32" t="s">
        <v>148</v>
      </c>
      <c r="C105" s="32" t="s">
        <v>295</v>
      </c>
      <c r="D105" s="50" t="s">
        <v>167</v>
      </c>
      <c r="E105" s="32">
        <v>18</v>
      </c>
      <c r="F105" s="32">
        <v>192</v>
      </c>
      <c r="G105" s="33">
        <f t="shared" si="7"/>
        <v>5.208333333333333</v>
      </c>
      <c r="H105" s="34">
        <f t="shared" si="8"/>
        <v>44.791666666666664</v>
      </c>
    </row>
    <row r="106" spans="1:9">
      <c r="A106" s="35" t="s">
        <v>358</v>
      </c>
      <c r="B106" s="29" t="s">
        <v>114</v>
      </c>
      <c r="C106" s="29" t="s">
        <v>301</v>
      </c>
      <c r="D106" s="27" t="s">
        <v>170</v>
      </c>
      <c r="E106" s="29">
        <v>19</v>
      </c>
      <c r="F106" s="29">
        <v>97</v>
      </c>
      <c r="G106" s="30">
        <f t="shared" si="7"/>
        <v>10.309278350515465</v>
      </c>
      <c r="H106" s="36">
        <f t="shared" si="8"/>
        <v>39.690721649484537</v>
      </c>
    </row>
    <row r="107" spans="1:9">
      <c r="A107" s="35" t="s">
        <v>358</v>
      </c>
      <c r="B107" s="29" t="s">
        <v>113</v>
      </c>
      <c r="C107" s="29" t="s">
        <v>307</v>
      </c>
      <c r="D107" s="27" t="s">
        <v>173</v>
      </c>
      <c r="E107" s="29">
        <v>20</v>
      </c>
      <c r="F107" s="29">
        <v>131</v>
      </c>
      <c r="G107" s="30">
        <f t="shared" si="7"/>
        <v>7.6335877862595423</v>
      </c>
      <c r="H107" s="36">
        <f t="shared" si="8"/>
        <v>42.36641221374046</v>
      </c>
    </row>
    <row r="108" spans="1:9">
      <c r="A108" s="35" t="s">
        <v>358</v>
      </c>
      <c r="B108" s="29" t="s">
        <v>129</v>
      </c>
      <c r="C108" s="29" t="s">
        <v>313</v>
      </c>
      <c r="D108" s="27" t="s">
        <v>367</v>
      </c>
      <c r="E108" s="29">
        <v>21</v>
      </c>
      <c r="F108" s="29">
        <v>56</v>
      </c>
      <c r="G108" s="30">
        <f t="shared" si="7"/>
        <v>17.857142857142858</v>
      </c>
      <c r="H108" s="36">
        <f t="shared" si="8"/>
        <v>32.142857142857139</v>
      </c>
    </row>
    <row r="109" spans="1:9">
      <c r="A109" s="35" t="s">
        <v>358</v>
      </c>
      <c r="B109" s="29" t="s">
        <v>115</v>
      </c>
      <c r="C109" s="29" t="s">
        <v>319</v>
      </c>
      <c r="D109" s="27" t="s">
        <v>368</v>
      </c>
      <c r="E109" s="29">
        <v>22</v>
      </c>
      <c r="F109" s="29">
        <v>78</v>
      </c>
      <c r="G109" s="30">
        <f t="shared" si="7"/>
        <v>12.820512820512821</v>
      </c>
      <c r="H109" s="36">
        <f t="shared" si="8"/>
        <v>37.179487179487182</v>
      </c>
    </row>
    <row r="110" spans="1:9">
      <c r="A110" s="35" t="s">
        <v>358</v>
      </c>
      <c r="B110" s="29" t="s">
        <v>83</v>
      </c>
      <c r="C110" s="29" t="s">
        <v>325</v>
      </c>
      <c r="D110" s="27" t="s">
        <v>369</v>
      </c>
      <c r="E110" s="29">
        <v>23</v>
      </c>
      <c r="F110" s="29">
        <v>128</v>
      </c>
      <c r="G110" s="30">
        <f t="shared" si="7"/>
        <v>7.8125</v>
      </c>
      <c r="H110" s="36">
        <f t="shared" si="8"/>
        <v>42.1875</v>
      </c>
    </row>
    <row r="111" spans="1:9">
      <c r="A111" s="35" t="s">
        <v>358</v>
      </c>
      <c r="B111" s="29" t="s">
        <v>174</v>
      </c>
      <c r="C111" s="29" t="s">
        <v>331</v>
      </c>
      <c r="D111" s="27" t="s">
        <v>370</v>
      </c>
      <c r="E111" s="29">
        <v>25</v>
      </c>
      <c r="F111" s="29">
        <v>192</v>
      </c>
      <c r="G111" s="30">
        <f t="shared" si="7"/>
        <v>5.208333333333333</v>
      </c>
      <c r="H111" s="36">
        <f t="shared" si="8"/>
        <v>44.791666666666664</v>
      </c>
      <c r="I111" t="s">
        <v>418</v>
      </c>
    </row>
    <row r="112" spans="1:9" ht="16" thickBot="1">
      <c r="A112" s="37" t="s">
        <v>358</v>
      </c>
      <c r="B112" s="38" t="s">
        <v>151</v>
      </c>
      <c r="C112" s="38" t="s">
        <v>337</v>
      </c>
      <c r="D112" s="28" t="s">
        <v>371</v>
      </c>
      <c r="E112" s="38">
        <v>27</v>
      </c>
      <c r="F112" s="38">
        <v>263</v>
      </c>
      <c r="G112" s="39">
        <f t="shared" si="7"/>
        <v>3.8022813688212929</v>
      </c>
      <c r="H112" s="40">
        <f t="shared" si="8"/>
        <v>46.197718631178709</v>
      </c>
    </row>
    <row r="113" spans="1:8">
      <c r="H113"/>
    </row>
    <row r="115" spans="1:8" ht="18">
      <c r="A115" s="160" t="s">
        <v>421</v>
      </c>
      <c r="B115" s="160"/>
    </row>
    <row r="116" spans="1:8" ht="46" thickBot="1">
      <c r="A116" s="21" t="s">
        <v>348</v>
      </c>
      <c r="B116" s="22" t="s">
        <v>359</v>
      </c>
      <c r="C116" s="22" t="s">
        <v>360</v>
      </c>
      <c r="D116" s="22" t="s">
        <v>349</v>
      </c>
      <c r="E116" s="21" t="s">
        <v>350</v>
      </c>
      <c r="F116" s="22" t="s">
        <v>347</v>
      </c>
      <c r="G116" s="22" t="s">
        <v>351</v>
      </c>
      <c r="H116" s="22" t="s">
        <v>352</v>
      </c>
    </row>
    <row r="117" spans="1:8">
      <c r="A117" s="31" t="s">
        <v>358</v>
      </c>
      <c r="B117" s="32" t="s">
        <v>61</v>
      </c>
      <c r="C117" s="25" t="s">
        <v>200</v>
      </c>
      <c r="D117" s="25" t="s">
        <v>165</v>
      </c>
      <c r="E117" s="32">
        <v>1</v>
      </c>
      <c r="F117" s="32">
        <v>61</v>
      </c>
      <c r="G117" s="33">
        <f>1000/F117</f>
        <v>16.393442622950818</v>
      </c>
      <c r="H117" s="34">
        <f>50-G117</f>
        <v>33.606557377049185</v>
      </c>
    </row>
    <row r="118" spans="1:8">
      <c r="A118" s="35" t="s">
        <v>358</v>
      </c>
      <c r="B118" s="29" t="s">
        <v>162</v>
      </c>
      <c r="C118" s="23" t="s">
        <v>206</v>
      </c>
      <c r="D118" s="23" t="s">
        <v>168</v>
      </c>
      <c r="E118" s="29">
        <v>2</v>
      </c>
      <c r="F118" s="29">
        <v>62</v>
      </c>
      <c r="G118" s="30">
        <f t="shared" ref="G118:G140" si="9">1000/F118</f>
        <v>16.129032258064516</v>
      </c>
      <c r="H118" s="36">
        <f t="shared" ref="H118:H140" si="10">50-G118</f>
        <v>33.870967741935488</v>
      </c>
    </row>
    <row r="119" spans="1:8">
      <c r="A119" s="35" t="s">
        <v>358</v>
      </c>
      <c r="B119" s="29" t="s">
        <v>76</v>
      </c>
      <c r="C119" s="24" t="s">
        <v>212</v>
      </c>
      <c r="D119" s="23" t="s">
        <v>171</v>
      </c>
      <c r="E119" s="29">
        <v>3</v>
      </c>
      <c r="F119" s="29">
        <v>104</v>
      </c>
      <c r="G119" s="30">
        <f t="shared" si="9"/>
        <v>9.615384615384615</v>
      </c>
      <c r="H119" s="36">
        <f t="shared" si="10"/>
        <v>40.384615384615387</v>
      </c>
    </row>
    <row r="120" spans="1:8">
      <c r="A120" s="35" t="s">
        <v>358</v>
      </c>
      <c r="B120" s="29" t="s">
        <v>121</v>
      </c>
      <c r="C120" s="24" t="s">
        <v>218</v>
      </c>
      <c r="D120" s="23" t="s">
        <v>361</v>
      </c>
      <c r="E120" s="29">
        <v>4</v>
      </c>
      <c r="F120" s="29">
        <v>275</v>
      </c>
      <c r="G120" s="30">
        <f t="shared" si="9"/>
        <v>3.6363636363636362</v>
      </c>
      <c r="H120" s="36">
        <f t="shared" si="10"/>
        <v>46.363636363636367</v>
      </c>
    </row>
    <row r="121" spans="1:8">
      <c r="A121" s="35" t="s">
        <v>358</v>
      </c>
      <c r="B121" s="29" t="s">
        <v>51</v>
      </c>
      <c r="C121" s="29" t="s">
        <v>224</v>
      </c>
      <c r="D121" s="23" t="s">
        <v>362</v>
      </c>
      <c r="E121" s="29">
        <v>5</v>
      </c>
      <c r="F121" s="29">
        <v>138</v>
      </c>
      <c r="G121" s="30">
        <f t="shared" si="9"/>
        <v>7.2463768115942031</v>
      </c>
      <c r="H121" s="36">
        <f t="shared" si="10"/>
        <v>42.753623188405797</v>
      </c>
    </row>
    <row r="122" spans="1:8">
      <c r="A122" s="35" t="s">
        <v>358</v>
      </c>
      <c r="B122" s="29" t="s">
        <v>68</v>
      </c>
      <c r="C122" s="29" t="s">
        <v>230</v>
      </c>
      <c r="D122" s="23" t="s">
        <v>363</v>
      </c>
      <c r="E122" s="29">
        <v>6</v>
      </c>
      <c r="F122" s="29">
        <v>91</v>
      </c>
      <c r="G122" s="30">
        <f t="shared" si="9"/>
        <v>10.989010989010989</v>
      </c>
      <c r="H122" s="36">
        <f t="shared" si="10"/>
        <v>39.010989010989007</v>
      </c>
    </row>
    <row r="123" spans="1:8">
      <c r="A123" s="35" t="s">
        <v>358</v>
      </c>
      <c r="B123" s="29" t="s">
        <v>138</v>
      </c>
      <c r="C123" s="29" t="s">
        <v>236</v>
      </c>
      <c r="D123" s="23" t="s">
        <v>364</v>
      </c>
      <c r="E123" s="29">
        <v>7</v>
      </c>
      <c r="F123" s="29">
        <v>85</v>
      </c>
      <c r="G123" s="30">
        <f t="shared" si="9"/>
        <v>11.764705882352942</v>
      </c>
      <c r="H123" s="36">
        <f t="shared" si="10"/>
        <v>38.235294117647058</v>
      </c>
    </row>
    <row r="124" spans="1:8" ht="16" thickBot="1">
      <c r="A124" s="37" t="s">
        <v>358</v>
      </c>
      <c r="B124" s="38" t="s">
        <v>49</v>
      </c>
      <c r="C124" s="38" t="s">
        <v>242</v>
      </c>
      <c r="D124" s="26" t="s">
        <v>365</v>
      </c>
      <c r="E124" s="38">
        <v>8</v>
      </c>
      <c r="F124" s="38">
        <v>124</v>
      </c>
      <c r="G124" s="39">
        <f t="shared" si="9"/>
        <v>8.064516129032258</v>
      </c>
      <c r="H124" s="40">
        <f t="shared" si="10"/>
        <v>41.935483870967744</v>
      </c>
    </row>
    <row r="125" spans="1:8">
      <c r="A125" s="31" t="s">
        <v>358</v>
      </c>
      <c r="B125" s="32" t="s">
        <v>40</v>
      </c>
      <c r="C125" s="32" t="s">
        <v>248</v>
      </c>
      <c r="D125" s="25" t="s">
        <v>166</v>
      </c>
      <c r="E125" s="32">
        <v>9</v>
      </c>
      <c r="F125" s="32">
        <v>50</v>
      </c>
      <c r="G125" s="33">
        <f t="shared" si="9"/>
        <v>20</v>
      </c>
      <c r="H125" s="34">
        <f t="shared" si="10"/>
        <v>30</v>
      </c>
    </row>
    <row r="126" spans="1:8">
      <c r="A126" s="35" t="s">
        <v>358</v>
      </c>
      <c r="B126" s="29" t="s">
        <v>122</v>
      </c>
      <c r="C126" s="29" t="s">
        <v>254</v>
      </c>
      <c r="D126" s="23" t="s">
        <v>169</v>
      </c>
      <c r="E126" s="29">
        <v>10</v>
      </c>
      <c r="F126" s="29">
        <v>221</v>
      </c>
      <c r="G126" s="30">
        <f t="shared" si="9"/>
        <v>4.5248868778280542</v>
      </c>
      <c r="H126" s="36">
        <f t="shared" si="10"/>
        <v>45.475113122171948</v>
      </c>
    </row>
    <row r="127" spans="1:8">
      <c r="A127" s="35" t="s">
        <v>358</v>
      </c>
      <c r="B127" s="29" t="s">
        <v>169</v>
      </c>
      <c r="C127" s="29" t="s">
        <v>260</v>
      </c>
      <c r="D127" s="23" t="s">
        <v>172</v>
      </c>
      <c r="E127" s="29">
        <v>11</v>
      </c>
      <c r="F127" s="29">
        <v>69</v>
      </c>
      <c r="G127" s="30">
        <f t="shared" si="9"/>
        <v>14.492753623188406</v>
      </c>
      <c r="H127" s="36">
        <f t="shared" si="10"/>
        <v>35.507246376811594</v>
      </c>
    </row>
    <row r="128" spans="1:8">
      <c r="A128" s="35" t="s">
        <v>358</v>
      </c>
      <c r="B128" s="29" t="s">
        <v>78</v>
      </c>
      <c r="C128" s="29" t="s">
        <v>266</v>
      </c>
      <c r="D128" s="23" t="s">
        <v>366</v>
      </c>
      <c r="E128" s="29">
        <v>12</v>
      </c>
      <c r="F128" s="29">
        <v>91</v>
      </c>
      <c r="G128" s="30">
        <f t="shared" si="9"/>
        <v>10.989010989010989</v>
      </c>
      <c r="H128" s="36">
        <f t="shared" si="10"/>
        <v>39.010989010989007</v>
      </c>
    </row>
    <row r="129" spans="1:8">
      <c r="A129" s="35" t="s">
        <v>358</v>
      </c>
      <c r="B129" s="29" t="s">
        <v>161</v>
      </c>
      <c r="C129" s="29" t="s">
        <v>272</v>
      </c>
      <c r="D129" s="23" t="s">
        <v>353</v>
      </c>
      <c r="E129" s="29">
        <v>13</v>
      </c>
      <c r="F129" s="29">
        <v>113</v>
      </c>
      <c r="G129" s="30">
        <f t="shared" si="9"/>
        <v>8.8495575221238933</v>
      </c>
      <c r="H129" s="36">
        <f t="shared" si="10"/>
        <v>41.150442477876105</v>
      </c>
    </row>
    <row r="130" spans="1:8">
      <c r="A130" s="35" t="s">
        <v>358</v>
      </c>
      <c r="B130" s="29" t="s">
        <v>130</v>
      </c>
      <c r="C130" s="29" t="s">
        <v>278</v>
      </c>
      <c r="D130" s="23" t="s">
        <v>354</v>
      </c>
      <c r="E130" s="29">
        <v>14</v>
      </c>
      <c r="F130" s="29">
        <v>72</v>
      </c>
      <c r="G130" s="30">
        <f t="shared" si="9"/>
        <v>13.888888888888889</v>
      </c>
      <c r="H130" s="36">
        <f t="shared" si="10"/>
        <v>36.111111111111114</v>
      </c>
    </row>
    <row r="131" spans="1:8">
      <c r="A131" s="35" t="s">
        <v>358</v>
      </c>
      <c r="B131" s="29" t="s">
        <v>75</v>
      </c>
      <c r="C131" s="29" t="s">
        <v>284</v>
      </c>
      <c r="D131" s="23" t="s">
        <v>355</v>
      </c>
      <c r="E131" s="29">
        <v>15</v>
      </c>
      <c r="F131" s="29">
        <v>243</v>
      </c>
      <c r="G131" s="30">
        <f t="shared" si="9"/>
        <v>4.1152263374485596</v>
      </c>
      <c r="H131" s="36">
        <f t="shared" si="10"/>
        <v>45.884773662551439</v>
      </c>
    </row>
    <row r="132" spans="1:8" ht="16" thickBot="1">
      <c r="A132" s="37" t="s">
        <v>358</v>
      </c>
      <c r="B132" s="38" t="s">
        <v>127</v>
      </c>
      <c r="C132" s="38" t="s">
        <v>290</v>
      </c>
      <c r="D132" s="26" t="s">
        <v>356</v>
      </c>
      <c r="E132" s="38">
        <v>16</v>
      </c>
      <c r="F132" s="38">
        <v>171</v>
      </c>
      <c r="G132" s="30">
        <f t="shared" si="9"/>
        <v>5.8479532163742691</v>
      </c>
      <c r="H132" s="40">
        <f t="shared" si="10"/>
        <v>44.152046783625728</v>
      </c>
    </row>
    <row r="133" spans="1:8">
      <c r="A133" s="31" t="s">
        <v>358</v>
      </c>
      <c r="B133" s="32" t="s">
        <v>85</v>
      </c>
      <c r="C133" s="32" t="s">
        <v>296</v>
      </c>
      <c r="D133" s="50" t="s">
        <v>167</v>
      </c>
      <c r="E133" s="32">
        <v>18</v>
      </c>
      <c r="F133" s="32">
        <v>192</v>
      </c>
      <c r="G133" s="33">
        <f t="shared" si="9"/>
        <v>5.208333333333333</v>
      </c>
      <c r="H133" s="34">
        <f t="shared" si="10"/>
        <v>44.791666666666664</v>
      </c>
    </row>
    <row r="134" spans="1:8">
      <c r="A134" s="35" t="s">
        <v>358</v>
      </c>
      <c r="B134" s="29" t="s">
        <v>156</v>
      </c>
      <c r="C134" s="29" t="s">
        <v>302</v>
      </c>
      <c r="D134" s="27" t="s">
        <v>170</v>
      </c>
      <c r="E134" s="29">
        <v>19</v>
      </c>
      <c r="F134" s="29">
        <v>273</v>
      </c>
      <c r="G134" s="30">
        <f t="shared" si="9"/>
        <v>3.6630036630036629</v>
      </c>
      <c r="H134" s="36">
        <f t="shared" si="10"/>
        <v>46.336996336996336</v>
      </c>
    </row>
    <row r="135" spans="1:8">
      <c r="A135" s="35" t="s">
        <v>358</v>
      </c>
      <c r="B135" s="29" t="s">
        <v>168</v>
      </c>
      <c r="C135" s="29" t="s">
        <v>308</v>
      </c>
      <c r="D135" s="27" t="s">
        <v>173</v>
      </c>
      <c r="E135" s="29">
        <v>20</v>
      </c>
      <c r="F135" s="29">
        <v>109</v>
      </c>
      <c r="G135" s="30">
        <f t="shared" si="9"/>
        <v>9.1743119266055047</v>
      </c>
      <c r="H135" s="36">
        <f t="shared" si="10"/>
        <v>40.825688073394495</v>
      </c>
    </row>
    <row r="136" spans="1:8">
      <c r="A136" s="35" t="s">
        <v>358</v>
      </c>
      <c r="B136" s="29" t="s">
        <v>69</v>
      </c>
      <c r="C136" s="29" t="s">
        <v>314</v>
      </c>
      <c r="D136" s="27" t="s">
        <v>367</v>
      </c>
      <c r="E136" s="29">
        <v>21</v>
      </c>
      <c r="F136" s="29">
        <v>144</v>
      </c>
      <c r="G136" s="30">
        <f t="shared" si="9"/>
        <v>6.9444444444444446</v>
      </c>
      <c r="H136" s="36">
        <f t="shared" si="10"/>
        <v>43.055555555555557</v>
      </c>
    </row>
    <row r="137" spans="1:8">
      <c r="A137" s="35" t="s">
        <v>358</v>
      </c>
      <c r="B137" s="29" t="s">
        <v>56</v>
      </c>
      <c r="C137" s="29" t="s">
        <v>320</v>
      </c>
      <c r="D137" s="27" t="s">
        <v>368</v>
      </c>
      <c r="E137" s="29">
        <v>22</v>
      </c>
      <c r="F137" s="29">
        <v>128</v>
      </c>
      <c r="G137" s="30">
        <f t="shared" si="9"/>
        <v>7.8125</v>
      </c>
      <c r="H137" s="36">
        <f t="shared" si="10"/>
        <v>42.1875</v>
      </c>
    </row>
    <row r="138" spans="1:8">
      <c r="A138" s="35" t="s">
        <v>358</v>
      </c>
      <c r="B138" s="29" t="s">
        <v>158</v>
      </c>
      <c r="C138" s="29" t="s">
        <v>326</v>
      </c>
      <c r="D138" s="27" t="s">
        <v>369</v>
      </c>
      <c r="E138" s="29">
        <v>23</v>
      </c>
      <c r="F138" s="29">
        <v>152</v>
      </c>
      <c r="G138" s="30">
        <f t="shared" si="9"/>
        <v>6.5789473684210522</v>
      </c>
      <c r="H138" s="36">
        <f t="shared" si="10"/>
        <v>43.421052631578945</v>
      </c>
    </row>
    <row r="139" spans="1:8">
      <c r="A139" s="35" t="s">
        <v>358</v>
      </c>
      <c r="B139" s="29" t="s">
        <v>82</v>
      </c>
      <c r="C139" s="29" t="s">
        <v>332</v>
      </c>
      <c r="D139" s="27" t="s">
        <v>370</v>
      </c>
      <c r="E139" s="29">
        <v>25</v>
      </c>
      <c r="F139" s="29">
        <v>191</v>
      </c>
      <c r="G139" s="30">
        <f t="shared" si="9"/>
        <v>5.2356020942408374</v>
      </c>
      <c r="H139" s="36">
        <f t="shared" si="10"/>
        <v>44.764397905759161</v>
      </c>
    </row>
    <row r="140" spans="1:8" ht="16" thickBot="1">
      <c r="A140" s="37" t="s">
        <v>358</v>
      </c>
      <c r="B140" s="38" t="s">
        <v>34</v>
      </c>
      <c r="C140" s="38" t="s">
        <v>338</v>
      </c>
      <c r="D140" s="28" t="s">
        <v>371</v>
      </c>
      <c r="E140" s="38">
        <v>27</v>
      </c>
      <c r="F140" s="38">
        <v>144</v>
      </c>
      <c r="G140" s="39">
        <f t="shared" si="9"/>
        <v>6.9444444444444446</v>
      </c>
      <c r="H140" s="40">
        <f t="shared" si="10"/>
        <v>43.055555555555557</v>
      </c>
    </row>
    <row r="143" spans="1:8" ht="18">
      <c r="A143" s="159" t="s">
        <v>424</v>
      </c>
      <c r="B143" s="159"/>
    </row>
    <row r="144" spans="1:8" ht="46" thickBot="1">
      <c r="A144" s="21" t="s">
        <v>348</v>
      </c>
      <c r="B144" s="22" t="s">
        <v>359</v>
      </c>
      <c r="C144" s="22" t="s">
        <v>360</v>
      </c>
      <c r="D144" s="22" t="s">
        <v>349</v>
      </c>
      <c r="E144" s="21" t="s">
        <v>350</v>
      </c>
      <c r="F144" s="22" t="s">
        <v>347</v>
      </c>
      <c r="G144" s="22" t="s">
        <v>351</v>
      </c>
      <c r="H144" s="22" t="s">
        <v>352</v>
      </c>
    </row>
    <row r="145" spans="1:9">
      <c r="A145" s="31" t="s">
        <v>358</v>
      </c>
      <c r="B145" s="32" t="s">
        <v>125</v>
      </c>
      <c r="C145" s="25" t="s">
        <v>201</v>
      </c>
      <c r="D145" s="25" t="s">
        <v>165</v>
      </c>
      <c r="E145" s="32">
        <v>1</v>
      </c>
      <c r="F145" s="32">
        <v>145</v>
      </c>
      <c r="G145" s="33">
        <f>1000/F145</f>
        <v>6.8965517241379306</v>
      </c>
      <c r="H145" s="34">
        <f>50-G145</f>
        <v>43.103448275862071</v>
      </c>
    </row>
    <row r="146" spans="1:9">
      <c r="A146" s="35" t="s">
        <v>358</v>
      </c>
      <c r="B146" s="29" t="s">
        <v>124</v>
      </c>
      <c r="C146" s="23" t="s">
        <v>207</v>
      </c>
      <c r="D146" s="23" t="s">
        <v>168</v>
      </c>
      <c r="E146" s="29">
        <v>2</v>
      </c>
      <c r="F146" s="29">
        <v>243</v>
      </c>
      <c r="G146" s="30">
        <f t="shared" ref="G146:G168" si="11">1000/F146</f>
        <v>4.1152263374485596</v>
      </c>
      <c r="H146" s="36">
        <f t="shared" ref="H146:H168" si="12">50-G146</f>
        <v>45.884773662551439</v>
      </c>
    </row>
    <row r="147" spans="1:9">
      <c r="A147" s="35" t="s">
        <v>358</v>
      </c>
      <c r="B147" s="29" t="s">
        <v>24</v>
      </c>
      <c r="C147" s="24" t="s">
        <v>213</v>
      </c>
      <c r="D147" s="23" t="s">
        <v>171</v>
      </c>
      <c r="E147" s="29">
        <v>3</v>
      </c>
      <c r="F147" s="29">
        <v>76</v>
      </c>
      <c r="G147" s="30">
        <f t="shared" si="11"/>
        <v>13.157894736842104</v>
      </c>
      <c r="H147" s="36">
        <f t="shared" si="12"/>
        <v>36.842105263157897</v>
      </c>
    </row>
    <row r="148" spans="1:9">
      <c r="A148" s="35" t="s">
        <v>358</v>
      </c>
      <c r="B148" s="29" t="s">
        <v>46</v>
      </c>
      <c r="C148" s="24" t="s">
        <v>219</v>
      </c>
      <c r="D148" s="23" t="s">
        <v>361</v>
      </c>
      <c r="E148" s="29">
        <v>4</v>
      </c>
      <c r="F148" s="29">
        <v>141</v>
      </c>
      <c r="G148" s="30">
        <f t="shared" si="11"/>
        <v>7.0921985815602833</v>
      </c>
      <c r="H148" s="36">
        <f t="shared" si="12"/>
        <v>42.907801418439718</v>
      </c>
    </row>
    <row r="149" spans="1:9">
      <c r="A149" s="35" t="s">
        <v>358</v>
      </c>
      <c r="B149" s="29" t="s">
        <v>55</v>
      </c>
      <c r="C149" s="29" t="s">
        <v>225</v>
      </c>
      <c r="D149" s="23" t="s">
        <v>362</v>
      </c>
      <c r="E149" s="29">
        <v>5</v>
      </c>
      <c r="F149" s="29">
        <v>217</v>
      </c>
      <c r="G149" s="30">
        <f t="shared" si="11"/>
        <v>4.6082949308755756</v>
      </c>
      <c r="H149" s="36">
        <f t="shared" si="12"/>
        <v>45.391705069124427</v>
      </c>
    </row>
    <row r="150" spans="1:9">
      <c r="A150" s="35" t="s">
        <v>358</v>
      </c>
      <c r="B150" s="29" t="s">
        <v>137</v>
      </c>
      <c r="C150" s="29" t="s">
        <v>231</v>
      </c>
      <c r="D150" s="23" t="s">
        <v>363</v>
      </c>
      <c r="E150" s="29">
        <v>6</v>
      </c>
      <c r="F150" s="29">
        <v>117</v>
      </c>
      <c r="G150" s="30">
        <f t="shared" si="11"/>
        <v>8.5470085470085468</v>
      </c>
      <c r="H150" s="36">
        <f t="shared" si="12"/>
        <v>41.452991452991455</v>
      </c>
    </row>
    <row r="151" spans="1:9">
      <c r="A151" s="35" t="s">
        <v>358</v>
      </c>
      <c r="B151" s="29" t="s">
        <v>172</v>
      </c>
      <c r="C151" s="29" t="s">
        <v>237</v>
      </c>
      <c r="D151" s="23" t="s">
        <v>364</v>
      </c>
      <c r="E151" s="29">
        <v>7</v>
      </c>
      <c r="F151" s="29">
        <v>125</v>
      </c>
      <c r="G151" s="30">
        <f t="shared" si="11"/>
        <v>8</v>
      </c>
      <c r="H151" s="36">
        <f t="shared" si="12"/>
        <v>42</v>
      </c>
      <c r="I151" t="s">
        <v>423</v>
      </c>
    </row>
    <row r="152" spans="1:9" ht="16" thickBot="1">
      <c r="A152" s="37" t="s">
        <v>358</v>
      </c>
      <c r="B152" s="38" t="s">
        <v>58</v>
      </c>
      <c r="C152" s="38" t="s">
        <v>243</v>
      </c>
      <c r="D152" s="26" t="s">
        <v>365</v>
      </c>
      <c r="E152" s="38">
        <v>8</v>
      </c>
      <c r="F152" s="38">
        <v>103</v>
      </c>
      <c r="G152" s="39">
        <f t="shared" si="11"/>
        <v>9.7087378640776691</v>
      </c>
      <c r="H152" s="40">
        <f t="shared" si="12"/>
        <v>40.291262135922331</v>
      </c>
    </row>
    <row r="153" spans="1:9">
      <c r="A153" s="31" t="s">
        <v>358</v>
      </c>
      <c r="B153" s="32" t="s">
        <v>118</v>
      </c>
      <c r="C153" s="32" t="s">
        <v>249</v>
      </c>
      <c r="D153" s="25" t="s">
        <v>166</v>
      </c>
      <c r="E153" s="32">
        <v>9</v>
      </c>
      <c r="F153" s="32">
        <v>78</v>
      </c>
      <c r="G153" s="33">
        <f t="shared" si="11"/>
        <v>12.820512820512821</v>
      </c>
      <c r="H153" s="34">
        <f t="shared" si="12"/>
        <v>37.179487179487182</v>
      </c>
    </row>
    <row r="154" spans="1:9">
      <c r="A154" s="35" t="s">
        <v>358</v>
      </c>
      <c r="B154" s="29" t="s">
        <v>133</v>
      </c>
      <c r="C154" s="29" t="s">
        <v>255</v>
      </c>
      <c r="D154" s="23" t="s">
        <v>169</v>
      </c>
      <c r="E154" s="29">
        <v>10</v>
      </c>
      <c r="F154" s="29">
        <v>124</v>
      </c>
      <c r="G154" s="30">
        <f t="shared" si="11"/>
        <v>8.064516129032258</v>
      </c>
      <c r="H154" s="36">
        <f t="shared" si="12"/>
        <v>41.935483870967744</v>
      </c>
    </row>
    <row r="155" spans="1:9">
      <c r="A155" s="35" t="s">
        <v>358</v>
      </c>
      <c r="B155" s="29" t="s">
        <v>65</v>
      </c>
      <c r="C155" s="29" t="s">
        <v>261</v>
      </c>
      <c r="D155" s="23" t="s">
        <v>172</v>
      </c>
      <c r="E155" s="29">
        <v>11</v>
      </c>
      <c r="F155" s="29">
        <v>124</v>
      </c>
      <c r="G155" s="30">
        <f t="shared" si="11"/>
        <v>8.064516129032258</v>
      </c>
      <c r="H155" s="36">
        <f t="shared" si="12"/>
        <v>41.935483870967744</v>
      </c>
    </row>
    <row r="156" spans="1:9">
      <c r="A156" s="35" t="s">
        <v>358</v>
      </c>
      <c r="B156" s="29" t="s">
        <v>81</v>
      </c>
      <c r="C156" s="29" t="s">
        <v>267</v>
      </c>
      <c r="D156" s="23" t="s">
        <v>366</v>
      </c>
      <c r="E156" s="29">
        <v>12</v>
      </c>
      <c r="F156" s="29">
        <v>174</v>
      </c>
      <c r="G156" s="30">
        <f t="shared" si="11"/>
        <v>5.7471264367816088</v>
      </c>
      <c r="H156" s="36">
        <f t="shared" si="12"/>
        <v>44.252873563218394</v>
      </c>
    </row>
    <row r="157" spans="1:9">
      <c r="A157" s="35" t="s">
        <v>358</v>
      </c>
      <c r="B157" s="29" t="s">
        <v>42</v>
      </c>
      <c r="C157" s="29" t="s">
        <v>273</v>
      </c>
      <c r="D157" s="23" t="s">
        <v>353</v>
      </c>
      <c r="E157" s="29">
        <v>13</v>
      </c>
      <c r="F157" s="29">
        <v>94</v>
      </c>
      <c r="G157" s="30">
        <f t="shared" si="11"/>
        <v>10.638297872340425</v>
      </c>
      <c r="H157" s="36">
        <f t="shared" si="12"/>
        <v>39.361702127659576</v>
      </c>
    </row>
    <row r="158" spans="1:9">
      <c r="A158" s="35" t="s">
        <v>358</v>
      </c>
      <c r="B158" s="29" t="s">
        <v>152</v>
      </c>
      <c r="C158" s="29" t="s">
        <v>279</v>
      </c>
      <c r="D158" s="23" t="s">
        <v>354</v>
      </c>
      <c r="E158" s="29">
        <v>14</v>
      </c>
      <c r="F158" s="29">
        <v>162</v>
      </c>
      <c r="G158" s="30">
        <f t="shared" si="11"/>
        <v>6.1728395061728394</v>
      </c>
      <c r="H158" s="36">
        <f t="shared" si="12"/>
        <v>43.827160493827158</v>
      </c>
    </row>
    <row r="159" spans="1:9">
      <c r="A159" s="35" t="s">
        <v>358</v>
      </c>
      <c r="B159" s="29" t="s">
        <v>88</v>
      </c>
      <c r="C159" s="29" t="s">
        <v>285</v>
      </c>
      <c r="D159" s="23" t="s">
        <v>355</v>
      </c>
      <c r="E159" s="29">
        <v>15</v>
      </c>
      <c r="F159" s="29">
        <v>230</v>
      </c>
      <c r="G159" s="30">
        <f t="shared" si="11"/>
        <v>4.3478260869565215</v>
      </c>
      <c r="H159" s="36">
        <f t="shared" si="12"/>
        <v>45.652173913043477</v>
      </c>
    </row>
    <row r="160" spans="1:9" ht="16" thickBot="1">
      <c r="A160" s="37" t="s">
        <v>358</v>
      </c>
      <c r="B160" s="38" t="s">
        <v>154</v>
      </c>
      <c r="C160" s="38" t="s">
        <v>291</v>
      </c>
      <c r="D160" s="26" t="s">
        <v>356</v>
      </c>
      <c r="E160" s="38">
        <v>16</v>
      </c>
      <c r="F160" s="38">
        <v>144</v>
      </c>
      <c r="G160" s="30">
        <f t="shared" si="11"/>
        <v>6.9444444444444446</v>
      </c>
      <c r="H160" s="40">
        <f t="shared" si="12"/>
        <v>43.055555555555557</v>
      </c>
    </row>
    <row r="161" spans="1:8">
      <c r="A161" s="31" t="s">
        <v>358</v>
      </c>
      <c r="B161" s="32" t="s">
        <v>120</v>
      </c>
      <c r="C161" s="32" t="s">
        <v>297</v>
      </c>
      <c r="D161" s="50" t="s">
        <v>167</v>
      </c>
      <c r="E161" s="32">
        <v>18</v>
      </c>
      <c r="F161" s="32">
        <v>163</v>
      </c>
      <c r="G161" s="33">
        <f t="shared" si="11"/>
        <v>6.1349693251533743</v>
      </c>
      <c r="H161" s="34">
        <f t="shared" si="12"/>
        <v>43.865030674846622</v>
      </c>
    </row>
    <row r="162" spans="1:8">
      <c r="A162" s="35" t="s">
        <v>358</v>
      </c>
      <c r="B162" s="29" t="s">
        <v>52</v>
      </c>
      <c r="C162" s="29" t="s">
        <v>303</v>
      </c>
      <c r="D162" s="27" t="s">
        <v>170</v>
      </c>
      <c r="E162" s="29">
        <v>19</v>
      </c>
      <c r="F162" s="29">
        <v>90</v>
      </c>
      <c r="G162" s="30">
        <f t="shared" si="11"/>
        <v>11.111111111111111</v>
      </c>
      <c r="H162" s="36">
        <f t="shared" si="12"/>
        <v>38.888888888888886</v>
      </c>
    </row>
    <row r="163" spans="1:8">
      <c r="A163" s="35" t="s">
        <v>358</v>
      </c>
      <c r="B163" s="29" t="s">
        <v>79</v>
      </c>
      <c r="C163" s="29" t="s">
        <v>309</v>
      </c>
      <c r="D163" s="27" t="s">
        <v>173</v>
      </c>
      <c r="E163" s="29">
        <v>20</v>
      </c>
      <c r="F163" s="29">
        <v>100</v>
      </c>
      <c r="G163" s="30">
        <f t="shared" si="11"/>
        <v>10</v>
      </c>
      <c r="H163" s="36">
        <f t="shared" si="12"/>
        <v>40</v>
      </c>
    </row>
    <row r="164" spans="1:8">
      <c r="A164" s="35" t="s">
        <v>358</v>
      </c>
      <c r="B164" s="29" t="s">
        <v>80</v>
      </c>
      <c r="C164" s="29" t="s">
        <v>315</v>
      </c>
      <c r="D164" s="27" t="s">
        <v>367</v>
      </c>
      <c r="E164" s="29">
        <v>21</v>
      </c>
      <c r="F164" s="29">
        <v>154</v>
      </c>
      <c r="G164" s="30">
        <f t="shared" si="11"/>
        <v>6.4935064935064934</v>
      </c>
      <c r="H164" s="36">
        <f t="shared" si="12"/>
        <v>43.506493506493506</v>
      </c>
    </row>
    <row r="165" spans="1:8">
      <c r="A165" s="35" t="s">
        <v>358</v>
      </c>
      <c r="B165" s="29" t="s">
        <v>36</v>
      </c>
      <c r="C165" s="29" t="s">
        <v>321</v>
      </c>
      <c r="D165" s="27" t="s">
        <v>368</v>
      </c>
      <c r="E165" s="29">
        <v>22</v>
      </c>
      <c r="F165" s="29">
        <v>74</v>
      </c>
      <c r="G165" s="30">
        <f t="shared" si="11"/>
        <v>13.513513513513514</v>
      </c>
      <c r="H165" s="36">
        <f t="shared" si="12"/>
        <v>36.486486486486484</v>
      </c>
    </row>
    <row r="166" spans="1:8">
      <c r="A166" s="35" t="s">
        <v>358</v>
      </c>
      <c r="B166" s="29" t="s">
        <v>104</v>
      </c>
      <c r="C166" s="29" t="s">
        <v>327</v>
      </c>
      <c r="D166" s="27" t="s">
        <v>369</v>
      </c>
      <c r="E166" s="29">
        <v>23</v>
      </c>
      <c r="F166" s="29">
        <v>192</v>
      </c>
      <c r="G166" s="30">
        <f t="shared" si="11"/>
        <v>5.208333333333333</v>
      </c>
      <c r="H166" s="36">
        <f t="shared" si="12"/>
        <v>44.791666666666664</v>
      </c>
    </row>
    <row r="167" spans="1:8">
      <c r="A167" s="35" t="s">
        <v>358</v>
      </c>
      <c r="B167" s="29" t="s">
        <v>111</v>
      </c>
      <c r="C167" s="29" t="s">
        <v>333</v>
      </c>
      <c r="D167" s="27" t="s">
        <v>370</v>
      </c>
      <c r="E167" s="29">
        <v>25</v>
      </c>
      <c r="F167" s="29">
        <v>411</v>
      </c>
      <c r="G167" s="30">
        <f t="shared" si="11"/>
        <v>2.4330900243309004</v>
      </c>
      <c r="H167" s="36">
        <f t="shared" si="12"/>
        <v>47.566909975669098</v>
      </c>
    </row>
    <row r="168" spans="1:8" ht="16" thickBot="1">
      <c r="A168" s="37" t="s">
        <v>358</v>
      </c>
      <c r="B168" s="38" t="s">
        <v>103</v>
      </c>
      <c r="C168" s="38" t="s">
        <v>339</v>
      </c>
      <c r="D168" s="28" t="s">
        <v>371</v>
      </c>
      <c r="E168" s="38">
        <v>27</v>
      </c>
      <c r="F168" s="38">
        <v>479</v>
      </c>
      <c r="G168" s="39">
        <f t="shared" si="11"/>
        <v>2.0876826722338206</v>
      </c>
      <c r="H168" s="40">
        <f t="shared" si="12"/>
        <v>47.912317327766182</v>
      </c>
    </row>
  </sheetData>
  <mergeCells count="5">
    <mergeCell ref="A29:B29"/>
    <mergeCell ref="A58:B58"/>
    <mergeCell ref="A87:B87"/>
    <mergeCell ref="A115:B115"/>
    <mergeCell ref="A143:B143"/>
  </mergeCells>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zoomScale="125" zoomScaleNormal="125" zoomScalePageLayoutView="125" workbookViewId="0">
      <selection activeCell="P3" sqref="P3:X26"/>
    </sheetView>
  </sheetViews>
  <sheetFormatPr baseColWidth="10" defaultRowHeight="15" x14ac:dyDescent="0"/>
  <cols>
    <col min="1" max="1" width="5.6640625" customWidth="1"/>
    <col min="2" max="2" width="6.83203125" bestFit="1" customWidth="1"/>
    <col min="3" max="3" width="5.1640625" bestFit="1" customWidth="1"/>
    <col min="4" max="4" width="8.83203125" bestFit="1" customWidth="1"/>
    <col min="5" max="6" width="8.1640625" bestFit="1" customWidth="1"/>
    <col min="7" max="7" width="7.5" customWidth="1"/>
    <col min="8" max="8" width="2.33203125" customWidth="1"/>
    <col min="9" max="9" width="7.5" customWidth="1"/>
    <col min="10" max="10" width="2.1640625" customWidth="1"/>
    <col min="11" max="11" width="7.6640625" customWidth="1"/>
    <col min="12" max="12" width="2.5" customWidth="1"/>
    <col min="13" max="13" width="7.1640625" customWidth="1"/>
  </cols>
  <sheetData>
    <row r="1" spans="1:13" ht="56">
      <c r="A1" s="70" t="s">
        <v>375</v>
      </c>
      <c r="B1" s="71" t="s">
        <v>376</v>
      </c>
      <c r="C1" s="71" t="s">
        <v>377</v>
      </c>
      <c r="D1" s="71" t="s">
        <v>378</v>
      </c>
      <c r="E1" s="71" t="s">
        <v>379</v>
      </c>
      <c r="F1" s="71" t="s">
        <v>380</v>
      </c>
      <c r="G1" s="71" t="s">
        <v>381</v>
      </c>
      <c r="H1" s="64"/>
      <c r="I1" s="71" t="s">
        <v>382</v>
      </c>
      <c r="J1" s="65"/>
      <c r="K1" s="71" t="s">
        <v>383</v>
      </c>
      <c r="L1" s="64"/>
      <c r="M1" s="71" t="s">
        <v>384</v>
      </c>
    </row>
    <row r="2" spans="1:13">
      <c r="A2" s="66" t="s">
        <v>385</v>
      </c>
      <c r="B2" s="66"/>
      <c r="C2" s="66"/>
      <c r="D2" s="66"/>
      <c r="E2" s="66"/>
      <c r="F2" s="66"/>
      <c r="G2" s="66"/>
      <c r="H2" s="66"/>
      <c r="I2" s="66"/>
      <c r="J2" s="66"/>
      <c r="K2" s="66"/>
      <c r="L2" s="66"/>
      <c r="M2" s="66"/>
    </row>
    <row r="3" spans="1:13">
      <c r="A3" s="72">
        <v>1</v>
      </c>
      <c r="B3" s="73" t="s">
        <v>196</v>
      </c>
      <c r="C3" s="74">
        <v>1</v>
      </c>
      <c r="D3" s="75" t="s">
        <v>386</v>
      </c>
      <c r="E3" s="76">
        <v>383.23</v>
      </c>
      <c r="F3" s="76">
        <v>347.87</v>
      </c>
      <c r="G3" s="76">
        <f>AVERAGE(E3,F3)/1000</f>
        <v>0.36554999999999999</v>
      </c>
      <c r="H3" s="73"/>
      <c r="I3" s="73">
        <v>394</v>
      </c>
      <c r="J3" s="73"/>
      <c r="K3" s="76">
        <f t="shared" ref="K3:K26" si="0">IF(G3&lt;&gt;"",(G3*(10^3/1)*(1/649)*(1/I3))*1000,0)</f>
        <v>1.4295714609747132</v>
      </c>
      <c r="L3" s="73"/>
      <c r="M3" s="77">
        <f>20/K3*0.25</f>
        <v>3.4975516345233211</v>
      </c>
    </row>
    <row r="4" spans="1:13">
      <c r="A4" s="78">
        <v>2</v>
      </c>
      <c r="B4" s="69" t="s">
        <v>202</v>
      </c>
      <c r="C4" s="67">
        <v>2</v>
      </c>
      <c r="D4" s="87" t="s">
        <v>386</v>
      </c>
      <c r="E4" s="68">
        <v>770.62</v>
      </c>
      <c r="F4" s="68">
        <v>732.7</v>
      </c>
      <c r="G4" s="79">
        <f t="shared" ref="G4:G26" si="1">AVERAGE(E4,F4)/1000</f>
        <v>0.75166000000000011</v>
      </c>
      <c r="H4" s="69"/>
      <c r="I4" s="69">
        <v>414</v>
      </c>
      <c r="J4" s="69"/>
      <c r="K4" s="68">
        <f t="shared" si="0"/>
        <v>2.7975406236275804</v>
      </c>
      <c r="L4" s="69"/>
      <c r="M4" s="77">
        <f t="shared" ref="M4:M26" si="2">20/K4*0.25</f>
        <v>1.7872841444270013</v>
      </c>
    </row>
    <row r="5" spans="1:13">
      <c r="A5" s="72">
        <v>3</v>
      </c>
      <c r="B5" s="73" t="s">
        <v>208</v>
      </c>
      <c r="C5" s="74">
        <v>3</v>
      </c>
      <c r="D5" s="75" t="s">
        <v>386</v>
      </c>
      <c r="E5" s="76">
        <v>1076.47</v>
      </c>
      <c r="F5" s="76">
        <v>1129.1300000000001</v>
      </c>
      <c r="G5" s="76">
        <f t="shared" si="1"/>
        <v>1.1028000000000002</v>
      </c>
      <c r="H5" s="73"/>
      <c r="I5" s="73">
        <v>411</v>
      </c>
      <c r="J5" s="73"/>
      <c r="K5" s="76">
        <f t="shared" si="0"/>
        <v>4.1343785498183632</v>
      </c>
      <c r="L5" s="73"/>
      <c r="M5" s="77">
        <f t="shared" si="2"/>
        <v>1.2093715995647438</v>
      </c>
    </row>
    <row r="6" spans="1:13">
      <c r="A6" s="78">
        <v>4</v>
      </c>
      <c r="B6" s="69" t="s">
        <v>214</v>
      </c>
      <c r="C6" s="67">
        <v>4</v>
      </c>
      <c r="D6" s="87" t="s">
        <v>386</v>
      </c>
      <c r="E6" s="68">
        <v>497.85</v>
      </c>
      <c r="F6" s="68">
        <v>551.27</v>
      </c>
      <c r="G6" s="79">
        <f t="shared" si="1"/>
        <v>0.52455999999999992</v>
      </c>
      <c r="H6" s="69"/>
      <c r="I6" s="69">
        <v>407</v>
      </c>
      <c r="J6" s="69"/>
      <c r="K6" s="68">
        <f t="shared" si="0"/>
        <v>1.9858940043839886</v>
      </c>
      <c r="L6" s="69"/>
      <c r="M6" s="77">
        <f t="shared" si="2"/>
        <v>2.5177577398200404</v>
      </c>
    </row>
    <row r="7" spans="1:13">
      <c r="A7" s="72">
        <v>5</v>
      </c>
      <c r="B7" s="80" t="s">
        <v>220</v>
      </c>
      <c r="C7" s="74">
        <v>5</v>
      </c>
      <c r="D7" s="75" t="s">
        <v>386</v>
      </c>
      <c r="E7" s="76">
        <v>830.93</v>
      </c>
      <c r="F7" s="76">
        <v>761.9</v>
      </c>
      <c r="G7" s="76">
        <f t="shared" si="1"/>
        <v>0.79641499999999998</v>
      </c>
      <c r="H7" s="73"/>
      <c r="I7" s="73">
        <v>402</v>
      </c>
      <c r="J7" s="73"/>
      <c r="K7" s="76">
        <f t="shared" si="0"/>
        <v>3.0525914342003393</v>
      </c>
      <c r="L7" s="73"/>
      <c r="M7" s="77">
        <f t="shared" si="2"/>
        <v>1.6379525749766137</v>
      </c>
    </row>
    <row r="8" spans="1:13">
      <c r="A8" s="78">
        <v>6</v>
      </c>
      <c r="B8" s="81" t="s">
        <v>226</v>
      </c>
      <c r="C8" s="67">
        <v>6</v>
      </c>
      <c r="D8" s="87" t="s">
        <v>386</v>
      </c>
      <c r="E8" s="68">
        <v>540.85</v>
      </c>
      <c r="F8" s="68">
        <v>491.44</v>
      </c>
      <c r="G8" s="79">
        <f t="shared" si="1"/>
        <v>0.51614499999999996</v>
      </c>
      <c r="H8" s="69"/>
      <c r="I8" s="69">
        <v>398</v>
      </c>
      <c r="J8" s="69"/>
      <c r="K8" s="68">
        <f t="shared" si="0"/>
        <v>1.9982230102747949</v>
      </c>
      <c r="L8" s="69"/>
      <c r="M8" s="77">
        <f t="shared" si="2"/>
        <v>2.5022232124693637</v>
      </c>
    </row>
    <row r="9" spans="1:13">
      <c r="A9" s="72">
        <v>7</v>
      </c>
      <c r="B9" s="80" t="s">
        <v>232</v>
      </c>
      <c r="C9" s="73">
        <v>7</v>
      </c>
      <c r="D9" s="75" t="s">
        <v>386</v>
      </c>
      <c r="E9" s="76">
        <v>454.29</v>
      </c>
      <c r="F9" s="76">
        <v>433.61</v>
      </c>
      <c r="G9" s="76">
        <f t="shared" si="1"/>
        <v>0.44395000000000007</v>
      </c>
      <c r="H9" s="73"/>
      <c r="I9" s="73">
        <v>390</v>
      </c>
      <c r="J9" s="73"/>
      <c r="K9" s="76">
        <f t="shared" si="0"/>
        <v>1.7539804827940424</v>
      </c>
      <c r="L9" s="73"/>
      <c r="M9" s="77">
        <f t="shared" si="2"/>
        <v>2.8506588579795018</v>
      </c>
    </row>
    <row r="10" spans="1:13">
      <c r="A10" s="69">
        <v>8</v>
      </c>
      <c r="B10" s="81" t="s">
        <v>238</v>
      </c>
      <c r="C10" s="69">
        <v>8</v>
      </c>
      <c r="D10" s="87" t="s">
        <v>386</v>
      </c>
      <c r="E10" s="69">
        <v>526.63</v>
      </c>
      <c r="F10" s="69">
        <v>529.05999999999995</v>
      </c>
      <c r="G10" s="79">
        <f t="shared" si="1"/>
        <v>0.52784500000000001</v>
      </c>
      <c r="H10" s="69"/>
      <c r="I10" s="69">
        <v>388</v>
      </c>
      <c r="J10" s="69"/>
      <c r="K10" s="68">
        <f t="shared" si="0"/>
        <v>2.0961868377996287</v>
      </c>
      <c r="L10" s="69"/>
      <c r="M10" s="77">
        <f t="shared" si="2"/>
        <v>2.385283558620428</v>
      </c>
    </row>
    <row r="11" spans="1:13">
      <c r="A11" s="73">
        <v>9</v>
      </c>
      <c r="B11" s="73" t="s">
        <v>244</v>
      </c>
      <c r="C11" s="73">
        <v>9</v>
      </c>
      <c r="D11" s="75" t="s">
        <v>386</v>
      </c>
      <c r="E11" s="73">
        <v>620.84</v>
      </c>
      <c r="F11" s="73">
        <v>689.5</v>
      </c>
      <c r="G11" s="76">
        <f t="shared" si="1"/>
        <v>0.65517000000000003</v>
      </c>
      <c r="H11" s="73"/>
      <c r="I11" s="73">
        <v>394</v>
      </c>
      <c r="J11" s="73"/>
      <c r="K11" s="76">
        <f t="shared" si="0"/>
        <v>2.5622003394523398</v>
      </c>
      <c r="L11" s="73"/>
      <c r="M11" s="77">
        <f t="shared" si="2"/>
        <v>1.9514477158600059</v>
      </c>
    </row>
    <row r="12" spans="1:13">
      <c r="A12" s="82">
        <v>10</v>
      </c>
      <c r="B12" s="82" t="s">
        <v>250</v>
      </c>
      <c r="C12" s="82">
        <v>10</v>
      </c>
      <c r="D12" s="83" t="s">
        <v>386</v>
      </c>
      <c r="E12" s="82">
        <v>429.16</v>
      </c>
      <c r="F12" s="82">
        <v>442.6</v>
      </c>
      <c r="G12" s="79">
        <f t="shared" si="1"/>
        <v>0.43587999999999999</v>
      </c>
      <c r="H12" s="82"/>
      <c r="I12" s="82">
        <v>398</v>
      </c>
      <c r="J12" s="82"/>
      <c r="K12" s="79">
        <f t="shared" si="0"/>
        <v>1.687482094602442</v>
      </c>
      <c r="L12" s="82"/>
      <c r="M12" s="77">
        <f t="shared" si="2"/>
        <v>2.9629944021290266</v>
      </c>
    </row>
    <row r="13" spans="1:13">
      <c r="A13" s="73">
        <v>11</v>
      </c>
      <c r="B13" s="73" t="s">
        <v>256</v>
      </c>
      <c r="C13" s="73">
        <v>11</v>
      </c>
      <c r="D13" s="75" t="s">
        <v>386</v>
      </c>
      <c r="E13" s="73">
        <v>632.86</v>
      </c>
      <c r="F13" s="73">
        <v>624.26</v>
      </c>
      <c r="G13" s="76">
        <f t="shared" si="1"/>
        <v>0.6285599999999999</v>
      </c>
      <c r="H13" s="73"/>
      <c r="I13" s="73">
        <v>399</v>
      </c>
      <c r="J13" s="73"/>
      <c r="K13" s="76">
        <f t="shared" si="0"/>
        <v>2.4273318118099563</v>
      </c>
      <c r="L13" s="73"/>
      <c r="M13" s="77">
        <f t="shared" si="2"/>
        <v>2.0598749522718593</v>
      </c>
    </row>
    <row r="14" spans="1:13">
      <c r="A14" s="82">
        <v>12</v>
      </c>
      <c r="B14" s="82" t="s">
        <v>262</v>
      </c>
      <c r="C14" s="82">
        <v>12</v>
      </c>
      <c r="D14" s="83" t="s">
        <v>386</v>
      </c>
      <c r="E14" s="82">
        <v>1270.83</v>
      </c>
      <c r="F14" s="82">
        <v>1258.8599999999999</v>
      </c>
      <c r="G14" s="79">
        <f t="shared" si="1"/>
        <v>1.2648449999999998</v>
      </c>
      <c r="H14" s="82"/>
      <c r="I14" s="82">
        <v>411</v>
      </c>
      <c r="J14" s="82"/>
      <c r="K14" s="79">
        <f t="shared" si="0"/>
        <v>4.741882514367977</v>
      </c>
      <c r="L14" s="82"/>
      <c r="M14" s="77">
        <f t="shared" si="2"/>
        <v>1.0544335471935298</v>
      </c>
    </row>
    <row r="15" spans="1:13">
      <c r="A15" s="73">
        <v>13</v>
      </c>
      <c r="B15" s="73" t="s">
        <v>268</v>
      </c>
      <c r="C15" s="73">
        <v>13</v>
      </c>
      <c r="D15" s="75" t="s">
        <v>386</v>
      </c>
      <c r="E15" s="73">
        <v>351.8</v>
      </c>
      <c r="F15" s="73">
        <v>332.85</v>
      </c>
      <c r="G15" s="76">
        <f t="shared" si="1"/>
        <v>0.34232500000000005</v>
      </c>
      <c r="H15" s="73"/>
      <c r="I15" s="73">
        <v>393</v>
      </c>
      <c r="J15" s="73"/>
      <c r="K15" s="76">
        <f t="shared" si="0"/>
        <v>1.3421509701752945</v>
      </c>
      <c r="L15" s="73"/>
      <c r="M15" s="77">
        <f t="shared" si="2"/>
        <v>3.7253633243262971</v>
      </c>
    </row>
    <row r="16" spans="1:13">
      <c r="A16" s="82">
        <v>14</v>
      </c>
      <c r="B16" s="82" t="s">
        <v>274</v>
      </c>
      <c r="C16" s="82">
        <v>14</v>
      </c>
      <c r="D16" s="83" t="s">
        <v>386</v>
      </c>
      <c r="E16" s="82">
        <v>505.08</v>
      </c>
      <c r="F16" s="82">
        <v>551.19000000000005</v>
      </c>
      <c r="G16" s="79">
        <f t="shared" si="1"/>
        <v>0.52813500000000002</v>
      </c>
      <c r="H16" s="82"/>
      <c r="I16" s="82">
        <v>391</v>
      </c>
      <c r="J16" s="82"/>
      <c r="K16" s="79">
        <f t="shared" si="0"/>
        <v>2.0812463794387592</v>
      </c>
      <c r="L16" s="82"/>
      <c r="M16" s="77">
        <f t="shared" si="2"/>
        <v>2.4024065816505247</v>
      </c>
    </row>
    <row r="17" spans="1:13">
      <c r="A17" s="73">
        <v>15</v>
      </c>
      <c r="B17" s="73" t="s">
        <v>280</v>
      </c>
      <c r="C17" s="73">
        <v>15</v>
      </c>
      <c r="D17" s="75" t="s">
        <v>386</v>
      </c>
      <c r="E17" s="73">
        <v>1241.67</v>
      </c>
      <c r="F17" s="73">
        <v>1241.5899999999999</v>
      </c>
      <c r="G17" s="76">
        <f t="shared" si="1"/>
        <v>1.24163</v>
      </c>
      <c r="H17" s="73"/>
      <c r="I17" s="73">
        <v>389</v>
      </c>
      <c r="J17" s="73"/>
      <c r="K17" s="76">
        <f t="shared" si="0"/>
        <v>4.918106162932097</v>
      </c>
      <c r="L17" s="73"/>
      <c r="M17" s="77">
        <f t="shared" si="2"/>
        <v>1.0166514984335107</v>
      </c>
    </row>
    <row r="18" spans="1:13" ht="28">
      <c r="A18" s="82">
        <v>16</v>
      </c>
      <c r="B18" s="82" t="s">
        <v>286</v>
      </c>
      <c r="C18" s="82">
        <v>16</v>
      </c>
      <c r="D18" s="96" t="s">
        <v>390</v>
      </c>
      <c r="E18" s="82">
        <v>720.59</v>
      </c>
      <c r="F18" s="82">
        <v>787.8</v>
      </c>
      <c r="G18" s="79">
        <f t="shared" si="1"/>
        <v>0.75419499999999995</v>
      </c>
      <c r="H18" s="82"/>
      <c r="I18" s="82">
        <v>394</v>
      </c>
      <c r="J18" s="82"/>
      <c r="K18" s="79">
        <f t="shared" si="0"/>
        <v>2.9494614909309909</v>
      </c>
      <c r="L18" s="82"/>
      <c r="M18" s="77">
        <f t="shared" si="2"/>
        <v>1.6952247097899085</v>
      </c>
    </row>
    <row r="19" spans="1:13">
      <c r="A19" s="73">
        <v>17</v>
      </c>
      <c r="B19" s="73" t="s">
        <v>292</v>
      </c>
      <c r="C19" s="73">
        <v>18</v>
      </c>
      <c r="D19" s="75" t="s">
        <v>386</v>
      </c>
      <c r="E19" s="73">
        <v>373.3</v>
      </c>
      <c r="F19" s="73">
        <v>410.43</v>
      </c>
      <c r="G19" s="76">
        <f t="shared" si="1"/>
        <v>0.39186500000000002</v>
      </c>
      <c r="H19" s="73"/>
      <c r="I19" s="73">
        <v>394</v>
      </c>
      <c r="J19" s="73"/>
      <c r="K19" s="76">
        <f t="shared" si="0"/>
        <v>1.5324826167551799</v>
      </c>
      <c r="L19" s="73"/>
      <c r="M19" s="77">
        <f t="shared" si="2"/>
        <v>3.2626797494034934</v>
      </c>
    </row>
    <row r="20" spans="1:13">
      <c r="A20" s="82">
        <v>18</v>
      </c>
      <c r="B20" s="82" t="s">
        <v>298</v>
      </c>
      <c r="C20" s="82">
        <v>19</v>
      </c>
      <c r="D20" s="83" t="s">
        <v>386</v>
      </c>
      <c r="E20" s="82">
        <v>308.06</v>
      </c>
      <c r="F20" s="82">
        <v>295.33999999999997</v>
      </c>
      <c r="G20" s="79">
        <f t="shared" si="1"/>
        <v>0.30169999999999997</v>
      </c>
      <c r="H20" s="82"/>
      <c r="I20" s="82">
        <v>401</v>
      </c>
      <c r="J20" s="82"/>
      <c r="K20" s="79">
        <f t="shared" si="0"/>
        <v>1.1592743872214686</v>
      </c>
      <c r="L20" s="82"/>
      <c r="M20" s="77">
        <f t="shared" si="2"/>
        <v>4.3130427577063308</v>
      </c>
    </row>
    <row r="21" spans="1:13">
      <c r="A21" s="73">
        <v>19</v>
      </c>
      <c r="B21" s="73" t="s">
        <v>304</v>
      </c>
      <c r="C21" s="73">
        <v>20</v>
      </c>
      <c r="D21" s="75" t="s">
        <v>386</v>
      </c>
      <c r="E21" s="73">
        <v>805.42</v>
      </c>
      <c r="F21" s="73">
        <v>738.24</v>
      </c>
      <c r="G21" s="76">
        <f t="shared" si="1"/>
        <v>0.77182999999999991</v>
      </c>
      <c r="H21" s="73"/>
      <c r="I21" s="73">
        <v>405</v>
      </c>
      <c r="J21" s="73"/>
      <c r="K21" s="76">
        <f t="shared" si="0"/>
        <v>2.9364454336205745</v>
      </c>
      <c r="L21" s="73"/>
      <c r="M21" s="77">
        <f t="shared" si="2"/>
        <v>1.7027389451044921</v>
      </c>
    </row>
    <row r="22" spans="1:13">
      <c r="A22" s="82">
        <v>20</v>
      </c>
      <c r="B22" s="82" t="s">
        <v>310</v>
      </c>
      <c r="C22" s="82">
        <v>21</v>
      </c>
      <c r="D22" s="83" t="s">
        <v>386</v>
      </c>
      <c r="E22" s="82">
        <v>420.24</v>
      </c>
      <c r="F22" s="82">
        <v>412.79</v>
      </c>
      <c r="G22" s="79">
        <f t="shared" si="1"/>
        <v>0.41651499999999997</v>
      </c>
      <c r="H22" s="82"/>
      <c r="I22" s="82">
        <v>401</v>
      </c>
      <c r="J22" s="82"/>
      <c r="K22" s="79">
        <f t="shared" si="0"/>
        <v>1.6004480324612198</v>
      </c>
      <c r="L22" s="82"/>
      <c r="M22" s="77">
        <f t="shared" si="2"/>
        <v>3.12412518156609</v>
      </c>
    </row>
    <row r="23" spans="1:13">
      <c r="A23" s="73">
        <v>21</v>
      </c>
      <c r="B23" s="73" t="s">
        <v>316</v>
      </c>
      <c r="C23" s="73">
        <v>22</v>
      </c>
      <c r="D23" s="75" t="s">
        <v>386</v>
      </c>
      <c r="E23" s="73">
        <v>1036.6300000000001</v>
      </c>
      <c r="F23" s="73">
        <v>916.7</v>
      </c>
      <c r="G23" s="76">
        <f t="shared" si="1"/>
        <v>0.97666500000000012</v>
      </c>
      <c r="H23" s="73"/>
      <c r="I23" s="73">
        <v>406</v>
      </c>
      <c r="J23" s="73"/>
      <c r="K23" s="76">
        <f t="shared" si="0"/>
        <v>3.706592939497674</v>
      </c>
      <c r="L23" s="73"/>
      <c r="M23" s="77">
        <f t="shared" si="2"/>
        <v>1.3489476944499903</v>
      </c>
    </row>
    <row r="24" spans="1:13">
      <c r="A24" s="82">
        <v>22</v>
      </c>
      <c r="B24" s="82" t="s">
        <v>322</v>
      </c>
      <c r="C24" s="82">
        <v>23</v>
      </c>
      <c r="D24" s="83" t="s">
        <v>386</v>
      </c>
      <c r="E24" s="82">
        <v>238.15</v>
      </c>
      <c r="F24" s="82">
        <v>252.24</v>
      </c>
      <c r="G24" s="79">
        <f t="shared" si="1"/>
        <v>0.245195</v>
      </c>
      <c r="H24" s="82"/>
      <c r="I24" s="82">
        <v>400</v>
      </c>
      <c r="J24" s="82"/>
      <c r="K24" s="79">
        <f t="shared" si="0"/>
        <v>0.94451078582434511</v>
      </c>
      <c r="L24" s="82"/>
      <c r="M24" s="77">
        <f t="shared" si="2"/>
        <v>5.2937457941638293</v>
      </c>
    </row>
    <row r="25" spans="1:13">
      <c r="A25" s="73">
        <v>23</v>
      </c>
      <c r="B25" s="73" t="s">
        <v>328</v>
      </c>
      <c r="C25" s="73">
        <v>25</v>
      </c>
      <c r="D25" s="75" t="s">
        <v>386</v>
      </c>
      <c r="E25" s="73">
        <v>576.72</v>
      </c>
      <c r="F25" s="73">
        <v>585.79</v>
      </c>
      <c r="G25" s="76">
        <f t="shared" si="1"/>
        <v>0.58125499999999997</v>
      </c>
      <c r="H25" s="73"/>
      <c r="I25" s="73">
        <v>395</v>
      </c>
      <c r="J25" s="73"/>
      <c r="K25" s="76">
        <f t="shared" si="0"/>
        <v>2.267383121062589</v>
      </c>
      <c r="L25" s="73"/>
      <c r="M25" s="77">
        <f t="shared" si="2"/>
        <v>2.2051853317390817</v>
      </c>
    </row>
    <row r="26" spans="1:13">
      <c r="A26" s="82">
        <v>24</v>
      </c>
      <c r="B26" s="82" t="s">
        <v>334</v>
      </c>
      <c r="C26" s="82">
        <v>27</v>
      </c>
      <c r="D26" s="83" t="s">
        <v>386</v>
      </c>
      <c r="E26" s="82">
        <v>418.71</v>
      </c>
      <c r="F26" s="82">
        <v>370.97</v>
      </c>
      <c r="G26" s="79">
        <f t="shared" si="1"/>
        <v>0.39484000000000002</v>
      </c>
      <c r="H26" s="82"/>
      <c r="I26" s="82">
        <v>401</v>
      </c>
      <c r="J26" s="82"/>
      <c r="K26" s="79">
        <f t="shared" si="0"/>
        <v>1.5171624098459553</v>
      </c>
      <c r="L26" s="82"/>
      <c r="M26" s="77">
        <f t="shared" si="2"/>
        <v>3.2956260763853713</v>
      </c>
    </row>
    <row r="27" spans="1:13">
      <c r="A27" s="66"/>
      <c r="B27" s="66"/>
      <c r="C27" s="66"/>
      <c r="D27" s="66"/>
      <c r="E27" s="66"/>
      <c r="F27" s="66"/>
      <c r="G27" s="66"/>
      <c r="H27" s="66"/>
      <c r="I27" s="66"/>
      <c r="J27" s="66"/>
      <c r="K27" s="84" t="s">
        <v>387</v>
      </c>
      <c r="L27" s="85"/>
      <c r="M27" s="86">
        <f>SUM(M3:M26)</f>
        <v>59.802571584554357</v>
      </c>
    </row>
    <row r="31" spans="1:13" ht="56">
      <c r="A31" s="70" t="s">
        <v>375</v>
      </c>
      <c r="B31" s="71" t="s">
        <v>376</v>
      </c>
      <c r="C31" s="71" t="s">
        <v>377</v>
      </c>
      <c r="D31" s="71" t="s">
        <v>378</v>
      </c>
      <c r="E31" s="71" t="s">
        <v>379</v>
      </c>
      <c r="F31" s="71" t="s">
        <v>380</v>
      </c>
      <c r="G31" s="71" t="s">
        <v>381</v>
      </c>
      <c r="H31" s="64"/>
      <c r="I31" s="71" t="s">
        <v>382</v>
      </c>
      <c r="J31" s="65"/>
      <c r="K31" s="71" t="s">
        <v>383</v>
      </c>
      <c r="L31" s="64"/>
      <c r="M31" s="71" t="s">
        <v>384</v>
      </c>
    </row>
    <row r="32" spans="1:13">
      <c r="A32" s="66" t="s">
        <v>389</v>
      </c>
      <c r="B32" s="66"/>
      <c r="C32" s="66"/>
      <c r="D32" s="66"/>
      <c r="E32" s="66"/>
      <c r="F32" s="66"/>
      <c r="G32" s="66"/>
      <c r="H32" s="66"/>
      <c r="I32" s="66"/>
      <c r="J32" s="66"/>
      <c r="K32" s="66"/>
      <c r="L32" s="66"/>
      <c r="M32" s="66"/>
    </row>
    <row r="33" spans="1:13">
      <c r="A33" s="72">
        <v>1</v>
      </c>
      <c r="B33" s="73" t="s">
        <v>197</v>
      </c>
      <c r="C33" s="74">
        <v>1</v>
      </c>
      <c r="D33" s="75" t="s">
        <v>386</v>
      </c>
      <c r="E33" s="76">
        <v>3482.48</v>
      </c>
      <c r="F33" s="76">
        <v>3435.53</v>
      </c>
      <c r="G33" s="76">
        <f>AVERAGE(E33,F33)/1000</f>
        <v>3.4590050000000003</v>
      </c>
      <c r="H33" s="73"/>
      <c r="I33" s="73">
        <v>415</v>
      </c>
      <c r="J33" s="73"/>
      <c r="K33" s="76">
        <f t="shared" ref="K33:K56" si="3">IF(G33&lt;&gt;"",(G33*(10^3/1)*(1/649)*(1/I33))*1000,0)</f>
        <v>12.842760874004496</v>
      </c>
      <c r="L33" s="73"/>
      <c r="M33" s="77">
        <f>20/K33*1</f>
        <v>1.5572975465487904</v>
      </c>
    </row>
    <row r="34" spans="1:13">
      <c r="A34" s="78">
        <v>2</v>
      </c>
      <c r="B34" s="69" t="s">
        <v>203</v>
      </c>
      <c r="C34" s="67">
        <v>2</v>
      </c>
      <c r="D34" s="87" t="s">
        <v>386</v>
      </c>
      <c r="E34" s="68">
        <v>2492.2199999999998</v>
      </c>
      <c r="F34" s="68">
        <v>2273.0300000000002</v>
      </c>
      <c r="G34" s="79">
        <f t="shared" ref="G34:G56" si="4">AVERAGE(E34,F34)/1000</f>
        <v>2.382625</v>
      </c>
      <c r="H34" s="69"/>
      <c r="I34" s="69">
        <v>386</v>
      </c>
      <c r="J34" s="69"/>
      <c r="K34" s="68">
        <f t="shared" si="3"/>
        <v>9.510945496060101</v>
      </c>
      <c r="L34" s="69"/>
      <c r="M34" s="77">
        <f t="shared" ref="M34:M56" si="5">20/K34*1</f>
        <v>2.1028403546508576</v>
      </c>
    </row>
    <row r="35" spans="1:13">
      <c r="A35" s="72">
        <v>3</v>
      </c>
      <c r="B35" s="73" t="s">
        <v>209</v>
      </c>
      <c r="C35" s="74">
        <v>3</v>
      </c>
      <c r="D35" s="75" t="s">
        <v>386</v>
      </c>
      <c r="E35" s="76">
        <v>5748.27</v>
      </c>
      <c r="F35" s="76">
        <v>5703.92</v>
      </c>
      <c r="G35" s="76">
        <f t="shared" si="4"/>
        <v>5.7260949999999999</v>
      </c>
      <c r="H35" s="73"/>
      <c r="I35" s="73">
        <v>437</v>
      </c>
      <c r="J35" s="73"/>
      <c r="K35" s="76">
        <f t="shared" si="3"/>
        <v>20.189818520307604</v>
      </c>
      <c r="L35" s="73"/>
      <c r="M35" s="77">
        <f t="shared" si="5"/>
        <v>0.99059830477838728</v>
      </c>
    </row>
    <row r="36" spans="1:13">
      <c r="A36" s="78">
        <v>4</v>
      </c>
      <c r="B36" s="69" t="s">
        <v>215</v>
      </c>
      <c r="C36" s="67">
        <v>4</v>
      </c>
      <c r="D36" s="87" t="s">
        <v>386</v>
      </c>
      <c r="E36" s="68">
        <v>3588.81</v>
      </c>
      <c r="F36" s="68">
        <v>3752.24</v>
      </c>
      <c r="G36" s="79">
        <f t="shared" si="4"/>
        <v>3.6705249999999996</v>
      </c>
      <c r="H36" s="69"/>
      <c r="I36" s="69">
        <v>419</v>
      </c>
      <c r="J36" s="69"/>
      <c r="K36" s="68">
        <f t="shared" si="3"/>
        <v>13.498001331220051</v>
      </c>
      <c r="L36" s="69"/>
      <c r="M36" s="77">
        <f t="shared" si="5"/>
        <v>1.4817008466091364</v>
      </c>
    </row>
    <row r="37" spans="1:13">
      <c r="A37" s="72">
        <v>5</v>
      </c>
      <c r="B37" s="80" t="s">
        <v>221</v>
      </c>
      <c r="C37" s="74">
        <v>5</v>
      </c>
      <c r="D37" s="75" t="s">
        <v>386</v>
      </c>
      <c r="E37" s="76">
        <v>3490.53</v>
      </c>
      <c r="F37" s="76">
        <v>3521.54</v>
      </c>
      <c r="G37" s="76">
        <f t="shared" si="4"/>
        <v>3.5060349999999998</v>
      </c>
      <c r="H37" s="73"/>
      <c r="I37" s="73">
        <v>404</v>
      </c>
      <c r="J37" s="73"/>
      <c r="K37" s="76">
        <f t="shared" si="3"/>
        <v>13.371809638590978</v>
      </c>
      <c r="L37" s="73"/>
      <c r="M37" s="77">
        <f t="shared" si="5"/>
        <v>1.4956838708113296</v>
      </c>
    </row>
    <row r="38" spans="1:13">
      <c r="A38" s="78">
        <v>6</v>
      </c>
      <c r="B38" s="81" t="s">
        <v>227</v>
      </c>
      <c r="C38" s="67">
        <v>6</v>
      </c>
      <c r="D38" s="87" t="s">
        <v>386</v>
      </c>
      <c r="E38" s="68">
        <v>4874.97</v>
      </c>
      <c r="F38" s="68">
        <v>4891.07</v>
      </c>
      <c r="G38" s="79">
        <f t="shared" si="4"/>
        <v>4.8830200000000001</v>
      </c>
      <c r="H38" s="69"/>
      <c r="I38" s="69">
        <v>444</v>
      </c>
      <c r="J38" s="69"/>
      <c r="K38" s="68">
        <f t="shared" si="3"/>
        <v>16.945751606768557</v>
      </c>
      <c r="L38" s="69"/>
      <c r="M38" s="77">
        <f t="shared" si="5"/>
        <v>1.1802368206560694</v>
      </c>
    </row>
    <row r="39" spans="1:13">
      <c r="A39" s="72">
        <v>7</v>
      </c>
      <c r="B39" s="80" t="s">
        <v>233</v>
      </c>
      <c r="C39" s="73">
        <v>7</v>
      </c>
      <c r="D39" s="75" t="s">
        <v>386</v>
      </c>
      <c r="E39" s="76">
        <v>1808.78</v>
      </c>
      <c r="F39" s="76">
        <v>1764.7</v>
      </c>
      <c r="G39" s="76">
        <f t="shared" si="4"/>
        <v>1.78674</v>
      </c>
      <c r="H39" s="73"/>
      <c r="I39" s="73">
        <v>399</v>
      </c>
      <c r="J39" s="73"/>
      <c r="K39" s="76">
        <f t="shared" si="3"/>
        <v>6.8999154280153387</v>
      </c>
      <c r="L39" s="73"/>
      <c r="M39" s="77">
        <f t="shared" si="5"/>
        <v>2.8985862520568184</v>
      </c>
    </row>
    <row r="40" spans="1:13">
      <c r="A40" s="69">
        <v>8</v>
      </c>
      <c r="B40" s="81" t="s">
        <v>239</v>
      </c>
      <c r="C40" s="69">
        <v>8</v>
      </c>
      <c r="D40" s="87" t="s">
        <v>386</v>
      </c>
      <c r="E40" s="69">
        <v>1640.12</v>
      </c>
      <c r="F40" s="69">
        <v>1477.36</v>
      </c>
      <c r="G40" s="79">
        <f t="shared" si="4"/>
        <v>1.5587399999999998</v>
      </c>
      <c r="H40" s="69"/>
      <c r="I40" s="69">
        <v>388</v>
      </c>
      <c r="J40" s="69"/>
      <c r="K40" s="68">
        <f t="shared" si="3"/>
        <v>6.1900941972582704</v>
      </c>
      <c r="L40" s="69"/>
      <c r="M40" s="77">
        <f t="shared" si="5"/>
        <v>3.230968602845889</v>
      </c>
    </row>
    <row r="41" spans="1:13">
      <c r="A41" s="73">
        <v>9</v>
      </c>
      <c r="B41" s="73" t="s">
        <v>245</v>
      </c>
      <c r="C41" s="73">
        <v>9</v>
      </c>
      <c r="D41" s="75" t="s">
        <v>386</v>
      </c>
      <c r="E41" s="73">
        <v>1555.77</v>
      </c>
      <c r="F41" s="73">
        <v>1226.04</v>
      </c>
      <c r="G41" s="76">
        <f t="shared" si="4"/>
        <v>1.3909050000000001</v>
      </c>
      <c r="H41" s="73"/>
      <c r="I41" s="73">
        <v>403</v>
      </c>
      <c r="J41" s="73"/>
      <c r="K41" s="76">
        <f t="shared" si="3"/>
        <v>5.3179925596546695</v>
      </c>
      <c r="L41" s="73"/>
      <c r="M41" s="77">
        <f t="shared" si="5"/>
        <v>3.7608175971759397</v>
      </c>
    </row>
    <row r="42" spans="1:13">
      <c r="A42" s="82">
        <v>10</v>
      </c>
      <c r="B42" s="82" t="s">
        <v>251</v>
      </c>
      <c r="C42" s="82">
        <v>10</v>
      </c>
      <c r="D42" s="83" t="s">
        <v>386</v>
      </c>
      <c r="E42" s="82">
        <v>2063.34</v>
      </c>
      <c r="F42" s="82">
        <v>2353.81</v>
      </c>
      <c r="G42" s="79">
        <f t="shared" si="4"/>
        <v>2.2085749999999997</v>
      </c>
      <c r="H42" s="82"/>
      <c r="I42" s="82">
        <v>399</v>
      </c>
      <c r="J42" s="82"/>
      <c r="K42" s="79">
        <f t="shared" si="3"/>
        <v>8.5289301837027089</v>
      </c>
      <c r="L42" s="82"/>
      <c r="M42" s="77">
        <f t="shared" si="5"/>
        <v>2.3449599855110193</v>
      </c>
    </row>
    <row r="43" spans="1:13">
      <c r="A43" s="73">
        <v>11</v>
      </c>
      <c r="B43" s="73" t="s">
        <v>257</v>
      </c>
      <c r="C43" s="73">
        <v>11</v>
      </c>
      <c r="D43" s="75" t="s">
        <v>386</v>
      </c>
      <c r="E43" s="73">
        <v>1279.25</v>
      </c>
      <c r="F43" s="73">
        <v>1274.3900000000001</v>
      </c>
      <c r="G43" s="76">
        <f t="shared" si="4"/>
        <v>1.2768200000000001</v>
      </c>
      <c r="H43" s="73"/>
      <c r="I43" s="73">
        <v>401</v>
      </c>
      <c r="J43" s="73"/>
      <c r="K43" s="76">
        <f t="shared" si="3"/>
        <v>4.9061475740540796</v>
      </c>
      <c r="L43" s="73"/>
      <c r="M43" s="77">
        <f t="shared" si="5"/>
        <v>4.076518224965147</v>
      </c>
    </row>
    <row r="44" spans="1:13">
      <c r="A44" s="82">
        <v>12</v>
      </c>
      <c r="B44" s="82" t="s">
        <v>263</v>
      </c>
      <c r="C44" s="82">
        <v>12</v>
      </c>
      <c r="D44" s="83" t="s">
        <v>386</v>
      </c>
      <c r="E44" s="82">
        <v>1889.46</v>
      </c>
      <c r="F44" s="82">
        <v>1898.29</v>
      </c>
      <c r="G44" s="79">
        <f t="shared" si="4"/>
        <v>1.893875</v>
      </c>
      <c r="H44" s="82"/>
      <c r="I44" s="82">
        <v>404</v>
      </c>
      <c r="J44" s="82"/>
      <c r="K44" s="79">
        <f t="shared" si="3"/>
        <v>7.2231269737143204</v>
      </c>
      <c r="L44" s="82"/>
      <c r="M44" s="77">
        <f t="shared" si="5"/>
        <v>2.7688839020526697</v>
      </c>
    </row>
    <row r="45" spans="1:13">
      <c r="A45" s="73">
        <v>13</v>
      </c>
      <c r="B45" s="73" t="s">
        <v>269</v>
      </c>
      <c r="C45" s="73">
        <v>13</v>
      </c>
      <c r="D45" s="75" t="s">
        <v>386</v>
      </c>
      <c r="E45" s="73">
        <v>1786.52</v>
      </c>
      <c r="F45" s="73">
        <v>1618.44</v>
      </c>
      <c r="G45" s="76">
        <f t="shared" si="4"/>
        <v>1.70248</v>
      </c>
      <c r="H45" s="73"/>
      <c r="I45" s="73">
        <v>403</v>
      </c>
      <c r="J45" s="73"/>
      <c r="K45" s="76">
        <f t="shared" si="3"/>
        <v>6.5092698444256678</v>
      </c>
      <c r="L45" s="73"/>
      <c r="M45" s="77">
        <f t="shared" si="5"/>
        <v>3.0725412339645692</v>
      </c>
    </row>
    <row r="46" spans="1:13">
      <c r="A46" s="82">
        <v>14</v>
      </c>
      <c r="B46" s="82" t="s">
        <v>275</v>
      </c>
      <c r="C46" s="82">
        <v>14</v>
      </c>
      <c r="D46" s="83" t="s">
        <v>386</v>
      </c>
      <c r="E46" s="82">
        <v>1417.11</v>
      </c>
      <c r="F46" s="82">
        <v>1795.72</v>
      </c>
      <c r="G46" s="79">
        <f t="shared" si="4"/>
        <v>1.6064149999999999</v>
      </c>
      <c r="H46" s="82"/>
      <c r="I46" s="82">
        <v>412</v>
      </c>
      <c r="J46" s="82"/>
      <c r="K46" s="79">
        <f t="shared" si="3"/>
        <v>6.0078051371041337</v>
      </c>
      <c r="L46" s="82"/>
      <c r="M46" s="77">
        <f t="shared" si="5"/>
        <v>3.329002779481018</v>
      </c>
    </row>
    <row r="47" spans="1:13">
      <c r="A47" s="73">
        <v>15</v>
      </c>
      <c r="B47" s="73" t="s">
        <v>281</v>
      </c>
      <c r="C47" s="73">
        <v>15</v>
      </c>
      <c r="D47" s="75" t="s">
        <v>386</v>
      </c>
      <c r="E47" s="73">
        <v>1983.27</v>
      </c>
      <c r="F47" s="73">
        <v>1982.94</v>
      </c>
      <c r="G47" s="76">
        <f t="shared" si="4"/>
        <v>1.9831050000000001</v>
      </c>
      <c r="H47" s="73"/>
      <c r="I47" s="73">
        <v>408</v>
      </c>
      <c r="J47" s="73"/>
      <c r="K47" s="76">
        <f t="shared" si="3"/>
        <v>7.4892934831868034</v>
      </c>
      <c r="L47" s="73"/>
      <c r="M47" s="77">
        <f t="shared" si="5"/>
        <v>2.6704788702564914</v>
      </c>
    </row>
    <row r="48" spans="1:13" ht="28">
      <c r="A48" s="82">
        <v>16</v>
      </c>
      <c r="B48" s="82" t="s">
        <v>287</v>
      </c>
      <c r="C48" s="82">
        <v>16</v>
      </c>
      <c r="D48" s="96" t="s">
        <v>391</v>
      </c>
      <c r="E48" s="82">
        <v>703.23</v>
      </c>
      <c r="F48" s="82">
        <v>614.34</v>
      </c>
      <c r="G48" s="79">
        <f t="shared" si="4"/>
        <v>0.65878500000000006</v>
      </c>
      <c r="H48" s="82"/>
      <c r="I48" s="82">
        <v>370</v>
      </c>
      <c r="J48" s="82"/>
      <c r="K48" s="79">
        <f t="shared" si="3"/>
        <v>2.7434514637904477</v>
      </c>
      <c r="L48" s="82"/>
      <c r="M48" s="77">
        <f t="shared" si="5"/>
        <v>7.2900870541982563</v>
      </c>
    </row>
    <row r="49" spans="1:13">
      <c r="A49" s="73">
        <v>17</v>
      </c>
      <c r="B49" s="73" t="s">
        <v>293</v>
      </c>
      <c r="C49" s="73">
        <v>18</v>
      </c>
      <c r="D49" s="75" t="s">
        <v>386</v>
      </c>
      <c r="E49" s="73">
        <v>3858.54</v>
      </c>
      <c r="F49" s="73">
        <v>3235.9</v>
      </c>
      <c r="G49" s="76">
        <f t="shared" si="4"/>
        <v>3.5472200000000003</v>
      </c>
      <c r="H49" s="73"/>
      <c r="I49" s="73">
        <v>408</v>
      </c>
      <c r="J49" s="73"/>
      <c r="K49" s="76">
        <f t="shared" si="3"/>
        <v>13.396250642013356</v>
      </c>
      <c r="L49" s="73"/>
      <c r="M49" s="77">
        <f t="shared" si="5"/>
        <v>1.492955046487108</v>
      </c>
    </row>
    <row r="50" spans="1:13">
      <c r="A50" s="82">
        <v>18</v>
      </c>
      <c r="B50" s="82" t="s">
        <v>299</v>
      </c>
      <c r="C50" s="82">
        <v>19</v>
      </c>
      <c r="D50" s="83" t="s">
        <v>386</v>
      </c>
      <c r="E50" s="82">
        <v>770.84</v>
      </c>
      <c r="F50" s="82">
        <v>885.86</v>
      </c>
      <c r="G50" s="79">
        <f t="shared" si="4"/>
        <v>0.82835000000000003</v>
      </c>
      <c r="H50" s="82"/>
      <c r="I50" s="82">
        <v>399</v>
      </c>
      <c r="J50" s="82"/>
      <c r="K50" s="79">
        <f t="shared" si="3"/>
        <v>3.1988677394564995</v>
      </c>
      <c r="L50" s="82"/>
      <c r="M50" s="77">
        <f t="shared" si="5"/>
        <v>6.2522122291301985</v>
      </c>
    </row>
    <row r="51" spans="1:13">
      <c r="A51" s="73">
        <v>19</v>
      </c>
      <c r="B51" s="73" t="s">
        <v>305</v>
      </c>
      <c r="C51" s="73">
        <v>20</v>
      </c>
      <c r="D51" s="75" t="s">
        <v>386</v>
      </c>
      <c r="E51" s="73">
        <v>4334.8599999999997</v>
      </c>
      <c r="F51" s="73">
        <v>3812</v>
      </c>
      <c r="G51" s="76">
        <f t="shared" si="4"/>
        <v>4.0734300000000001</v>
      </c>
      <c r="H51" s="73"/>
      <c r="I51" s="73">
        <v>423</v>
      </c>
      <c r="J51" s="73"/>
      <c r="K51" s="76">
        <f t="shared" si="3"/>
        <v>14.837994077085316</v>
      </c>
      <c r="L51" s="73"/>
      <c r="M51" s="77">
        <f t="shared" si="5"/>
        <v>1.3478910893276672</v>
      </c>
    </row>
    <row r="52" spans="1:13">
      <c r="A52" s="82">
        <v>20</v>
      </c>
      <c r="B52" s="82" t="s">
        <v>311</v>
      </c>
      <c r="C52" s="82">
        <v>21</v>
      </c>
      <c r="D52" s="83" t="s">
        <v>386</v>
      </c>
      <c r="E52" s="82">
        <v>1933.08</v>
      </c>
      <c r="F52" s="82">
        <v>2143.4899999999998</v>
      </c>
      <c r="G52" s="79">
        <f t="shared" si="4"/>
        <v>2.0382849999999997</v>
      </c>
      <c r="H52" s="82"/>
      <c r="I52" s="82">
        <v>400</v>
      </c>
      <c r="J52" s="82"/>
      <c r="K52" s="79">
        <f t="shared" si="3"/>
        <v>7.8516371340523872</v>
      </c>
      <c r="L52" s="82"/>
      <c r="M52" s="77">
        <f t="shared" si="5"/>
        <v>2.5472394684747228</v>
      </c>
    </row>
    <row r="53" spans="1:13">
      <c r="A53" s="73">
        <v>21</v>
      </c>
      <c r="B53" s="73" t="s">
        <v>317</v>
      </c>
      <c r="C53" s="73">
        <v>22</v>
      </c>
      <c r="D53" s="75" t="s">
        <v>386</v>
      </c>
      <c r="E53" s="73">
        <v>2254.3000000000002</v>
      </c>
      <c r="F53" s="73">
        <v>2870.23</v>
      </c>
      <c r="G53" s="76">
        <f t="shared" si="4"/>
        <v>2.5622650000000005</v>
      </c>
      <c r="H53" s="73"/>
      <c r="I53" s="73">
        <v>403</v>
      </c>
      <c r="J53" s="73"/>
      <c r="K53" s="76">
        <f t="shared" si="3"/>
        <v>9.7965757588502278</v>
      </c>
      <c r="L53" s="73"/>
      <c r="M53" s="77">
        <f t="shared" si="5"/>
        <v>2.0415296622324384</v>
      </c>
    </row>
    <row r="54" spans="1:13">
      <c r="A54" s="82">
        <v>22</v>
      </c>
      <c r="B54" s="82" t="s">
        <v>323</v>
      </c>
      <c r="C54" s="82">
        <v>23</v>
      </c>
      <c r="D54" s="83" t="s">
        <v>386</v>
      </c>
      <c r="E54" s="82">
        <v>3414.83</v>
      </c>
      <c r="F54" s="82">
        <v>3508.4</v>
      </c>
      <c r="G54" s="79">
        <f t="shared" si="4"/>
        <v>3.4616149999999997</v>
      </c>
      <c r="H54" s="82"/>
      <c r="I54" s="82">
        <v>410</v>
      </c>
      <c r="J54" s="82"/>
      <c r="K54" s="79">
        <f t="shared" si="3"/>
        <v>13.009188620391596</v>
      </c>
      <c r="L54" s="82"/>
      <c r="M54" s="77">
        <f t="shared" si="5"/>
        <v>1.5373748958217481</v>
      </c>
    </row>
    <row r="55" spans="1:13">
      <c r="A55" s="73">
        <v>23</v>
      </c>
      <c r="B55" s="73" t="s">
        <v>329</v>
      </c>
      <c r="C55" s="73">
        <v>25</v>
      </c>
      <c r="D55" s="75" t="s">
        <v>386</v>
      </c>
      <c r="E55" s="73">
        <v>1938.46</v>
      </c>
      <c r="F55" s="73">
        <v>2195.2600000000002</v>
      </c>
      <c r="G55" s="76">
        <f t="shared" si="4"/>
        <v>2.0668600000000001</v>
      </c>
      <c r="H55" s="73"/>
      <c r="I55" s="73">
        <v>404</v>
      </c>
      <c r="J55" s="73"/>
      <c r="K55" s="76">
        <f t="shared" si="3"/>
        <v>7.8828815084898327</v>
      </c>
      <c r="L55" s="73"/>
      <c r="M55" s="77">
        <f t="shared" si="5"/>
        <v>2.5371432994977887</v>
      </c>
    </row>
    <row r="56" spans="1:13">
      <c r="A56" s="82">
        <v>24</v>
      </c>
      <c r="B56" s="82" t="s">
        <v>335</v>
      </c>
      <c r="C56" s="82">
        <v>27</v>
      </c>
      <c r="D56" s="83" t="s">
        <v>386</v>
      </c>
      <c r="E56" s="82">
        <v>1671.63</v>
      </c>
      <c r="F56" s="82">
        <v>2160.21</v>
      </c>
      <c r="G56" s="79">
        <f t="shared" si="4"/>
        <v>1.9159200000000001</v>
      </c>
      <c r="H56" s="82"/>
      <c r="I56" s="82">
        <v>398</v>
      </c>
      <c r="J56" s="82"/>
      <c r="K56" s="79">
        <f t="shared" si="3"/>
        <v>7.4173641706219851</v>
      </c>
      <c r="L56" s="82"/>
      <c r="M56" s="77">
        <f t="shared" si="5"/>
        <v>2.696375631550378</v>
      </c>
    </row>
    <row r="57" spans="1:13">
      <c r="A57" s="66"/>
      <c r="B57" s="66"/>
      <c r="C57" s="66"/>
      <c r="D57" s="66"/>
      <c r="E57" s="66"/>
      <c r="F57" s="66"/>
      <c r="G57" s="66"/>
      <c r="H57" s="66"/>
      <c r="I57" s="66"/>
      <c r="J57" s="66"/>
      <c r="K57" s="84" t="s">
        <v>387</v>
      </c>
      <c r="L57" s="85"/>
      <c r="M57" s="86">
        <f>SUM(M33:M56)</f>
        <v>64.703923569084452</v>
      </c>
    </row>
    <row r="61" spans="1:13" ht="56">
      <c r="A61" s="70" t="s">
        <v>375</v>
      </c>
      <c r="B61" s="71" t="s">
        <v>376</v>
      </c>
      <c r="C61" s="71" t="s">
        <v>377</v>
      </c>
      <c r="D61" s="71" t="s">
        <v>378</v>
      </c>
      <c r="E61" s="71" t="s">
        <v>379</v>
      </c>
      <c r="F61" s="71" t="s">
        <v>380</v>
      </c>
      <c r="G61" s="71" t="s">
        <v>381</v>
      </c>
      <c r="H61" s="64"/>
      <c r="I61" s="71" t="s">
        <v>382</v>
      </c>
      <c r="J61" s="65"/>
      <c r="K61" s="71" t="s">
        <v>383</v>
      </c>
      <c r="L61" s="64"/>
      <c r="M61" s="71" t="s">
        <v>384</v>
      </c>
    </row>
    <row r="62" spans="1:13">
      <c r="A62" s="66" t="s">
        <v>392</v>
      </c>
      <c r="B62" s="66"/>
      <c r="C62" s="66"/>
      <c r="D62" s="66"/>
      <c r="E62" s="66"/>
      <c r="F62" s="66"/>
      <c r="G62" s="66"/>
      <c r="H62" s="66"/>
      <c r="I62" s="66"/>
      <c r="J62" s="66"/>
      <c r="K62" s="66"/>
      <c r="L62" s="66"/>
      <c r="M62" s="66"/>
    </row>
    <row r="63" spans="1:13">
      <c r="A63" s="72">
        <v>1</v>
      </c>
      <c r="B63" s="73" t="s">
        <v>198</v>
      </c>
      <c r="C63" s="74">
        <v>1</v>
      </c>
      <c r="D63" s="75" t="s">
        <v>386</v>
      </c>
      <c r="E63" s="76">
        <v>1027.96</v>
      </c>
      <c r="F63" s="76">
        <v>1049.49</v>
      </c>
      <c r="G63" s="76">
        <f>AVERAGE(E63,F63)/1000</f>
        <v>1.0387249999999999</v>
      </c>
      <c r="H63" s="73"/>
      <c r="I63" s="73">
        <v>364</v>
      </c>
      <c r="J63" s="73"/>
      <c r="K63" s="76">
        <f t="shared" ref="K63:K86" si="6">IF(G63&lt;&gt;"",(G63*(10^3/1)*(1/649)*(1/I63))*1000,0)</f>
        <v>4.3969801385055618</v>
      </c>
      <c r="L63" s="73"/>
      <c r="M63" s="77">
        <f>20/K63*0.5</f>
        <v>2.2742881898481313</v>
      </c>
    </row>
    <row r="64" spans="1:13">
      <c r="A64" s="78">
        <v>2</v>
      </c>
      <c r="B64" s="69" t="s">
        <v>204</v>
      </c>
      <c r="C64" s="67">
        <v>2</v>
      </c>
      <c r="D64" s="87" t="s">
        <v>386</v>
      </c>
      <c r="E64" s="68">
        <v>833.67</v>
      </c>
      <c r="F64" s="68">
        <v>896.03</v>
      </c>
      <c r="G64" s="79">
        <f t="shared" ref="G64:G86" si="7">AVERAGE(E64,F64)/1000</f>
        <v>0.8648499999999999</v>
      </c>
      <c r="H64" s="69"/>
      <c r="I64" s="69">
        <v>365</v>
      </c>
      <c r="J64" s="69"/>
      <c r="K64" s="68">
        <f t="shared" si="6"/>
        <v>3.6509276653228357</v>
      </c>
      <c r="L64" s="69"/>
      <c r="M64" s="77">
        <f t="shared" ref="M64:M86" si="8">20/K64*0.5</f>
        <v>2.7390298895762273</v>
      </c>
    </row>
    <row r="65" spans="1:13">
      <c r="A65" s="72">
        <v>3</v>
      </c>
      <c r="B65" s="73" t="s">
        <v>210</v>
      </c>
      <c r="C65" s="74">
        <v>3</v>
      </c>
      <c r="D65" s="75" t="s">
        <v>386</v>
      </c>
      <c r="E65" s="76">
        <v>1024.9000000000001</v>
      </c>
      <c r="F65" s="76">
        <v>1234.82</v>
      </c>
      <c r="G65" s="76">
        <f t="shared" si="7"/>
        <v>1.1298600000000001</v>
      </c>
      <c r="H65" s="73"/>
      <c r="I65" s="73">
        <v>363</v>
      </c>
      <c r="J65" s="73"/>
      <c r="K65" s="76">
        <f t="shared" si="6"/>
        <v>4.7959352595856322</v>
      </c>
      <c r="L65" s="73"/>
      <c r="M65" s="77">
        <f t="shared" si="8"/>
        <v>2.0850990388189681</v>
      </c>
    </row>
    <row r="66" spans="1:13">
      <c r="A66" s="78">
        <v>4</v>
      </c>
      <c r="B66" s="69" t="s">
        <v>216</v>
      </c>
      <c r="C66" s="67">
        <v>4</v>
      </c>
      <c r="D66" s="87" t="s">
        <v>386</v>
      </c>
      <c r="E66" s="68">
        <v>1748.92</v>
      </c>
      <c r="F66" s="68">
        <v>1591.03</v>
      </c>
      <c r="G66" s="79">
        <f t="shared" si="7"/>
        <v>1.669975</v>
      </c>
      <c r="H66" s="69"/>
      <c r="I66" s="69">
        <v>372</v>
      </c>
      <c r="J66" s="69"/>
      <c r="K66" s="68">
        <f t="shared" si="6"/>
        <v>6.9170725847871841</v>
      </c>
      <c r="L66" s="69"/>
      <c r="M66" s="77">
        <f t="shared" si="8"/>
        <v>1.4456982888965402</v>
      </c>
    </row>
    <row r="67" spans="1:13">
      <c r="A67" s="72">
        <v>5</v>
      </c>
      <c r="B67" s="80" t="s">
        <v>222</v>
      </c>
      <c r="C67" s="74">
        <v>5</v>
      </c>
      <c r="D67" s="75" t="s">
        <v>386</v>
      </c>
      <c r="E67" s="76">
        <v>1346.46</v>
      </c>
      <c r="F67" s="76">
        <v>1709.69</v>
      </c>
      <c r="G67" s="76">
        <f t="shared" si="7"/>
        <v>1.5280750000000001</v>
      </c>
      <c r="H67" s="73"/>
      <c r="I67" s="73">
        <v>363</v>
      </c>
      <c r="J67" s="73"/>
      <c r="K67" s="76">
        <f t="shared" si="6"/>
        <v>6.4862449965405569</v>
      </c>
      <c r="L67" s="73"/>
      <c r="M67" s="77">
        <f t="shared" si="8"/>
        <v>1.5417240645910704</v>
      </c>
    </row>
    <row r="68" spans="1:13">
      <c r="A68" s="78">
        <v>6</v>
      </c>
      <c r="B68" s="81" t="s">
        <v>228</v>
      </c>
      <c r="C68" s="67">
        <v>6</v>
      </c>
      <c r="D68" s="87" t="s">
        <v>386</v>
      </c>
      <c r="E68" s="68">
        <v>973.9</v>
      </c>
      <c r="F68" s="68">
        <v>970.97</v>
      </c>
      <c r="G68" s="79">
        <f t="shared" si="7"/>
        <v>0.97243499999999994</v>
      </c>
      <c r="H68" s="69"/>
      <c r="I68" s="69">
        <v>367</v>
      </c>
      <c r="J68" s="69"/>
      <c r="K68" s="68">
        <f t="shared" si="6"/>
        <v>4.0827221086307581</v>
      </c>
      <c r="L68" s="69"/>
      <c r="M68" s="77">
        <f t="shared" si="8"/>
        <v>2.4493462287967835</v>
      </c>
    </row>
    <row r="69" spans="1:13">
      <c r="A69" s="72">
        <v>7</v>
      </c>
      <c r="B69" s="80" t="s">
        <v>234</v>
      </c>
      <c r="C69" s="73">
        <v>7</v>
      </c>
      <c r="D69" s="75" t="s">
        <v>386</v>
      </c>
      <c r="E69" s="76">
        <v>1353.44</v>
      </c>
      <c r="F69" s="76">
        <v>1299.46</v>
      </c>
      <c r="G69" s="76">
        <f t="shared" si="7"/>
        <v>1.3264500000000001</v>
      </c>
      <c r="H69" s="73"/>
      <c r="I69" s="73">
        <v>372</v>
      </c>
      <c r="J69" s="73"/>
      <c r="K69" s="76">
        <f t="shared" si="6"/>
        <v>5.4941846016203595</v>
      </c>
      <c r="L69" s="73"/>
      <c r="M69" s="77">
        <f t="shared" si="8"/>
        <v>1.8201062987673864</v>
      </c>
    </row>
    <row r="70" spans="1:13">
      <c r="A70" s="69">
        <v>8</v>
      </c>
      <c r="B70" s="81" t="s">
        <v>240</v>
      </c>
      <c r="C70" s="69">
        <v>8</v>
      </c>
      <c r="D70" s="87" t="s">
        <v>386</v>
      </c>
      <c r="E70" s="69">
        <v>1070.93</v>
      </c>
      <c r="F70" s="69">
        <v>1505.18</v>
      </c>
      <c r="G70" s="79">
        <f t="shared" si="7"/>
        <v>1.2880550000000002</v>
      </c>
      <c r="H70" s="69"/>
      <c r="I70" s="69">
        <v>366</v>
      </c>
      <c r="J70" s="69"/>
      <c r="K70" s="68">
        <f t="shared" si="6"/>
        <v>5.4226131837968463</v>
      </c>
      <c r="L70" s="69"/>
      <c r="M70" s="77">
        <f t="shared" si="8"/>
        <v>1.8441293267756422</v>
      </c>
    </row>
    <row r="71" spans="1:13">
      <c r="A71" s="73">
        <v>9</v>
      </c>
      <c r="B71" s="73" t="s">
        <v>246</v>
      </c>
      <c r="C71" s="73">
        <v>9</v>
      </c>
      <c r="D71" s="75" t="s">
        <v>386</v>
      </c>
      <c r="E71" s="73">
        <v>1367.98</v>
      </c>
      <c r="F71" s="73">
        <v>1287.8599999999999</v>
      </c>
      <c r="G71" s="76">
        <f t="shared" si="7"/>
        <v>1.32792</v>
      </c>
      <c r="H71" s="73"/>
      <c r="I71" s="73">
        <v>377</v>
      </c>
      <c r="J71" s="73"/>
      <c r="K71" s="76">
        <f t="shared" si="6"/>
        <v>5.4273254507035924</v>
      </c>
      <c r="L71" s="73"/>
      <c r="M71" s="77">
        <f t="shared" si="8"/>
        <v>1.8425281643472498</v>
      </c>
    </row>
    <row r="72" spans="1:13">
      <c r="A72" s="82">
        <v>10</v>
      </c>
      <c r="B72" s="82" t="s">
        <v>252</v>
      </c>
      <c r="C72" s="82">
        <v>10</v>
      </c>
      <c r="D72" s="83" t="s">
        <v>386</v>
      </c>
      <c r="E72" s="82">
        <v>1033.68</v>
      </c>
      <c r="F72" s="82">
        <v>1031.83</v>
      </c>
      <c r="G72" s="79">
        <f t="shared" si="7"/>
        <v>1.0327550000000001</v>
      </c>
      <c r="H72" s="82"/>
      <c r="I72" s="82">
        <v>374</v>
      </c>
      <c r="J72" s="82"/>
      <c r="K72" s="79">
        <f t="shared" si="6"/>
        <v>4.2548181900579261</v>
      </c>
      <c r="L72" s="82"/>
      <c r="M72" s="77">
        <f t="shared" si="8"/>
        <v>2.3502766871135941</v>
      </c>
    </row>
    <row r="73" spans="1:13">
      <c r="A73" s="73">
        <v>11</v>
      </c>
      <c r="B73" s="73" t="s">
        <v>258</v>
      </c>
      <c r="C73" s="73">
        <v>11</v>
      </c>
      <c r="D73" s="75" t="s">
        <v>386</v>
      </c>
      <c r="E73" s="73">
        <v>830.35</v>
      </c>
      <c r="F73" s="73">
        <v>860</v>
      </c>
      <c r="G73" s="76">
        <f t="shared" si="7"/>
        <v>0.84517500000000001</v>
      </c>
      <c r="H73" s="73"/>
      <c r="I73" s="73">
        <v>372</v>
      </c>
      <c r="J73" s="73"/>
      <c r="K73" s="76">
        <f t="shared" si="6"/>
        <v>3.5007331378299122</v>
      </c>
      <c r="L73" s="73"/>
      <c r="M73" s="77">
        <f t="shared" si="8"/>
        <v>2.8565445026178007</v>
      </c>
    </row>
    <row r="74" spans="1:13">
      <c r="A74" s="82">
        <v>12</v>
      </c>
      <c r="B74" s="82" t="s">
        <v>264</v>
      </c>
      <c r="C74" s="82">
        <v>12</v>
      </c>
      <c r="D74" s="83" t="s">
        <v>386</v>
      </c>
      <c r="E74" s="82">
        <v>1386.35</v>
      </c>
      <c r="F74" s="82">
        <v>1436.57</v>
      </c>
      <c r="G74" s="79">
        <f t="shared" si="7"/>
        <v>1.4114599999999999</v>
      </c>
      <c r="H74" s="82"/>
      <c r="I74" s="82">
        <v>374</v>
      </c>
      <c r="J74" s="82"/>
      <c r="K74" s="79">
        <f t="shared" si="6"/>
        <v>5.8150342361345722</v>
      </c>
      <c r="L74" s="82"/>
      <c r="M74" s="77">
        <f t="shared" si="8"/>
        <v>1.719680331004775</v>
      </c>
    </row>
    <row r="75" spans="1:13">
      <c r="A75" s="73">
        <v>13</v>
      </c>
      <c r="B75" s="73" t="s">
        <v>270</v>
      </c>
      <c r="C75" s="73">
        <v>13</v>
      </c>
      <c r="D75" s="75" t="s">
        <v>386</v>
      </c>
      <c r="E75" s="73">
        <v>1658.72</v>
      </c>
      <c r="F75" s="73">
        <v>1326.41</v>
      </c>
      <c r="G75" s="76">
        <f t="shared" si="7"/>
        <v>1.4925650000000001</v>
      </c>
      <c r="H75" s="73"/>
      <c r="I75" s="73">
        <v>372</v>
      </c>
      <c r="J75" s="73"/>
      <c r="K75" s="76">
        <f t="shared" si="6"/>
        <v>6.1822365260036127</v>
      </c>
      <c r="L75" s="73"/>
      <c r="M75" s="77">
        <f t="shared" si="8"/>
        <v>1.6175375946776185</v>
      </c>
    </row>
    <row r="76" spans="1:13">
      <c r="A76" s="82">
        <v>14</v>
      </c>
      <c r="B76" s="82" t="s">
        <v>276</v>
      </c>
      <c r="C76" s="82">
        <v>14</v>
      </c>
      <c r="D76" s="83" t="s">
        <v>386</v>
      </c>
      <c r="E76" s="82">
        <v>920.67</v>
      </c>
      <c r="F76" s="82">
        <v>941.27</v>
      </c>
      <c r="G76" s="79">
        <f t="shared" si="7"/>
        <v>0.93097000000000008</v>
      </c>
      <c r="H76" s="82"/>
      <c r="I76" s="82">
        <v>375</v>
      </c>
      <c r="J76" s="82"/>
      <c r="K76" s="79">
        <f t="shared" si="6"/>
        <v>3.8252491011813046</v>
      </c>
      <c r="L76" s="82"/>
      <c r="M76" s="77">
        <f t="shared" si="8"/>
        <v>2.6142088359453042</v>
      </c>
    </row>
    <row r="77" spans="1:13">
      <c r="A77" s="73">
        <v>15</v>
      </c>
      <c r="B77" s="73" t="s">
        <v>282</v>
      </c>
      <c r="C77" s="73">
        <v>15</v>
      </c>
      <c r="D77" s="75" t="s">
        <v>386</v>
      </c>
      <c r="E77" s="73">
        <v>1362.13</v>
      </c>
      <c r="F77" s="73">
        <v>1163.1099999999999</v>
      </c>
      <c r="G77" s="76">
        <f t="shared" si="7"/>
        <v>1.2626199999999999</v>
      </c>
      <c r="H77" s="73"/>
      <c r="I77" s="73">
        <v>379</v>
      </c>
      <c r="J77" s="73"/>
      <c r="K77" s="76">
        <f t="shared" si="6"/>
        <v>5.1332067601465212</v>
      </c>
      <c r="L77" s="73"/>
      <c r="M77" s="77">
        <f t="shared" si="8"/>
        <v>1.9480999825759135</v>
      </c>
    </row>
    <row r="78" spans="1:13">
      <c r="A78" s="82">
        <v>16</v>
      </c>
      <c r="B78" s="82" t="s">
        <v>288</v>
      </c>
      <c r="C78" s="82">
        <v>16</v>
      </c>
      <c r="D78" s="96" t="s">
        <v>386</v>
      </c>
      <c r="E78" s="82">
        <v>907.43</v>
      </c>
      <c r="F78" s="82">
        <v>877.45</v>
      </c>
      <c r="G78" s="79">
        <f t="shared" si="7"/>
        <v>0.89244000000000001</v>
      </c>
      <c r="H78" s="82"/>
      <c r="I78" s="82">
        <v>376</v>
      </c>
      <c r="J78" s="82"/>
      <c r="K78" s="79">
        <f t="shared" si="6"/>
        <v>3.6571812608595882</v>
      </c>
      <c r="L78" s="82"/>
      <c r="M78" s="77">
        <f t="shared" si="8"/>
        <v>2.734346286585092</v>
      </c>
    </row>
    <row r="79" spans="1:13">
      <c r="A79" s="73">
        <v>17</v>
      </c>
      <c r="B79" s="73" t="s">
        <v>294</v>
      </c>
      <c r="C79" s="73">
        <v>18</v>
      </c>
      <c r="D79" s="75" t="s">
        <v>386</v>
      </c>
      <c r="E79" s="73">
        <v>1328.46</v>
      </c>
      <c r="F79" s="73">
        <v>1342.72</v>
      </c>
      <c r="G79" s="76">
        <f t="shared" si="7"/>
        <v>1.3355900000000001</v>
      </c>
      <c r="H79" s="73"/>
      <c r="I79" s="73">
        <v>385</v>
      </c>
      <c r="J79" s="73"/>
      <c r="K79" s="76">
        <f t="shared" si="6"/>
        <v>5.3452464330738616</v>
      </c>
      <c r="L79" s="73"/>
      <c r="M79" s="77">
        <f t="shared" si="8"/>
        <v>1.870821135228625</v>
      </c>
    </row>
    <row r="80" spans="1:13">
      <c r="A80" s="82">
        <v>18</v>
      </c>
      <c r="B80" s="82" t="s">
        <v>300</v>
      </c>
      <c r="C80" s="82">
        <v>19</v>
      </c>
      <c r="D80" s="83" t="s">
        <v>386</v>
      </c>
      <c r="E80" s="82">
        <v>1612.59</v>
      </c>
      <c r="F80" s="82">
        <v>1604.27</v>
      </c>
      <c r="G80" s="79">
        <f t="shared" si="7"/>
        <v>1.6084299999999998</v>
      </c>
      <c r="H80" s="82"/>
      <c r="I80" s="82">
        <v>382</v>
      </c>
      <c r="J80" s="82"/>
      <c r="K80" s="79">
        <f t="shared" si="6"/>
        <v>6.4877499818488369</v>
      </c>
      <c r="L80" s="82"/>
      <c r="M80" s="77">
        <f t="shared" si="8"/>
        <v>1.5413664256448836</v>
      </c>
    </row>
    <row r="81" spans="1:13">
      <c r="A81" s="73">
        <v>19</v>
      </c>
      <c r="B81" s="73" t="s">
        <v>306</v>
      </c>
      <c r="C81" s="73">
        <v>20</v>
      </c>
      <c r="D81" s="75" t="s">
        <v>386</v>
      </c>
      <c r="E81" s="73">
        <v>1053.75</v>
      </c>
      <c r="F81" s="73">
        <v>1047.1099999999999</v>
      </c>
      <c r="G81" s="76">
        <f t="shared" si="7"/>
        <v>1.0504299999999998</v>
      </c>
      <c r="H81" s="73"/>
      <c r="I81" s="73">
        <v>375</v>
      </c>
      <c r="J81" s="73"/>
      <c r="K81" s="76">
        <f t="shared" si="6"/>
        <v>4.3160965588084226</v>
      </c>
      <c r="L81" s="73"/>
      <c r="M81" s="77">
        <f t="shared" si="8"/>
        <v>2.3169083137381836</v>
      </c>
    </row>
    <row r="82" spans="1:13">
      <c r="A82" s="82">
        <v>20</v>
      </c>
      <c r="B82" s="82" t="s">
        <v>312</v>
      </c>
      <c r="C82" s="82">
        <v>21</v>
      </c>
      <c r="D82" s="83" t="s">
        <v>386</v>
      </c>
      <c r="E82" s="82">
        <v>1033.08</v>
      </c>
      <c r="F82" s="82">
        <v>1106.7</v>
      </c>
      <c r="G82" s="79">
        <f t="shared" si="7"/>
        <v>1.0698899999999998</v>
      </c>
      <c r="H82" s="82"/>
      <c r="I82" s="82">
        <v>375</v>
      </c>
      <c r="J82" s="82"/>
      <c r="K82" s="79">
        <f t="shared" si="6"/>
        <v>4.3960554699537751</v>
      </c>
      <c r="L82" s="82"/>
      <c r="M82" s="77">
        <f t="shared" si="8"/>
        <v>2.2747665647870341</v>
      </c>
    </row>
    <row r="83" spans="1:13">
      <c r="A83" s="73">
        <v>21</v>
      </c>
      <c r="B83" s="73" t="s">
        <v>318</v>
      </c>
      <c r="C83" s="73">
        <v>22</v>
      </c>
      <c r="D83" s="75" t="s">
        <v>386</v>
      </c>
      <c r="E83" s="73">
        <v>913.76</v>
      </c>
      <c r="F83" s="73">
        <v>895.89</v>
      </c>
      <c r="G83" s="76">
        <f t="shared" si="7"/>
        <v>0.90482499999999999</v>
      </c>
      <c r="H83" s="73"/>
      <c r="I83" s="73">
        <v>381</v>
      </c>
      <c r="J83" s="73"/>
      <c r="K83" s="76">
        <f t="shared" si="6"/>
        <v>3.6592739081728807</v>
      </c>
      <c r="L83" s="73"/>
      <c r="M83" s="77">
        <f t="shared" si="8"/>
        <v>2.7327825822672893</v>
      </c>
    </row>
    <row r="84" spans="1:13">
      <c r="A84" s="82">
        <v>22</v>
      </c>
      <c r="B84" s="82" t="s">
        <v>324</v>
      </c>
      <c r="C84" s="82">
        <v>23</v>
      </c>
      <c r="D84" s="83" t="s">
        <v>386</v>
      </c>
      <c r="E84" s="82">
        <v>1668.13</v>
      </c>
      <c r="F84" s="82">
        <v>1446.83</v>
      </c>
      <c r="G84" s="79">
        <f t="shared" si="7"/>
        <v>1.55748</v>
      </c>
      <c r="H84" s="82"/>
      <c r="I84" s="82">
        <v>380</v>
      </c>
      <c r="J84" s="82"/>
      <c r="K84" s="79">
        <f t="shared" si="6"/>
        <v>6.3153028951423247</v>
      </c>
      <c r="L84" s="82"/>
      <c r="M84" s="77">
        <f t="shared" si="8"/>
        <v>1.5834553252690242</v>
      </c>
    </row>
    <row r="85" spans="1:13">
      <c r="A85" s="73">
        <v>23</v>
      </c>
      <c r="B85" s="73" t="s">
        <v>330</v>
      </c>
      <c r="C85" s="73">
        <v>25</v>
      </c>
      <c r="D85" s="75" t="s">
        <v>386</v>
      </c>
      <c r="E85" s="73">
        <v>976.8</v>
      </c>
      <c r="F85" s="73">
        <v>883.42</v>
      </c>
      <c r="G85" s="76">
        <f t="shared" si="7"/>
        <v>0.93010999999999988</v>
      </c>
      <c r="H85" s="73"/>
      <c r="I85" s="73">
        <v>383</v>
      </c>
      <c r="J85" s="73"/>
      <c r="K85" s="76">
        <f t="shared" si="6"/>
        <v>3.7418885049101447</v>
      </c>
      <c r="L85" s="73"/>
      <c r="M85" s="77">
        <f t="shared" si="8"/>
        <v>2.6724473449376958</v>
      </c>
    </row>
    <row r="86" spans="1:13">
      <c r="A86" s="82">
        <v>24</v>
      </c>
      <c r="B86" s="82" t="s">
        <v>336</v>
      </c>
      <c r="C86" s="82">
        <v>27</v>
      </c>
      <c r="D86" s="83" t="s">
        <v>386</v>
      </c>
      <c r="E86" s="82">
        <v>1093.23</v>
      </c>
      <c r="F86" s="82">
        <v>1097.18</v>
      </c>
      <c r="G86" s="79">
        <f t="shared" si="7"/>
        <v>1.095205</v>
      </c>
      <c r="H86" s="82"/>
      <c r="I86" s="82">
        <v>382</v>
      </c>
      <c r="J86" s="82"/>
      <c r="K86" s="79">
        <f t="shared" si="6"/>
        <v>4.4176098548713689</v>
      </c>
      <c r="L86" s="82"/>
      <c r="M86" s="77">
        <f t="shared" si="8"/>
        <v>2.2636675325623967</v>
      </c>
    </row>
    <row r="87" spans="1:13">
      <c r="A87" s="66"/>
      <c r="B87" s="66"/>
      <c r="C87" s="66"/>
      <c r="D87" s="66"/>
      <c r="E87" s="66"/>
      <c r="F87" s="66"/>
      <c r="G87" s="66"/>
      <c r="H87" s="66"/>
      <c r="I87" s="66"/>
      <c r="J87" s="66"/>
      <c r="K87" s="84" t="s">
        <v>387</v>
      </c>
      <c r="L87" s="85"/>
      <c r="M87" s="86">
        <f>SUM(M63:M86)</f>
        <v>51.138858935373221</v>
      </c>
    </row>
    <row r="91" spans="1:13" ht="56">
      <c r="A91" s="70" t="s">
        <v>375</v>
      </c>
      <c r="B91" s="71" t="s">
        <v>376</v>
      </c>
      <c r="C91" s="71" t="s">
        <v>377</v>
      </c>
      <c r="D91" s="71" t="s">
        <v>378</v>
      </c>
      <c r="E91" s="71" t="s">
        <v>379</v>
      </c>
      <c r="F91" s="71" t="s">
        <v>380</v>
      </c>
      <c r="G91" s="71" t="s">
        <v>381</v>
      </c>
      <c r="H91" s="64"/>
      <c r="I91" s="71" t="s">
        <v>382</v>
      </c>
      <c r="J91" s="65"/>
      <c r="K91" s="71" t="s">
        <v>383</v>
      </c>
      <c r="L91" s="64"/>
      <c r="M91" s="71" t="s">
        <v>384</v>
      </c>
    </row>
    <row r="92" spans="1:13">
      <c r="A92" s="66" t="s">
        <v>415</v>
      </c>
      <c r="B92" s="66"/>
      <c r="C92" s="66"/>
      <c r="D92" s="66"/>
      <c r="E92" s="66"/>
      <c r="F92" s="66"/>
      <c r="G92" s="66"/>
      <c r="H92" s="66"/>
      <c r="I92" s="66"/>
      <c r="J92" s="66"/>
      <c r="K92" s="66"/>
      <c r="L92" s="66"/>
      <c r="M92" s="66"/>
    </row>
    <row r="93" spans="1:13">
      <c r="A93" s="72">
        <v>1</v>
      </c>
      <c r="B93" s="73" t="s">
        <v>199</v>
      </c>
      <c r="C93" s="74">
        <v>1</v>
      </c>
      <c r="D93" s="75" t="s">
        <v>386</v>
      </c>
      <c r="E93" s="76">
        <v>1198.75</v>
      </c>
      <c r="F93" s="76">
        <v>1163.24</v>
      </c>
      <c r="G93" s="76">
        <f>AVERAGE(E93,F93)/1000</f>
        <v>1.1809949999999998</v>
      </c>
      <c r="H93" s="73"/>
      <c r="I93" s="73">
        <v>429</v>
      </c>
      <c r="J93" s="73"/>
      <c r="K93" s="76">
        <f t="shared" ref="K93:K116" si="9">IF(G93&lt;&gt;"",(G93*(10^3/1)*(1/649)*(1/I93))*1000,0)</f>
        <v>4.2417597810509973</v>
      </c>
      <c r="L93" s="73"/>
      <c r="M93" s="77">
        <f>20/K93*0.85</f>
        <v>4.0077705663444823</v>
      </c>
    </row>
    <row r="94" spans="1:13">
      <c r="A94" s="78">
        <v>2</v>
      </c>
      <c r="B94" s="69" t="s">
        <v>205</v>
      </c>
      <c r="C94" s="67">
        <v>2</v>
      </c>
      <c r="D94" s="87" t="s">
        <v>386</v>
      </c>
      <c r="E94" s="68">
        <v>1978.65</v>
      </c>
      <c r="F94" s="68">
        <v>2227.7399999999998</v>
      </c>
      <c r="G94" s="79">
        <f t="shared" ref="G94:G116" si="10">AVERAGE(E94,F94)/1000</f>
        <v>2.1031949999999999</v>
      </c>
      <c r="H94" s="69"/>
      <c r="I94" s="69">
        <v>414</v>
      </c>
      <c r="J94" s="69"/>
      <c r="K94" s="68">
        <f t="shared" si="9"/>
        <v>7.8277059467184733</v>
      </c>
      <c r="L94" s="69"/>
      <c r="M94" s="77">
        <f t="shared" ref="M94:M116" si="11">20/K94*0.85</f>
        <v>2.1717729454472838</v>
      </c>
    </row>
    <row r="95" spans="1:13">
      <c r="A95" s="72">
        <v>3</v>
      </c>
      <c r="B95" s="73" t="s">
        <v>211</v>
      </c>
      <c r="C95" s="74">
        <v>3</v>
      </c>
      <c r="D95" s="75" t="s">
        <v>386</v>
      </c>
      <c r="E95" s="76">
        <v>2398.63</v>
      </c>
      <c r="F95" s="76">
        <v>2073.31</v>
      </c>
      <c r="G95" s="76">
        <f t="shared" si="10"/>
        <v>2.2359700000000005</v>
      </c>
      <c r="H95" s="73"/>
      <c r="I95" s="73">
        <v>426</v>
      </c>
      <c r="J95" s="73"/>
      <c r="K95" s="76">
        <f t="shared" si="9"/>
        <v>8.0874512612397567</v>
      </c>
      <c r="L95" s="73"/>
      <c r="M95" s="77">
        <f t="shared" si="11"/>
        <v>2.102021941260392</v>
      </c>
    </row>
    <row r="96" spans="1:13">
      <c r="A96" s="78">
        <v>4</v>
      </c>
      <c r="B96" s="69" t="s">
        <v>217</v>
      </c>
      <c r="C96" s="67">
        <v>4</v>
      </c>
      <c r="D96" s="87" t="s">
        <v>386</v>
      </c>
      <c r="E96" s="68">
        <v>2928.22</v>
      </c>
      <c r="F96" s="68">
        <v>2757.6</v>
      </c>
      <c r="G96" s="79">
        <f t="shared" si="10"/>
        <v>2.8429099999999998</v>
      </c>
      <c r="H96" s="69"/>
      <c r="I96" s="69">
        <v>445</v>
      </c>
      <c r="J96" s="69"/>
      <c r="K96" s="68">
        <f t="shared" si="9"/>
        <v>9.8437007669534822</v>
      </c>
      <c r="L96" s="69"/>
      <c r="M96" s="77">
        <f t="shared" si="11"/>
        <v>1.726992764456138</v>
      </c>
    </row>
    <row r="97" spans="1:13">
      <c r="A97" s="72">
        <v>5</v>
      </c>
      <c r="B97" s="80" t="s">
        <v>223</v>
      </c>
      <c r="C97" s="74">
        <v>5</v>
      </c>
      <c r="D97" s="75" t="s">
        <v>386</v>
      </c>
      <c r="E97" s="76">
        <v>1968.15</v>
      </c>
      <c r="F97" s="76">
        <v>1837.54</v>
      </c>
      <c r="G97" s="76">
        <f t="shared" si="10"/>
        <v>1.9028450000000001</v>
      </c>
      <c r="H97" s="73"/>
      <c r="I97" s="73">
        <v>427</v>
      </c>
      <c r="J97" s="73"/>
      <c r="K97" s="76">
        <f t="shared" si="9"/>
        <v>6.8664275430043702</v>
      </c>
      <c r="L97" s="73"/>
      <c r="M97" s="77">
        <f t="shared" si="11"/>
        <v>2.4758143726893151</v>
      </c>
    </row>
    <row r="98" spans="1:13">
      <c r="A98" s="78">
        <v>6</v>
      </c>
      <c r="B98" s="81" t="s">
        <v>229</v>
      </c>
      <c r="C98" s="67">
        <v>6</v>
      </c>
      <c r="D98" s="87" t="s">
        <v>386</v>
      </c>
      <c r="E98" s="68">
        <v>1351.96</v>
      </c>
      <c r="F98" s="68">
        <v>1262.21</v>
      </c>
      <c r="G98" s="79">
        <f t="shared" si="10"/>
        <v>1.3070850000000001</v>
      </c>
      <c r="H98" s="69"/>
      <c r="I98" s="69">
        <v>429</v>
      </c>
      <c r="J98" s="69"/>
      <c r="K98" s="68">
        <f t="shared" si="9"/>
        <v>4.6946351029555959</v>
      </c>
      <c r="L98" s="69"/>
      <c r="M98" s="77">
        <f t="shared" si="11"/>
        <v>3.6211547068476797</v>
      </c>
    </row>
    <row r="99" spans="1:13">
      <c r="A99" s="72">
        <v>7</v>
      </c>
      <c r="B99" s="80" t="s">
        <v>235</v>
      </c>
      <c r="C99" s="73">
        <v>7</v>
      </c>
      <c r="D99" s="75" t="s">
        <v>386</v>
      </c>
      <c r="E99" s="76">
        <v>4553.76</v>
      </c>
      <c r="F99" s="76">
        <v>4732.1499999999996</v>
      </c>
      <c r="G99" s="76">
        <f t="shared" si="10"/>
        <v>4.6429549999999997</v>
      </c>
      <c r="H99" s="73"/>
      <c r="I99" s="73">
        <v>450</v>
      </c>
      <c r="J99" s="73"/>
      <c r="K99" s="76">
        <f t="shared" si="9"/>
        <v>15.897808594418764</v>
      </c>
      <c r="L99" s="73"/>
      <c r="M99" s="77">
        <f t="shared" si="11"/>
        <v>1.0693297695110118</v>
      </c>
    </row>
    <row r="100" spans="1:13">
      <c r="A100" s="69">
        <v>8</v>
      </c>
      <c r="B100" s="81" t="s">
        <v>241</v>
      </c>
      <c r="C100" s="69">
        <v>8</v>
      </c>
      <c r="D100" s="87" t="s">
        <v>386</v>
      </c>
      <c r="E100" s="69">
        <v>1452.4</v>
      </c>
      <c r="F100" s="69">
        <v>1348.93</v>
      </c>
      <c r="G100" s="79">
        <f t="shared" si="10"/>
        <v>1.400665</v>
      </c>
      <c r="H100" s="69"/>
      <c r="I100" s="69">
        <v>425</v>
      </c>
      <c r="J100" s="69"/>
      <c r="K100" s="68">
        <f t="shared" si="9"/>
        <v>5.0780929937460346</v>
      </c>
      <c r="L100" s="69"/>
      <c r="M100" s="77">
        <f t="shared" si="11"/>
        <v>3.3477134075599806</v>
      </c>
    </row>
    <row r="101" spans="1:13">
      <c r="A101" s="73">
        <v>9</v>
      </c>
      <c r="B101" s="73" t="s">
        <v>247</v>
      </c>
      <c r="C101" s="73">
        <v>9</v>
      </c>
      <c r="D101" s="75" t="s">
        <v>386</v>
      </c>
      <c r="E101" s="73">
        <v>1135.07</v>
      </c>
      <c r="F101" s="73">
        <v>968.13</v>
      </c>
      <c r="G101" s="76">
        <f t="shared" si="10"/>
        <v>1.0515999999999999</v>
      </c>
      <c r="H101" s="73"/>
      <c r="I101" s="73">
        <v>431</v>
      </c>
      <c r="J101" s="73"/>
      <c r="K101" s="76">
        <f t="shared" si="9"/>
        <v>3.7594871996539379</v>
      </c>
      <c r="L101" s="73"/>
      <c r="M101" s="77">
        <f t="shared" si="11"/>
        <v>4.5218933054393311</v>
      </c>
    </row>
    <row r="102" spans="1:13">
      <c r="A102" s="82">
        <v>10</v>
      </c>
      <c r="B102" s="82" t="s">
        <v>253</v>
      </c>
      <c r="C102" s="82">
        <v>10</v>
      </c>
      <c r="D102" s="83" t="s">
        <v>386</v>
      </c>
      <c r="E102" s="82">
        <v>2146.23</v>
      </c>
      <c r="F102" s="82">
        <v>2148.63</v>
      </c>
      <c r="G102" s="79">
        <f t="shared" si="10"/>
        <v>2.1474300000000004</v>
      </c>
      <c r="H102" s="82"/>
      <c r="I102" s="82">
        <v>432</v>
      </c>
      <c r="J102" s="82"/>
      <c r="K102" s="79">
        <f t="shared" si="9"/>
        <v>7.6593263139873322</v>
      </c>
      <c r="L102" s="82"/>
      <c r="M102" s="77">
        <f t="shared" si="11"/>
        <v>2.2195163521046086</v>
      </c>
    </row>
    <row r="103" spans="1:13">
      <c r="A103" s="73">
        <v>11</v>
      </c>
      <c r="B103" s="73" t="s">
        <v>259</v>
      </c>
      <c r="C103" s="73">
        <v>11</v>
      </c>
      <c r="D103" s="75" t="s">
        <v>386</v>
      </c>
      <c r="E103" s="73">
        <v>1283.1600000000001</v>
      </c>
      <c r="F103" s="73">
        <v>1010.63</v>
      </c>
      <c r="G103" s="76">
        <f t="shared" si="10"/>
        <v>1.146895</v>
      </c>
      <c r="H103" s="73"/>
      <c r="I103" s="73">
        <v>425</v>
      </c>
      <c r="J103" s="73"/>
      <c r="K103" s="76">
        <f t="shared" si="9"/>
        <v>4.158053113387111</v>
      </c>
      <c r="L103" s="73"/>
      <c r="M103" s="77">
        <f t="shared" si="11"/>
        <v>4.0884518635097375</v>
      </c>
    </row>
    <row r="104" spans="1:13">
      <c r="A104" s="82">
        <v>12</v>
      </c>
      <c r="B104" s="82" t="s">
        <v>265</v>
      </c>
      <c r="C104" s="82">
        <v>12</v>
      </c>
      <c r="D104" s="83" t="s">
        <v>386</v>
      </c>
      <c r="E104" s="82">
        <v>1248.82</v>
      </c>
      <c r="F104" s="82">
        <v>1205.71</v>
      </c>
      <c r="G104" s="79">
        <f t="shared" si="10"/>
        <v>1.2272649999999998</v>
      </c>
      <c r="H104" s="82"/>
      <c r="I104" s="82">
        <v>427</v>
      </c>
      <c r="J104" s="82"/>
      <c r="K104" s="79">
        <f t="shared" si="9"/>
        <v>4.4285930796072499</v>
      </c>
      <c r="L104" s="82"/>
      <c r="M104" s="77">
        <f t="shared" si="11"/>
        <v>3.8386909102761022</v>
      </c>
    </row>
    <row r="105" spans="1:13">
      <c r="A105" s="73">
        <v>13</v>
      </c>
      <c r="B105" s="73" t="s">
        <v>271</v>
      </c>
      <c r="C105" s="73">
        <v>13</v>
      </c>
      <c r="D105" s="75" t="s">
        <v>386</v>
      </c>
      <c r="E105" s="73">
        <v>5006.76</v>
      </c>
      <c r="F105" s="73">
        <v>5036.8599999999997</v>
      </c>
      <c r="G105" s="76">
        <f t="shared" si="10"/>
        <v>5.0218099999999994</v>
      </c>
      <c r="H105" s="73"/>
      <c r="I105" s="73">
        <v>453</v>
      </c>
      <c r="J105" s="73"/>
      <c r="K105" s="76">
        <f t="shared" si="9"/>
        <v>17.081160692115905</v>
      </c>
      <c r="L105" s="73"/>
      <c r="M105" s="77">
        <f t="shared" si="11"/>
        <v>0.99524852592989388</v>
      </c>
    </row>
    <row r="106" spans="1:13">
      <c r="A106" s="82">
        <v>14</v>
      </c>
      <c r="B106" s="82" t="s">
        <v>277</v>
      </c>
      <c r="C106" s="82">
        <v>14</v>
      </c>
      <c r="D106" s="83" t="s">
        <v>386</v>
      </c>
      <c r="E106" s="82">
        <v>1502.97</v>
      </c>
      <c r="F106" s="82">
        <v>1469.39</v>
      </c>
      <c r="G106" s="79">
        <f t="shared" si="10"/>
        <v>1.4861800000000001</v>
      </c>
      <c r="H106" s="82"/>
      <c r="I106" s="82">
        <v>431</v>
      </c>
      <c r="J106" s="82"/>
      <c r="K106" s="79">
        <f t="shared" si="9"/>
        <v>5.3131178075139696</v>
      </c>
      <c r="L106" s="82"/>
      <c r="M106" s="77">
        <f t="shared" si="11"/>
        <v>3.1996279050989784</v>
      </c>
    </row>
    <row r="107" spans="1:13">
      <c r="A107" s="73">
        <v>15</v>
      </c>
      <c r="B107" s="73" t="s">
        <v>283</v>
      </c>
      <c r="C107" s="73">
        <v>15</v>
      </c>
      <c r="D107" s="75" t="s">
        <v>386</v>
      </c>
      <c r="E107" s="73">
        <v>3976.47</v>
      </c>
      <c r="F107" s="73">
        <v>3633.1</v>
      </c>
      <c r="G107" s="76">
        <f t="shared" si="10"/>
        <v>3.8047849999999999</v>
      </c>
      <c r="H107" s="73"/>
      <c r="I107" s="73">
        <v>436</v>
      </c>
      <c r="J107" s="73"/>
      <c r="K107" s="76">
        <f t="shared" si="9"/>
        <v>13.446180432846583</v>
      </c>
      <c r="L107" s="73"/>
      <c r="M107" s="77">
        <f t="shared" si="11"/>
        <v>1.2642995596334612</v>
      </c>
    </row>
    <row r="108" spans="1:13" ht="28">
      <c r="A108" s="82">
        <v>16</v>
      </c>
      <c r="B108" s="82" t="s">
        <v>289</v>
      </c>
      <c r="C108" s="82">
        <v>16</v>
      </c>
      <c r="D108" s="96" t="s">
        <v>422</v>
      </c>
      <c r="E108" s="82">
        <v>1578.33</v>
      </c>
      <c r="F108" s="82">
        <v>1413.93</v>
      </c>
      <c r="G108" s="79">
        <f t="shared" si="10"/>
        <v>1.4961300000000002</v>
      </c>
      <c r="H108" s="82"/>
      <c r="I108" s="82">
        <v>411</v>
      </c>
      <c r="J108" s="82"/>
      <c r="K108" s="79">
        <f t="shared" si="9"/>
        <v>5.6089660679540687</v>
      </c>
      <c r="L108" s="82"/>
      <c r="M108" s="77">
        <f t="shared" si="11"/>
        <v>3.0308616229873064</v>
      </c>
    </row>
    <row r="109" spans="1:13">
      <c r="A109" s="73">
        <v>17</v>
      </c>
      <c r="B109" s="73" t="s">
        <v>295</v>
      </c>
      <c r="C109" s="73">
        <v>18</v>
      </c>
      <c r="D109" s="75" t="s">
        <v>386</v>
      </c>
      <c r="E109" s="73">
        <v>1472.55</v>
      </c>
      <c r="F109" s="73">
        <v>1452.53</v>
      </c>
      <c r="G109" s="76">
        <f t="shared" si="10"/>
        <v>1.46254</v>
      </c>
      <c r="H109" s="73"/>
      <c r="I109" s="73">
        <v>438</v>
      </c>
      <c r="J109" s="73"/>
      <c r="K109" s="76">
        <f t="shared" si="9"/>
        <v>5.1450422497555071</v>
      </c>
      <c r="L109" s="73"/>
      <c r="M109" s="77">
        <f t="shared" si="11"/>
        <v>3.3041516813215366</v>
      </c>
    </row>
    <row r="110" spans="1:13">
      <c r="A110" s="82">
        <v>18</v>
      </c>
      <c r="B110" s="82" t="s">
        <v>301</v>
      </c>
      <c r="C110" s="82">
        <v>19</v>
      </c>
      <c r="D110" s="83" t="s">
        <v>386</v>
      </c>
      <c r="E110" s="82">
        <v>1174.55</v>
      </c>
      <c r="F110" s="82">
        <v>995.13</v>
      </c>
      <c r="G110" s="79">
        <f t="shared" si="10"/>
        <v>1.08484</v>
      </c>
      <c r="H110" s="82"/>
      <c r="I110" s="82">
        <v>431</v>
      </c>
      <c r="J110" s="82"/>
      <c r="K110" s="79">
        <f t="shared" si="9"/>
        <v>3.8783207433174005</v>
      </c>
      <c r="L110" s="82"/>
      <c r="M110" s="77">
        <f t="shared" si="11"/>
        <v>4.3833404004277128</v>
      </c>
    </row>
    <row r="111" spans="1:13">
      <c r="A111" s="73">
        <v>19</v>
      </c>
      <c r="B111" s="73" t="s">
        <v>307</v>
      </c>
      <c r="C111" s="73">
        <v>20</v>
      </c>
      <c r="D111" s="75" t="s">
        <v>386</v>
      </c>
      <c r="E111" s="73">
        <v>1005.15</v>
      </c>
      <c r="F111" s="73">
        <v>1320.09</v>
      </c>
      <c r="G111" s="76">
        <f t="shared" si="10"/>
        <v>1.16262</v>
      </c>
      <c r="H111" s="73"/>
      <c r="I111" s="73">
        <v>429</v>
      </c>
      <c r="J111" s="73"/>
      <c r="K111" s="76">
        <f t="shared" si="9"/>
        <v>4.1757626041139133</v>
      </c>
      <c r="L111" s="73"/>
      <c r="M111" s="77">
        <f t="shared" si="11"/>
        <v>4.0711126593383913</v>
      </c>
    </row>
    <row r="112" spans="1:13">
      <c r="A112" s="82">
        <v>20</v>
      </c>
      <c r="B112" s="82" t="s">
        <v>313</v>
      </c>
      <c r="C112" s="82">
        <v>21</v>
      </c>
      <c r="D112" s="83" t="s">
        <v>386</v>
      </c>
      <c r="E112" s="82">
        <v>989.46</v>
      </c>
      <c r="F112" s="82">
        <v>1033.3699999999999</v>
      </c>
      <c r="G112" s="79">
        <f t="shared" si="10"/>
        <v>1.011415</v>
      </c>
      <c r="H112" s="82"/>
      <c r="I112" s="82">
        <v>428</v>
      </c>
      <c r="J112" s="82"/>
      <c r="K112" s="79">
        <f t="shared" si="9"/>
        <v>3.6411697363305153</v>
      </c>
      <c r="L112" s="82"/>
      <c r="M112" s="77">
        <f t="shared" si="11"/>
        <v>4.6688293133876799</v>
      </c>
    </row>
    <row r="113" spans="1:13">
      <c r="A113" s="73">
        <v>21</v>
      </c>
      <c r="B113" s="73" t="s">
        <v>319</v>
      </c>
      <c r="C113" s="73">
        <v>22</v>
      </c>
      <c r="D113" s="75" t="s">
        <v>386</v>
      </c>
      <c r="E113" s="73">
        <v>1188.1500000000001</v>
      </c>
      <c r="F113" s="73">
        <v>1325.65</v>
      </c>
      <c r="G113" s="76">
        <f t="shared" si="10"/>
        <v>1.2569000000000001</v>
      </c>
      <c r="H113" s="73"/>
      <c r="I113" s="73">
        <v>429</v>
      </c>
      <c r="J113" s="73"/>
      <c r="K113" s="76">
        <f t="shared" si="9"/>
        <v>4.5143864866515102</v>
      </c>
      <c r="L113" s="73"/>
      <c r="M113" s="77">
        <f t="shared" si="11"/>
        <v>3.7657387222531624</v>
      </c>
    </row>
    <row r="114" spans="1:13">
      <c r="A114" s="82">
        <v>22</v>
      </c>
      <c r="B114" s="82" t="s">
        <v>325</v>
      </c>
      <c r="C114" s="82">
        <v>23</v>
      </c>
      <c r="D114" s="83" t="s">
        <v>386</v>
      </c>
      <c r="E114" s="82">
        <v>1734.63</v>
      </c>
      <c r="F114" s="82">
        <v>1868.83</v>
      </c>
      <c r="G114" s="79">
        <f t="shared" si="10"/>
        <v>1.8017300000000001</v>
      </c>
      <c r="H114" s="82"/>
      <c r="I114" s="82">
        <v>436</v>
      </c>
      <c r="J114" s="82"/>
      <c r="K114" s="79">
        <f t="shared" si="9"/>
        <v>6.3673470830211629</v>
      </c>
      <c r="L114" s="82"/>
      <c r="M114" s="77">
        <f t="shared" si="11"/>
        <v>2.6698717343886149</v>
      </c>
    </row>
    <row r="115" spans="1:13">
      <c r="A115" s="73">
        <v>23</v>
      </c>
      <c r="B115" s="73" t="s">
        <v>331</v>
      </c>
      <c r="C115" s="73">
        <v>25</v>
      </c>
      <c r="D115" s="75" t="s">
        <v>386</v>
      </c>
      <c r="E115" s="73">
        <v>1403.14</v>
      </c>
      <c r="F115" s="73">
        <v>1218.18</v>
      </c>
      <c r="G115" s="76">
        <f t="shared" si="10"/>
        <v>1.3106600000000002</v>
      </c>
      <c r="H115" s="73"/>
      <c r="I115" s="73">
        <v>435</v>
      </c>
      <c r="J115" s="73"/>
      <c r="K115" s="76">
        <f t="shared" si="9"/>
        <v>4.642544675274074</v>
      </c>
      <c r="L115" s="73"/>
      <c r="M115" s="77">
        <f t="shared" si="11"/>
        <v>3.6617849022629816</v>
      </c>
    </row>
    <row r="116" spans="1:13">
      <c r="A116" s="82">
        <v>24</v>
      </c>
      <c r="B116" s="82" t="s">
        <v>337</v>
      </c>
      <c r="C116" s="82">
        <v>27</v>
      </c>
      <c r="D116" s="83" t="s">
        <v>386</v>
      </c>
      <c r="E116" s="82">
        <v>1701.67</v>
      </c>
      <c r="F116" s="82">
        <v>1828.66</v>
      </c>
      <c r="G116" s="79">
        <f t="shared" si="10"/>
        <v>1.7651649999999999</v>
      </c>
      <c r="H116" s="82"/>
      <c r="I116" s="82">
        <v>440</v>
      </c>
      <c r="J116" s="82"/>
      <c r="K116" s="79">
        <f t="shared" si="9"/>
        <v>6.1814154643507493</v>
      </c>
      <c r="L116" s="82"/>
      <c r="M116" s="77">
        <f t="shared" si="11"/>
        <v>2.7501791617214253</v>
      </c>
    </row>
    <row r="117" spans="1:13">
      <c r="A117" s="66"/>
      <c r="B117" s="66"/>
      <c r="C117" s="66"/>
      <c r="D117" s="66"/>
      <c r="E117" s="66"/>
      <c r="F117" s="66"/>
      <c r="G117" s="66"/>
      <c r="H117" s="66"/>
      <c r="I117" s="66"/>
      <c r="J117" s="66"/>
      <c r="K117" s="84" t="s">
        <v>387</v>
      </c>
      <c r="L117" s="85"/>
      <c r="M117" s="86">
        <f>SUM(M93:M116)</f>
        <v>72.956169094197207</v>
      </c>
    </row>
    <row r="121" spans="1:13" ht="56">
      <c r="A121" s="70" t="s">
        <v>375</v>
      </c>
      <c r="B121" s="71" t="s">
        <v>376</v>
      </c>
      <c r="C121" s="71" t="s">
        <v>377</v>
      </c>
      <c r="D121" s="71" t="s">
        <v>378</v>
      </c>
      <c r="E121" s="71" t="s">
        <v>379</v>
      </c>
      <c r="F121" s="71" t="s">
        <v>380</v>
      </c>
      <c r="G121" s="71" t="s">
        <v>381</v>
      </c>
      <c r="H121" s="64"/>
      <c r="I121" s="71" t="s">
        <v>382</v>
      </c>
      <c r="J121" s="65"/>
      <c r="K121" s="71" t="s">
        <v>383</v>
      </c>
      <c r="L121" s="64"/>
      <c r="M121" s="71" t="s">
        <v>384</v>
      </c>
    </row>
    <row r="122" spans="1:13">
      <c r="A122" s="66" t="s">
        <v>416</v>
      </c>
      <c r="B122" s="66"/>
      <c r="C122" s="66"/>
      <c r="D122" s="66"/>
      <c r="E122" s="66"/>
      <c r="F122" s="66"/>
      <c r="G122" s="66"/>
      <c r="H122" s="66"/>
      <c r="I122" s="66"/>
      <c r="J122" s="66"/>
      <c r="K122" s="66"/>
      <c r="L122" s="66"/>
      <c r="M122" s="66"/>
    </row>
    <row r="123" spans="1:13">
      <c r="A123" s="72">
        <v>1</v>
      </c>
      <c r="B123" s="73" t="s">
        <v>200</v>
      </c>
      <c r="C123" s="74">
        <v>1</v>
      </c>
      <c r="D123" s="75" t="s">
        <v>386</v>
      </c>
      <c r="E123" s="76">
        <v>1443.44</v>
      </c>
      <c r="F123" s="76">
        <v>1600.41</v>
      </c>
      <c r="G123" s="76">
        <f>AVERAGE(E123,F123)/1000</f>
        <v>1.5219250000000002</v>
      </c>
      <c r="H123" s="73"/>
      <c r="I123" s="73">
        <v>389</v>
      </c>
      <c r="J123" s="73"/>
      <c r="K123" s="76">
        <f t="shared" ref="K123:K146" si="12">IF(G123&lt;&gt;"",(G123*(10^3/1)*(1/649)*(1/I123))*1000,0)</f>
        <v>6.0283568551182158</v>
      </c>
      <c r="L123" s="73"/>
      <c r="M123" s="77">
        <f>20/K123*0.95</f>
        <v>3.1517709479770688</v>
      </c>
    </row>
    <row r="124" spans="1:13">
      <c r="A124" s="78">
        <v>2</v>
      </c>
      <c r="B124" s="69" t="s">
        <v>206</v>
      </c>
      <c r="C124" s="67">
        <v>2</v>
      </c>
      <c r="D124" s="87" t="s">
        <v>386</v>
      </c>
      <c r="E124" s="68">
        <v>1860.1</v>
      </c>
      <c r="F124" s="68">
        <v>1744.96</v>
      </c>
      <c r="G124" s="79">
        <f t="shared" ref="G124:G146" si="13">AVERAGE(E124,F124)/1000</f>
        <v>1.80253</v>
      </c>
      <c r="H124" s="69"/>
      <c r="I124" s="69">
        <v>394</v>
      </c>
      <c r="J124" s="69"/>
      <c r="K124" s="68">
        <f t="shared" si="12"/>
        <v>7.0492284107529732</v>
      </c>
      <c r="L124" s="69"/>
      <c r="M124" s="77">
        <f t="shared" ref="M124:M146" si="14">20/K124*0.95</f>
        <v>2.6953304521977444</v>
      </c>
    </row>
    <row r="125" spans="1:13">
      <c r="A125" s="72">
        <v>3</v>
      </c>
      <c r="B125" s="73" t="s">
        <v>212</v>
      </c>
      <c r="C125" s="74">
        <v>3</v>
      </c>
      <c r="D125" s="75" t="s">
        <v>386</v>
      </c>
      <c r="E125" s="76">
        <v>1071.51</v>
      </c>
      <c r="F125" s="76">
        <v>932.19</v>
      </c>
      <c r="G125" s="76">
        <f t="shared" si="13"/>
        <v>1.0018500000000001</v>
      </c>
      <c r="H125" s="73"/>
      <c r="I125" s="73">
        <v>416</v>
      </c>
      <c r="J125" s="73"/>
      <c r="K125" s="76">
        <f t="shared" si="12"/>
        <v>3.7107754533602</v>
      </c>
      <c r="L125" s="73"/>
      <c r="M125" s="77">
        <f t="shared" si="14"/>
        <v>5.1202235863652232</v>
      </c>
    </row>
    <row r="126" spans="1:13">
      <c r="A126" s="78">
        <v>4</v>
      </c>
      <c r="B126" s="69" t="s">
        <v>218</v>
      </c>
      <c r="C126" s="67">
        <v>4</v>
      </c>
      <c r="D126" s="87" t="s">
        <v>386</v>
      </c>
      <c r="E126" s="68">
        <v>940.82</v>
      </c>
      <c r="F126" s="68">
        <v>1183.46</v>
      </c>
      <c r="G126" s="79">
        <f t="shared" si="13"/>
        <v>1.0621400000000001</v>
      </c>
      <c r="H126" s="69"/>
      <c r="I126" s="69">
        <v>419</v>
      </c>
      <c r="J126" s="69"/>
      <c r="K126" s="68">
        <f t="shared" si="12"/>
        <v>3.9059173099058224</v>
      </c>
      <c r="L126" s="69"/>
      <c r="M126" s="77">
        <f t="shared" si="14"/>
        <v>4.8644142956672365</v>
      </c>
    </row>
    <row r="127" spans="1:13">
      <c r="A127" s="72">
        <v>5</v>
      </c>
      <c r="B127" s="80" t="s">
        <v>224</v>
      </c>
      <c r="C127" s="74">
        <v>5</v>
      </c>
      <c r="D127" s="75" t="s">
        <v>386</v>
      </c>
      <c r="E127" s="76">
        <v>1469.1</v>
      </c>
      <c r="F127" s="76">
        <v>1337.68</v>
      </c>
      <c r="G127" s="76">
        <f t="shared" si="13"/>
        <v>1.4033899999999999</v>
      </c>
      <c r="H127" s="73"/>
      <c r="I127" s="73">
        <v>408</v>
      </c>
      <c r="J127" s="73"/>
      <c r="K127" s="76">
        <f t="shared" si="12"/>
        <v>5.2999712982265317</v>
      </c>
      <c r="L127" s="73"/>
      <c r="M127" s="77">
        <f t="shared" si="14"/>
        <v>3.5849250742844117</v>
      </c>
    </row>
    <row r="128" spans="1:13">
      <c r="A128" s="78">
        <v>6</v>
      </c>
      <c r="B128" s="81" t="s">
        <v>230</v>
      </c>
      <c r="C128" s="67">
        <v>6</v>
      </c>
      <c r="D128" s="87" t="s">
        <v>386</v>
      </c>
      <c r="E128" s="68">
        <v>1324.25</v>
      </c>
      <c r="F128" s="68">
        <v>1333.82</v>
      </c>
      <c r="G128" s="79">
        <f t="shared" si="13"/>
        <v>1.3290349999999997</v>
      </c>
      <c r="H128" s="69"/>
      <c r="I128" s="69">
        <v>391</v>
      </c>
      <c r="J128" s="69"/>
      <c r="K128" s="68">
        <f t="shared" si="12"/>
        <v>5.2373905950133786</v>
      </c>
      <c r="L128" s="69"/>
      <c r="M128" s="77">
        <f t="shared" si="14"/>
        <v>3.627760743697495</v>
      </c>
    </row>
    <row r="129" spans="1:13">
      <c r="A129" s="72">
        <v>7</v>
      </c>
      <c r="B129" s="80" t="s">
        <v>236</v>
      </c>
      <c r="C129" s="73">
        <v>7</v>
      </c>
      <c r="D129" s="75" t="s">
        <v>386</v>
      </c>
      <c r="E129" s="76">
        <v>5134.13</v>
      </c>
      <c r="F129" s="76">
        <v>4899.3999999999996</v>
      </c>
      <c r="G129" s="76">
        <f t="shared" si="13"/>
        <v>5.0167649999999995</v>
      </c>
      <c r="H129" s="73"/>
      <c r="I129" s="73">
        <v>397</v>
      </c>
      <c r="J129" s="73"/>
      <c r="K129" s="76">
        <f t="shared" si="12"/>
        <v>19.471013339646735</v>
      </c>
      <c r="L129" s="73"/>
      <c r="M129" s="77">
        <f t="shared" si="14"/>
        <v>0.97580951071058719</v>
      </c>
    </row>
    <row r="130" spans="1:13">
      <c r="A130" s="69">
        <v>8</v>
      </c>
      <c r="B130" s="81" t="s">
        <v>242</v>
      </c>
      <c r="C130" s="69">
        <v>8</v>
      </c>
      <c r="D130" s="87" t="s">
        <v>386</v>
      </c>
      <c r="E130" s="69">
        <v>1147.3399999999999</v>
      </c>
      <c r="F130" s="69">
        <v>983</v>
      </c>
      <c r="G130" s="79">
        <f t="shared" si="13"/>
        <v>1.0651700000000002</v>
      </c>
      <c r="H130" s="69"/>
      <c r="I130" s="69">
        <v>393</v>
      </c>
      <c r="J130" s="69"/>
      <c r="K130" s="68">
        <f t="shared" si="12"/>
        <v>4.1762037505341949</v>
      </c>
      <c r="L130" s="69"/>
      <c r="M130" s="77">
        <f t="shared" si="14"/>
        <v>4.5495864509890431</v>
      </c>
    </row>
    <row r="131" spans="1:13">
      <c r="A131" s="73">
        <v>9</v>
      </c>
      <c r="B131" s="73" t="s">
        <v>248</v>
      </c>
      <c r="C131" s="73">
        <v>9</v>
      </c>
      <c r="D131" s="75" t="s">
        <v>386</v>
      </c>
      <c r="E131" s="73">
        <v>1008.96</v>
      </c>
      <c r="F131" s="73">
        <v>1027.51</v>
      </c>
      <c r="G131" s="76">
        <f t="shared" si="13"/>
        <v>1.018235</v>
      </c>
      <c r="H131" s="73"/>
      <c r="I131" s="73">
        <v>393</v>
      </c>
      <c r="J131" s="73"/>
      <c r="K131" s="76">
        <f t="shared" si="12"/>
        <v>3.9921860603708192</v>
      </c>
      <c r="L131" s="73"/>
      <c r="M131" s="77">
        <f t="shared" si="14"/>
        <v>4.7592972152793802</v>
      </c>
    </row>
    <row r="132" spans="1:13">
      <c r="A132" s="82">
        <v>10</v>
      </c>
      <c r="B132" s="82" t="s">
        <v>254</v>
      </c>
      <c r="C132" s="82">
        <v>10</v>
      </c>
      <c r="D132" s="83" t="s">
        <v>386</v>
      </c>
      <c r="E132" s="82">
        <v>880.22</v>
      </c>
      <c r="F132" s="82">
        <v>1339.77</v>
      </c>
      <c r="G132" s="79">
        <f t="shared" si="13"/>
        <v>1.1099949999999998</v>
      </c>
      <c r="H132" s="82"/>
      <c r="I132" s="82">
        <v>396</v>
      </c>
      <c r="J132" s="82"/>
      <c r="K132" s="79">
        <f t="shared" si="12"/>
        <v>4.3189794711366361</v>
      </c>
      <c r="L132" s="82"/>
      <c r="M132" s="77">
        <f t="shared" si="14"/>
        <v>4.3991873837269537</v>
      </c>
    </row>
    <row r="133" spans="1:13">
      <c r="A133" s="73">
        <v>11</v>
      </c>
      <c r="B133" s="73" t="s">
        <v>260</v>
      </c>
      <c r="C133" s="73">
        <v>11</v>
      </c>
      <c r="D133" s="75" t="s">
        <v>386</v>
      </c>
      <c r="E133" s="73">
        <v>4592.2299999999996</v>
      </c>
      <c r="F133" s="73">
        <v>3988.42</v>
      </c>
      <c r="G133" s="76">
        <f t="shared" si="13"/>
        <v>4.2903250000000002</v>
      </c>
      <c r="H133" s="73"/>
      <c r="I133" s="73">
        <v>405</v>
      </c>
      <c r="J133" s="73"/>
      <c r="K133" s="76">
        <f t="shared" si="12"/>
        <v>16.322642622077648</v>
      </c>
      <c r="L133" s="73"/>
      <c r="M133" s="77">
        <f t="shared" si="14"/>
        <v>1.1640272007365411</v>
      </c>
    </row>
    <row r="134" spans="1:13">
      <c r="A134" s="82">
        <v>12</v>
      </c>
      <c r="B134" s="82" t="s">
        <v>266</v>
      </c>
      <c r="C134" s="82">
        <v>12</v>
      </c>
      <c r="D134" s="83" t="s">
        <v>386</v>
      </c>
      <c r="E134" s="82">
        <v>2236.3000000000002</v>
      </c>
      <c r="F134" s="82">
        <v>2042.65</v>
      </c>
      <c r="G134" s="79">
        <f>AVERAGE(E134,F134)/1000</f>
        <v>2.1394750000000005</v>
      </c>
      <c r="H134" s="82"/>
      <c r="I134" s="82">
        <v>409</v>
      </c>
      <c r="J134" s="82"/>
      <c r="K134" s="79">
        <f t="shared" si="12"/>
        <v>8.0600773806608643</v>
      </c>
      <c r="L134" s="82"/>
      <c r="M134" s="77">
        <f t="shared" si="14"/>
        <v>2.3572974678367351</v>
      </c>
    </row>
    <row r="135" spans="1:13">
      <c r="A135" s="73">
        <v>13</v>
      </c>
      <c r="B135" s="73" t="s">
        <v>272</v>
      </c>
      <c r="C135" s="73">
        <v>13</v>
      </c>
      <c r="D135" s="75" t="s">
        <v>386</v>
      </c>
      <c r="E135" s="73">
        <v>2045.45</v>
      </c>
      <c r="F135" s="73">
        <v>2080.66</v>
      </c>
      <c r="G135" s="76">
        <f>AVERAGE(E135,F135)/1000</f>
        <v>2.0630549999999999</v>
      </c>
      <c r="H135" s="73"/>
      <c r="I135" s="73">
        <v>407</v>
      </c>
      <c r="J135" s="73"/>
      <c r="K135" s="76">
        <f t="shared" si="12"/>
        <v>7.810371654747617</v>
      </c>
      <c r="L135" s="73"/>
      <c r="M135" s="77">
        <f t="shared" si="14"/>
        <v>2.4326627259089073</v>
      </c>
    </row>
    <row r="136" spans="1:13">
      <c r="A136" s="82">
        <v>14</v>
      </c>
      <c r="B136" s="82" t="s">
        <v>278</v>
      </c>
      <c r="C136" s="82">
        <v>14</v>
      </c>
      <c r="D136" s="83" t="s">
        <v>386</v>
      </c>
      <c r="E136" s="82">
        <v>2957.68</v>
      </c>
      <c r="F136" s="82">
        <v>2949.38</v>
      </c>
      <c r="G136" s="79">
        <f t="shared" si="13"/>
        <v>2.9535299999999998</v>
      </c>
      <c r="H136" s="82"/>
      <c r="I136" s="82">
        <v>407</v>
      </c>
      <c r="J136" s="82"/>
      <c r="K136" s="79">
        <f t="shared" si="12"/>
        <v>11.181556959677144</v>
      </c>
      <c r="L136" s="82"/>
      <c r="M136" s="77">
        <f t="shared" si="14"/>
        <v>1.6992266880647904</v>
      </c>
    </row>
    <row r="137" spans="1:13">
      <c r="A137" s="73">
        <v>15</v>
      </c>
      <c r="B137" s="73" t="s">
        <v>284</v>
      </c>
      <c r="C137" s="73">
        <v>15</v>
      </c>
      <c r="D137" s="75" t="s">
        <v>386</v>
      </c>
      <c r="E137" s="73">
        <v>1573.54</v>
      </c>
      <c r="F137" s="73">
        <v>1350.74</v>
      </c>
      <c r="G137" s="76">
        <f t="shared" si="13"/>
        <v>1.4621399999999998</v>
      </c>
      <c r="H137" s="73"/>
      <c r="I137" s="73">
        <v>400</v>
      </c>
      <c r="J137" s="73"/>
      <c r="K137" s="76">
        <f t="shared" si="12"/>
        <v>5.6322804314329735</v>
      </c>
      <c r="L137" s="73"/>
      <c r="M137" s="77">
        <f t="shared" si="14"/>
        <v>3.3734115748149969</v>
      </c>
    </row>
    <row r="138" spans="1:13">
      <c r="A138" s="82">
        <v>16</v>
      </c>
      <c r="B138" s="82" t="s">
        <v>290</v>
      </c>
      <c r="C138" s="82">
        <v>16</v>
      </c>
      <c r="D138" s="96" t="s">
        <v>386</v>
      </c>
      <c r="E138" s="82">
        <v>1431.29</v>
      </c>
      <c r="F138" s="82">
        <v>1546.73</v>
      </c>
      <c r="G138" s="79">
        <f t="shared" si="13"/>
        <v>1.4890099999999999</v>
      </c>
      <c r="H138" s="82"/>
      <c r="I138" s="82">
        <v>407</v>
      </c>
      <c r="J138" s="82"/>
      <c r="K138" s="79">
        <f t="shared" si="12"/>
        <v>5.6371359453023553</v>
      </c>
      <c r="L138" s="82"/>
      <c r="M138" s="77">
        <f t="shared" si="14"/>
        <v>3.3705059066090892</v>
      </c>
    </row>
    <row r="139" spans="1:13">
      <c r="A139" s="73">
        <v>17</v>
      </c>
      <c r="B139" s="73" t="s">
        <v>296</v>
      </c>
      <c r="C139" s="73">
        <v>18</v>
      </c>
      <c r="D139" s="75" t="s">
        <v>386</v>
      </c>
      <c r="E139" s="73">
        <v>1975.51</v>
      </c>
      <c r="F139" s="73">
        <v>1867.46</v>
      </c>
      <c r="G139" s="76">
        <f t="shared" si="13"/>
        <v>1.9214850000000001</v>
      </c>
      <c r="H139" s="73"/>
      <c r="I139" s="73">
        <v>421</v>
      </c>
      <c r="J139" s="73"/>
      <c r="K139" s="76">
        <f t="shared" si="12"/>
        <v>7.032507530313401</v>
      </c>
      <c r="L139" s="73"/>
      <c r="M139" s="77">
        <f t="shared" si="14"/>
        <v>2.7017390195603914</v>
      </c>
    </row>
    <row r="140" spans="1:13">
      <c r="A140" s="82">
        <v>18</v>
      </c>
      <c r="B140" s="82" t="s">
        <v>302</v>
      </c>
      <c r="C140" s="82">
        <v>19</v>
      </c>
      <c r="D140" s="83" t="s">
        <v>386</v>
      </c>
      <c r="E140" s="82">
        <v>1845.79</v>
      </c>
      <c r="F140" s="82">
        <v>1844.27</v>
      </c>
      <c r="G140" s="79">
        <f t="shared" si="13"/>
        <v>1.8450299999999999</v>
      </c>
      <c r="H140" s="82"/>
      <c r="I140" s="82">
        <v>411</v>
      </c>
      <c r="J140" s="82"/>
      <c r="K140" s="79">
        <f t="shared" si="12"/>
        <v>6.9169862674749476</v>
      </c>
      <c r="L140" s="82"/>
      <c r="M140" s="77">
        <f t="shared" si="14"/>
        <v>2.7468610266499729</v>
      </c>
    </row>
    <row r="141" spans="1:13">
      <c r="A141" s="73">
        <v>19</v>
      </c>
      <c r="B141" s="73" t="s">
        <v>308</v>
      </c>
      <c r="C141" s="73">
        <v>20</v>
      </c>
      <c r="D141" s="75" t="s">
        <v>386</v>
      </c>
      <c r="E141" s="73">
        <v>3364.65</v>
      </c>
      <c r="F141" s="73">
        <v>2867</v>
      </c>
      <c r="G141" s="76">
        <f t="shared" si="13"/>
        <v>3.1158249999999996</v>
      </c>
      <c r="H141" s="73"/>
      <c r="I141" s="73">
        <v>418</v>
      </c>
      <c r="J141" s="73"/>
      <c r="K141" s="76">
        <f t="shared" si="12"/>
        <v>11.485557464188556</v>
      </c>
      <c r="L141" s="73"/>
      <c r="M141" s="77">
        <f t="shared" si="14"/>
        <v>1.6542514422344003</v>
      </c>
    </row>
    <row r="142" spans="1:13">
      <c r="A142" s="82">
        <v>20</v>
      </c>
      <c r="B142" s="82" t="s">
        <v>314</v>
      </c>
      <c r="C142" s="82">
        <v>21</v>
      </c>
      <c r="D142" s="83" t="s">
        <v>386</v>
      </c>
      <c r="E142" s="82">
        <v>885.9</v>
      </c>
      <c r="F142" s="82">
        <v>853.57</v>
      </c>
      <c r="G142" s="79">
        <f t="shared" si="13"/>
        <v>0.86973500000000004</v>
      </c>
      <c r="H142" s="82"/>
      <c r="I142" s="82">
        <v>402</v>
      </c>
      <c r="J142" s="82"/>
      <c r="K142" s="79">
        <f t="shared" si="12"/>
        <v>3.3336208019992486</v>
      </c>
      <c r="L142" s="82"/>
      <c r="M142" s="77">
        <f t="shared" si="14"/>
        <v>5.6995084709710433</v>
      </c>
    </row>
    <row r="143" spans="1:13">
      <c r="A143" s="73">
        <v>21</v>
      </c>
      <c r="B143" s="73" t="s">
        <v>320</v>
      </c>
      <c r="C143" s="73">
        <v>22</v>
      </c>
      <c r="D143" s="75" t="s">
        <v>386</v>
      </c>
      <c r="E143" s="73">
        <v>1236.76</v>
      </c>
      <c r="F143" s="73">
        <v>1071.32</v>
      </c>
      <c r="G143" s="76">
        <f t="shared" si="13"/>
        <v>1.15404</v>
      </c>
      <c r="H143" s="73"/>
      <c r="I143" s="73">
        <v>409</v>
      </c>
      <c r="J143" s="73"/>
      <c r="K143" s="76">
        <f t="shared" si="12"/>
        <v>4.3476328072905082</v>
      </c>
      <c r="L143" s="73"/>
      <c r="M143" s="77">
        <f t="shared" si="14"/>
        <v>4.3701942740286306</v>
      </c>
    </row>
    <row r="144" spans="1:13">
      <c r="A144" s="82">
        <v>22</v>
      </c>
      <c r="B144" s="82" t="s">
        <v>326</v>
      </c>
      <c r="C144" s="82">
        <v>23</v>
      </c>
      <c r="D144" s="83" t="s">
        <v>386</v>
      </c>
      <c r="E144" s="82">
        <v>1713.07</v>
      </c>
      <c r="F144" s="82">
        <v>1548.13</v>
      </c>
      <c r="G144" s="79">
        <f t="shared" si="13"/>
        <v>1.6305999999999998</v>
      </c>
      <c r="H144" s="82"/>
      <c r="I144" s="82">
        <v>428</v>
      </c>
      <c r="J144" s="82"/>
      <c r="K144" s="79">
        <f t="shared" si="12"/>
        <v>5.8702821018677183</v>
      </c>
      <c r="L144" s="82"/>
      <c r="M144" s="77">
        <f t="shared" si="14"/>
        <v>3.236641726971667</v>
      </c>
    </row>
    <row r="145" spans="1:13">
      <c r="A145" s="73">
        <v>23</v>
      </c>
      <c r="B145" s="73" t="s">
        <v>332</v>
      </c>
      <c r="C145" s="73">
        <v>25</v>
      </c>
      <c r="D145" s="75" t="s">
        <v>386</v>
      </c>
      <c r="E145" s="73">
        <v>2450.7199999999998</v>
      </c>
      <c r="F145" s="73">
        <v>2622.68</v>
      </c>
      <c r="G145" s="76">
        <f t="shared" si="13"/>
        <v>2.5366999999999997</v>
      </c>
      <c r="H145" s="73"/>
      <c r="I145" s="73">
        <v>415</v>
      </c>
      <c r="J145" s="73"/>
      <c r="K145" s="76">
        <f t="shared" si="12"/>
        <v>9.4183823119906442</v>
      </c>
      <c r="L145" s="73"/>
      <c r="M145" s="77">
        <f t="shared" si="14"/>
        <v>2.0173315725154728</v>
      </c>
    </row>
    <row r="146" spans="1:13">
      <c r="A146" s="82">
        <v>24</v>
      </c>
      <c r="B146" s="82" t="s">
        <v>338</v>
      </c>
      <c r="C146" s="82">
        <v>27</v>
      </c>
      <c r="D146" s="83" t="s">
        <v>386</v>
      </c>
      <c r="E146" s="82">
        <v>852.35</v>
      </c>
      <c r="F146" s="82">
        <v>829.34</v>
      </c>
      <c r="G146" s="79">
        <f t="shared" si="13"/>
        <v>0.84084500000000006</v>
      </c>
      <c r="H146" s="82"/>
      <c r="I146" s="82">
        <v>410</v>
      </c>
      <c r="J146" s="82"/>
      <c r="K146" s="79">
        <f t="shared" si="12"/>
        <v>3.1600022548761699</v>
      </c>
      <c r="L146" s="82"/>
      <c r="M146" s="77">
        <f t="shared" si="14"/>
        <v>6.0126539374082011</v>
      </c>
    </row>
    <row r="147" spans="1:13">
      <c r="A147" s="66"/>
      <c r="B147" s="66"/>
      <c r="C147" s="66"/>
      <c r="D147" s="66"/>
      <c r="E147" s="66"/>
      <c r="F147" s="66"/>
      <c r="G147" s="66"/>
      <c r="H147" s="66"/>
      <c r="I147" s="66"/>
      <c r="J147" s="66"/>
      <c r="K147" s="84" t="s">
        <v>387</v>
      </c>
      <c r="L147" s="85"/>
      <c r="M147" s="86">
        <f>SUM(M123:M146)</f>
        <v>80.564618695205994</v>
      </c>
    </row>
    <row r="151" spans="1:13" ht="56">
      <c r="A151" s="70" t="s">
        <v>375</v>
      </c>
      <c r="B151" s="71" t="s">
        <v>376</v>
      </c>
      <c r="C151" s="71" t="s">
        <v>377</v>
      </c>
      <c r="D151" s="71" t="s">
        <v>378</v>
      </c>
      <c r="E151" s="71" t="s">
        <v>379</v>
      </c>
      <c r="F151" s="71" t="s">
        <v>380</v>
      </c>
      <c r="G151" s="71" t="s">
        <v>381</v>
      </c>
      <c r="H151" s="64"/>
      <c r="I151" s="71" t="s">
        <v>382</v>
      </c>
      <c r="J151" s="65"/>
      <c r="K151" s="71" t="s">
        <v>383</v>
      </c>
      <c r="L151" s="64"/>
      <c r="M151" s="71" t="s">
        <v>384</v>
      </c>
    </row>
    <row r="152" spans="1:13">
      <c r="A152" s="66" t="s">
        <v>417</v>
      </c>
      <c r="B152" s="66"/>
      <c r="C152" s="66"/>
      <c r="D152" s="66"/>
      <c r="E152" s="66"/>
      <c r="F152" s="66"/>
      <c r="G152" s="66"/>
      <c r="H152" s="66"/>
      <c r="I152" s="66"/>
      <c r="J152" s="66"/>
      <c r="K152" s="66"/>
      <c r="L152" s="66"/>
      <c r="M152" s="66"/>
    </row>
    <row r="153" spans="1:13">
      <c r="A153" s="72">
        <v>1</v>
      </c>
      <c r="B153" s="73" t="s">
        <v>201</v>
      </c>
      <c r="C153" s="74">
        <v>1</v>
      </c>
      <c r="D153" s="75" t="s">
        <v>386</v>
      </c>
      <c r="E153" s="76">
        <v>1941.98</v>
      </c>
      <c r="F153" s="76">
        <v>2056.06</v>
      </c>
      <c r="G153" s="76">
        <f>AVERAGE(E153,F153)/1000</f>
        <v>1.99902</v>
      </c>
      <c r="H153" s="73"/>
      <c r="I153" s="73">
        <v>410</v>
      </c>
      <c r="J153" s="73"/>
      <c r="K153" s="76">
        <f t="shared" ref="K153:K176" si="15">IF(G153&lt;&gt;"",(G153*(10^3/1)*(1/649)*(1/I153))*1000,0)</f>
        <v>7.5125709346461722</v>
      </c>
      <c r="L153" s="73"/>
      <c r="M153" s="77">
        <f>20/K153*0.65</f>
        <v>1.7304329121269422</v>
      </c>
    </row>
    <row r="154" spans="1:13">
      <c r="A154" s="78">
        <v>2</v>
      </c>
      <c r="B154" s="69" t="s">
        <v>207</v>
      </c>
      <c r="C154" s="67">
        <v>2</v>
      </c>
      <c r="D154" s="87" t="s">
        <v>386</v>
      </c>
      <c r="E154" s="68">
        <v>2150.9499999999998</v>
      </c>
      <c r="F154" s="68">
        <v>2146.88</v>
      </c>
      <c r="G154" s="79">
        <f t="shared" ref="G154:G176" si="16">AVERAGE(E154,F154)/1000</f>
        <v>2.1489150000000001</v>
      </c>
      <c r="H154" s="69"/>
      <c r="I154" s="69">
        <v>416</v>
      </c>
      <c r="J154" s="69"/>
      <c r="K154" s="68">
        <f t="shared" si="15"/>
        <v>7.9594161135474701</v>
      </c>
      <c r="L154" s="69"/>
      <c r="M154" s="77">
        <f t="shared" ref="M154:M176" si="17">20/K154*0.65</f>
        <v>1.6332856348436302</v>
      </c>
    </row>
    <row r="155" spans="1:13">
      <c r="A155" s="72">
        <v>3</v>
      </c>
      <c r="B155" s="73" t="s">
        <v>213</v>
      </c>
      <c r="C155" s="74">
        <v>3</v>
      </c>
      <c r="D155" s="75" t="s">
        <v>386</v>
      </c>
      <c r="E155" s="76">
        <v>1368.46</v>
      </c>
      <c r="F155" s="76">
        <v>1340.84</v>
      </c>
      <c r="G155" s="76">
        <f t="shared" si="16"/>
        <v>1.3546500000000001</v>
      </c>
      <c r="H155" s="73"/>
      <c r="I155" s="73">
        <v>429</v>
      </c>
      <c r="J155" s="73"/>
      <c r="K155" s="76">
        <f t="shared" si="15"/>
        <v>4.8654735095413066</v>
      </c>
      <c r="L155" s="73"/>
      <c r="M155" s="77">
        <f t="shared" si="17"/>
        <v>2.6718879415347137</v>
      </c>
    </row>
    <row r="156" spans="1:13">
      <c r="A156" s="78">
        <v>4</v>
      </c>
      <c r="B156" s="69" t="s">
        <v>219</v>
      </c>
      <c r="C156" s="67">
        <v>4</v>
      </c>
      <c r="D156" s="87" t="s">
        <v>386</v>
      </c>
      <c r="E156" s="68">
        <v>1307.6300000000001</v>
      </c>
      <c r="F156" s="68">
        <v>1190.4100000000001</v>
      </c>
      <c r="G156" s="79">
        <f t="shared" si="16"/>
        <v>1.24902</v>
      </c>
      <c r="H156" s="69"/>
      <c r="I156" s="69">
        <v>425</v>
      </c>
      <c r="J156" s="69"/>
      <c r="K156" s="68">
        <f t="shared" si="15"/>
        <v>4.5283059911175556</v>
      </c>
      <c r="L156" s="69"/>
      <c r="M156" s="77">
        <f t="shared" si="17"/>
        <v>2.8708307312933345</v>
      </c>
    </row>
    <row r="157" spans="1:13">
      <c r="A157" s="72">
        <v>5</v>
      </c>
      <c r="B157" s="80" t="s">
        <v>225</v>
      </c>
      <c r="C157" s="74">
        <v>5</v>
      </c>
      <c r="D157" s="75" t="s">
        <v>386</v>
      </c>
      <c r="E157" s="76">
        <v>819.56</v>
      </c>
      <c r="F157" s="76">
        <v>994.52</v>
      </c>
      <c r="G157" s="76">
        <f t="shared" si="16"/>
        <v>0.90703999999999996</v>
      </c>
      <c r="H157" s="73"/>
      <c r="I157" s="73">
        <v>416</v>
      </c>
      <c r="J157" s="73"/>
      <c r="K157" s="76">
        <f t="shared" si="15"/>
        <v>3.3596064951997158</v>
      </c>
      <c r="L157" s="73"/>
      <c r="M157" s="77">
        <f t="shared" si="17"/>
        <v>3.8695007937907921</v>
      </c>
    </row>
    <row r="158" spans="1:13">
      <c r="A158" s="78">
        <v>6</v>
      </c>
      <c r="B158" s="81" t="s">
        <v>231</v>
      </c>
      <c r="C158" s="67">
        <v>6</v>
      </c>
      <c r="D158" s="87" t="s">
        <v>386</v>
      </c>
      <c r="E158" s="68">
        <v>2143.33</v>
      </c>
      <c r="F158" s="68">
        <v>1817.2</v>
      </c>
      <c r="G158" s="79">
        <f t="shared" si="16"/>
        <v>1.9802649999999999</v>
      </c>
      <c r="H158" s="69"/>
      <c r="I158" s="69">
        <v>424</v>
      </c>
      <c r="J158" s="69"/>
      <c r="K158" s="68">
        <f t="shared" si="15"/>
        <v>7.1963579672645865</v>
      </c>
      <c r="L158" s="69"/>
      <c r="M158" s="77">
        <f t="shared" si="17"/>
        <v>1.8064693361747042</v>
      </c>
    </row>
    <row r="159" spans="1:13">
      <c r="A159" s="72">
        <v>7</v>
      </c>
      <c r="B159" s="80" t="s">
        <v>237</v>
      </c>
      <c r="C159" s="73">
        <v>7</v>
      </c>
      <c r="D159" s="75" t="s">
        <v>386</v>
      </c>
      <c r="E159" s="76">
        <v>2307.3000000000002</v>
      </c>
      <c r="F159" s="76">
        <v>2012.93</v>
      </c>
      <c r="G159" s="76">
        <f t="shared" si="16"/>
        <v>2.1601150000000002</v>
      </c>
      <c r="H159" s="73"/>
      <c r="I159" s="73">
        <v>419</v>
      </c>
      <c r="J159" s="73"/>
      <c r="K159" s="76">
        <f t="shared" si="15"/>
        <v>7.9436143727636805</v>
      </c>
      <c r="L159" s="73"/>
      <c r="M159" s="77">
        <f t="shared" si="17"/>
        <v>1.636534628943366</v>
      </c>
    </row>
    <row r="160" spans="1:13">
      <c r="A160" s="69">
        <v>8</v>
      </c>
      <c r="B160" s="81" t="s">
        <v>243</v>
      </c>
      <c r="C160" s="69">
        <v>8</v>
      </c>
      <c r="D160" s="87" t="s">
        <v>386</v>
      </c>
      <c r="E160" s="69">
        <v>1343.73</v>
      </c>
      <c r="F160" s="69">
        <v>1465.28</v>
      </c>
      <c r="G160" s="79">
        <f t="shared" si="16"/>
        <v>1.4045050000000001</v>
      </c>
      <c r="H160" s="69"/>
      <c r="I160" s="69">
        <v>418</v>
      </c>
      <c r="J160" s="69"/>
      <c r="K160" s="68">
        <f t="shared" si="15"/>
        <v>5.1772878406971348</v>
      </c>
      <c r="L160" s="69"/>
      <c r="M160" s="77">
        <f t="shared" si="17"/>
        <v>2.5109672090878994</v>
      </c>
    </row>
    <row r="161" spans="1:13">
      <c r="A161" s="73">
        <v>9</v>
      </c>
      <c r="B161" s="73" t="s">
        <v>249</v>
      </c>
      <c r="C161" s="73">
        <v>9</v>
      </c>
      <c r="D161" s="75" t="s">
        <v>386</v>
      </c>
      <c r="E161" s="73">
        <v>1551.34</v>
      </c>
      <c r="F161" s="73">
        <v>1569.09</v>
      </c>
      <c r="G161" s="76">
        <f t="shared" si="16"/>
        <v>1.5602149999999999</v>
      </c>
      <c r="H161" s="73"/>
      <c r="I161" s="73">
        <v>426</v>
      </c>
      <c r="J161" s="73"/>
      <c r="K161" s="76">
        <f t="shared" si="15"/>
        <v>5.6432612108191007</v>
      </c>
      <c r="L161" s="73"/>
      <c r="M161" s="77">
        <f t="shared" si="17"/>
        <v>2.3036325121858203</v>
      </c>
    </row>
    <row r="162" spans="1:13">
      <c r="A162" s="82">
        <v>10</v>
      </c>
      <c r="B162" s="82" t="s">
        <v>255</v>
      </c>
      <c r="C162" s="82">
        <v>10</v>
      </c>
      <c r="D162" s="83" t="s">
        <v>386</v>
      </c>
      <c r="E162" s="82">
        <v>990.64</v>
      </c>
      <c r="F162" s="82">
        <v>1048.68</v>
      </c>
      <c r="G162" s="79">
        <f t="shared" si="16"/>
        <v>1.01966</v>
      </c>
      <c r="H162" s="82"/>
      <c r="I162" s="82">
        <v>425</v>
      </c>
      <c r="J162" s="82"/>
      <c r="K162" s="79">
        <f t="shared" si="15"/>
        <v>3.6967642526964557</v>
      </c>
      <c r="L162" s="82"/>
      <c r="M162" s="77">
        <f t="shared" si="17"/>
        <v>3.5165888629543183</v>
      </c>
    </row>
    <row r="163" spans="1:13">
      <c r="A163" s="73">
        <v>11</v>
      </c>
      <c r="B163" s="73" t="s">
        <v>261</v>
      </c>
      <c r="C163" s="73">
        <v>11</v>
      </c>
      <c r="D163" s="75" t="s">
        <v>386</v>
      </c>
      <c r="E163" s="73">
        <v>537.23</v>
      </c>
      <c r="F163" s="73">
        <v>495.8</v>
      </c>
      <c r="G163" s="76">
        <f t="shared" si="16"/>
        <v>0.51651499999999995</v>
      </c>
      <c r="H163" s="73"/>
      <c r="I163" s="73">
        <v>452</v>
      </c>
      <c r="J163" s="73"/>
      <c r="K163" s="76">
        <f t="shared" si="15"/>
        <v>1.7607585529814418</v>
      </c>
      <c r="L163" s="73"/>
      <c r="M163" s="77">
        <f t="shared" si="17"/>
        <v>7.383181514573633</v>
      </c>
    </row>
    <row r="164" spans="1:13">
      <c r="A164" s="82">
        <v>12</v>
      </c>
      <c r="B164" s="82" t="s">
        <v>267</v>
      </c>
      <c r="C164" s="82">
        <v>12</v>
      </c>
      <c r="D164" s="83" t="s">
        <v>386</v>
      </c>
      <c r="E164" s="82">
        <v>1006.64</v>
      </c>
      <c r="F164" s="82">
        <v>793.89</v>
      </c>
      <c r="G164" s="79">
        <f t="shared" si="16"/>
        <v>0.90026499999999998</v>
      </c>
      <c r="H164" s="82"/>
      <c r="I164" s="82">
        <v>416</v>
      </c>
      <c r="J164" s="82"/>
      <c r="K164" s="79">
        <f t="shared" si="15"/>
        <v>3.3345124155505514</v>
      </c>
      <c r="L164" s="82"/>
      <c r="M164" s="77">
        <f t="shared" si="17"/>
        <v>3.8986209616057494</v>
      </c>
    </row>
    <row r="165" spans="1:13">
      <c r="A165" s="73">
        <v>13</v>
      </c>
      <c r="B165" s="73" t="s">
        <v>273</v>
      </c>
      <c r="C165" s="73">
        <v>13</v>
      </c>
      <c r="D165" s="75" t="s">
        <v>386</v>
      </c>
      <c r="E165" s="73">
        <v>1135.5</v>
      </c>
      <c r="F165" s="73">
        <v>1266.25</v>
      </c>
      <c r="G165" s="76">
        <f t="shared" si="16"/>
        <v>1.2008749999999999</v>
      </c>
      <c r="H165" s="73"/>
      <c r="I165" s="73">
        <v>416</v>
      </c>
      <c r="J165" s="73"/>
      <c r="K165" s="76">
        <f t="shared" si="15"/>
        <v>4.4479487673343607</v>
      </c>
      <c r="L165" s="73"/>
      <c r="M165" s="77">
        <f t="shared" si="17"/>
        <v>2.9226955345060892</v>
      </c>
    </row>
    <row r="166" spans="1:13">
      <c r="A166" s="82">
        <v>14</v>
      </c>
      <c r="B166" s="82" t="s">
        <v>279</v>
      </c>
      <c r="C166" s="82">
        <v>14</v>
      </c>
      <c r="D166" s="83" t="s">
        <v>386</v>
      </c>
      <c r="E166" s="82">
        <v>1475.7</v>
      </c>
      <c r="F166" s="82">
        <v>1498.57</v>
      </c>
      <c r="G166" s="79">
        <f t="shared" si="16"/>
        <v>1.4871350000000001</v>
      </c>
      <c r="H166" s="82"/>
      <c r="I166" s="82">
        <v>443</v>
      </c>
      <c r="J166" s="82"/>
      <c r="K166" s="79">
        <f t="shared" si="15"/>
        <v>5.1725175387034055</v>
      </c>
      <c r="L166" s="82"/>
      <c r="M166" s="77">
        <f t="shared" si="17"/>
        <v>2.5132829232046858</v>
      </c>
    </row>
    <row r="167" spans="1:13">
      <c r="A167" s="73">
        <v>15</v>
      </c>
      <c r="B167" s="73" t="s">
        <v>285</v>
      </c>
      <c r="C167" s="73">
        <v>15</v>
      </c>
      <c r="D167" s="75" t="s">
        <v>386</v>
      </c>
      <c r="E167" s="73">
        <v>1871.71</v>
      </c>
      <c r="F167" s="73">
        <v>1621.97</v>
      </c>
      <c r="G167" s="76">
        <f t="shared" si="16"/>
        <v>1.7468400000000002</v>
      </c>
      <c r="H167" s="73"/>
      <c r="I167" s="73">
        <v>430</v>
      </c>
      <c r="J167" s="73"/>
      <c r="K167" s="76">
        <f t="shared" si="15"/>
        <v>6.2595047837460145</v>
      </c>
      <c r="L167" s="73"/>
      <c r="M167" s="77">
        <f t="shared" si="17"/>
        <v>2.0768416111378261</v>
      </c>
    </row>
    <row r="168" spans="1:13">
      <c r="A168" s="82">
        <v>16</v>
      </c>
      <c r="B168" s="82" t="s">
        <v>291</v>
      </c>
      <c r="C168" s="82">
        <v>16</v>
      </c>
      <c r="D168" s="96" t="s">
        <v>386</v>
      </c>
      <c r="E168" s="82">
        <v>2085.2600000000002</v>
      </c>
      <c r="F168" s="82">
        <v>1962.54</v>
      </c>
      <c r="G168" s="79">
        <f t="shared" si="16"/>
        <v>2.0239000000000003</v>
      </c>
      <c r="H168" s="82"/>
      <c r="I168" s="82">
        <v>431</v>
      </c>
      <c r="J168" s="82"/>
      <c r="K168" s="79">
        <f t="shared" si="15"/>
        <v>7.2354756023008822</v>
      </c>
      <c r="L168" s="82"/>
      <c r="M168" s="77">
        <f t="shared" si="17"/>
        <v>1.7967029003409256</v>
      </c>
    </row>
    <row r="169" spans="1:13">
      <c r="A169" s="73">
        <v>17</v>
      </c>
      <c r="B169" s="73" t="s">
        <v>297</v>
      </c>
      <c r="C169" s="73">
        <v>18</v>
      </c>
      <c r="D169" s="75" t="s">
        <v>386</v>
      </c>
      <c r="E169" s="73">
        <v>1467.22</v>
      </c>
      <c r="F169" s="73">
        <v>1662.29</v>
      </c>
      <c r="G169" s="76">
        <f t="shared" si="16"/>
        <v>1.5647550000000001</v>
      </c>
      <c r="H169" s="73"/>
      <c r="I169" s="73">
        <v>429</v>
      </c>
      <c r="J169" s="73"/>
      <c r="K169" s="76">
        <f t="shared" si="15"/>
        <v>5.6201040869761982</v>
      </c>
      <c r="L169" s="73"/>
      <c r="M169" s="77">
        <f t="shared" si="17"/>
        <v>2.3131244188387319</v>
      </c>
    </row>
    <row r="170" spans="1:13" ht="28">
      <c r="A170" s="82">
        <v>18</v>
      </c>
      <c r="B170" s="82" t="s">
        <v>303</v>
      </c>
      <c r="C170" s="82">
        <v>19</v>
      </c>
      <c r="D170" s="96" t="s">
        <v>422</v>
      </c>
      <c r="E170" s="82">
        <f>5*442.25</f>
        <v>2211.25</v>
      </c>
      <c r="F170" s="82">
        <v>2679.54</v>
      </c>
      <c r="G170" s="79">
        <f t="shared" si="16"/>
        <v>2.445395</v>
      </c>
      <c r="H170" s="82"/>
      <c r="I170" s="82">
        <v>451</v>
      </c>
      <c r="J170" s="82"/>
      <c r="K170" s="79">
        <f t="shared" si="15"/>
        <v>8.3546407743108091</v>
      </c>
      <c r="L170" s="82"/>
      <c r="M170" s="77">
        <f t="shared" si="17"/>
        <v>1.5560214198524169</v>
      </c>
    </row>
    <row r="171" spans="1:13">
      <c r="A171" s="73">
        <v>19</v>
      </c>
      <c r="B171" s="73" t="s">
        <v>309</v>
      </c>
      <c r="C171" s="73">
        <v>20</v>
      </c>
      <c r="D171" s="75" t="s">
        <v>386</v>
      </c>
      <c r="E171" s="73">
        <v>2380.04</v>
      </c>
      <c r="F171" s="73">
        <v>2255.9699999999998</v>
      </c>
      <c r="G171" s="76">
        <f t="shared" si="16"/>
        <v>2.3180050000000003</v>
      </c>
      <c r="H171" s="73"/>
      <c r="I171" s="73">
        <v>421</v>
      </c>
      <c r="J171" s="73"/>
      <c r="K171" s="76">
        <f t="shared" si="15"/>
        <v>8.4837444048764965</v>
      </c>
      <c r="L171" s="73"/>
      <c r="M171" s="77">
        <f t="shared" si="17"/>
        <v>1.532342251203082</v>
      </c>
    </row>
    <row r="172" spans="1:13">
      <c r="A172" s="82">
        <v>20</v>
      </c>
      <c r="B172" s="82" t="s">
        <v>315</v>
      </c>
      <c r="C172" s="82">
        <v>21</v>
      </c>
      <c r="D172" s="83" t="s">
        <v>386</v>
      </c>
      <c r="E172" s="82">
        <v>1167.82</v>
      </c>
      <c r="F172" s="82">
        <v>1196.8599999999999</v>
      </c>
      <c r="G172" s="79">
        <f t="shared" si="16"/>
        <v>1.1823399999999999</v>
      </c>
      <c r="H172" s="82"/>
      <c r="I172" s="82">
        <v>415</v>
      </c>
      <c r="J172" s="82"/>
      <c r="K172" s="79">
        <f t="shared" si="15"/>
        <v>4.3898490727161343</v>
      </c>
      <c r="L172" s="82"/>
      <c r="M172" s="77">
        <f t="shared" si="17"/>
        <v>2.9613774379620077</v>
      </c>
    </row>
    <row r="173" spans="1:13">
      <c r="A173" s="73">
        <v>21</v>
      </c>
      <c r="B173" s="73" t="s">
        <v>321</v>
      </c>
      <c r="C173" s="73">
        <v>22</v>
      </c>
      <c r="D173" s="75" t="s">
        <v>386</v>
      </c>
      <c r="E173" s="73">
        <v>1206.05</v>
      </c>
      <c r="F173" s="73">
        <v>1145.03</v>
      </c>
      <c r="G173" s="76">
        <f t="shared" si="16"/>
        <v>1.17554</v>
      </c>
      <c r="H173" s="73"/>
      <c r="I173" s="73">
        <v>426</v>
      </c>
      <c r="J173" s="73"/>
      <c r="K173" s="76">
        <f t="shared" si="15"/>
        <v>4.2519007212251427</v>
      </c>
      <c r="L173" s="73"/>
      <c r="M173" s="77">
        <f t="shared" si="17"/>
        <v>3.0574561478129199</v>
      </c>
    </row>
    <row r="174" spans="1:13">
      <c r="A174" s="82">
        <v>22</v>
      </c>
      <c r="B174" s="82" t="s">
        <v>327</v>
      </c>
      <c r="C174" s="82">
        <v>23</v>
      </c>
      <c r="D174" s="83" t="s">
        <v>386</v>
      </c>
      <c r="E174" s="82">
        <v>1262.4000000000001</v>
      </c>
      <c r="F174" s="82">
        <v>1387.9</v>
      </c>
      <c r="G174" s="79">
        <f t="shared" si="16"/>
        <v>1.3251500000000001</v>
      </c>
      <c r="H174" s="82"/>
      <c r="I174" s="82">
        <v>420</v>
      </c>
      <c r="J174" s="82"/>
      <c r="K174" s="79">
        <f t="shared" si="15"/>
        <v>4.861508547949227</v>
      </c>
      <c r="L174" s="82"/>
      <c r="M174" s="77">
        <f t="shared" si="17"/>
        <v>2.6740670867448966</v>
      </c>
    </row>
    <row r="175" spans="1:13" ht="28">
      <c r="A175" s="73">
        <v>23</v>
      </c>
      <c r="B175" s="73" t="s">
        <v>333</v>
      </c>
      <c r="C175" s="73">
        <v>25</v>
      </c>
      <c r="D175" s="72" t="s">
        <v>422</v>
      </c>
      <c r="E175" s="73">
        <v>3576.23</v>
      </c>
      <c r="F175" s="73">
        <v>3364.93</v>
      </c>
      <c r="G175" s="76">
        <f t="shared" si="16"/>
        <v>3.47058</v>
      </c>
      <c r="H175" s="73"/>
      <c r="I175" s="73">
        <v>423</v>
      </c>
      <c r="J175" s="73"/>
      <c r="K175" s="76">
        <f t="shared" si="15"/>
        <v>12.64203520965151</v>
      </c>
      <c r="L175" s="73"/>
      <c r="M175" s="77">
        <f t="shared" si="17"/>
        <v>1.0283154400705359</v>
      </c>
    </row>
    <row r="176" spans="1:13">
      <c r="A176" s="82">
        <v>24</v>
      </c>
      <c r="B176" s="82" t="s">
        <v>339</v>
      </c>
      <c r="C176" s="82">
        <v>27</v>
      </c>
      <c r="D176" s="83" t="s">
        <v>386</v>
      </c>
      <c r="E176" s="82">
        <v>705.05</v>
      </c>
      <c r="F176" s="82">
        <v>723.78</v>
      </c>
      <c r="G176" s="79">
        <f t="shared" si="16"/>
        <v>0.71441499999999991</v>
      </c>
      <c r="H176" s="82"/>
      <c r="I176" s="82">
        <v>422</v>
      </c>
      <c r="J176" s="82"/>
      <c r="K176" s="79">
        <f t="shared" si="15"/>
        <v>2.6085154703919264</v>
      </c>
      <c r="L176" s="82"/>
      <c r="M176" s="77">
        <f t="shared" si="17"/>
        <v>4.9836775543626608</v>
      </c>
    </row>
    <row r="177" spans="1:13">
      <c r="A177" s="66"/>
      <c r="B177" s="66"/>
      <c r="C177" s="66"/>
      <c r="D177" s="66"/>
      <c r="E177" s="66"/>
      <c r="F177" s="66"/>
      <c r="G177" s="66"/>
      <c r="H177" s="66"/>
      <c r="I177" s="66"/>
      <c r="J177" s="66"/>
      <c r="K177" s="84" t="s">
        <v>387</v>
      </c>
      <c r="L177" s="85"/>
      <c r="M177" s="86">
        <f>SUM(M153:M176)</f>
        <v>65.247837765151672</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topLeftCell="A145" zoomScale="125" zoomScaleNormal="125" zoomScalePageLayoutView="125" workbookViewId="0">
      <selection activeCell="Q151" sqref="Q151"/>
    </sheetView>
  </sheetViews>
  <sheetFormatPr baseColWidth="10" defaultRowHeight="15" x14ac:dyDescent="0"/>
  <cols>
    <col min="1" max="1" width="7.1640625" customWidth="1"/>
    <col min="2" max="2" width="6.5" bestFit="1" customWidth="1"/>
    <col min="3" max="3" width="5.1640625" bestFit="1" customWidth="1"/>
    <col min="4" max="4" width="8.83203125" bestFit="1" customWidth="1"/>
    <col min="5" max="5" width="8.1640625" bestFit="1" customWidth="1"/>
    <col min="6" max="6" width="8" bestFit="1" customWidth="1"/>
    <col min="7" max="7" width="6" bestFit="1" customWidth="1"/>
    <col min="8" max="8" width="2.6640625" customWidth="1"/>
    <col min="9" max="9" width="7.1640625" bestFit="1" customWidth="1"/>
    <col min="10" max="10" width="2.6640625" customWidth="1"/>
    <col min="11" max="11" width="8.5" customWidth="1"/>
    <col min="12" max="12" width="2.33203125" customWidth="1"/>
    <col min="13" max="13" width="6.6640625" customWidth="1"/>
  </cols>
  <sheetData>
    <row r="1" spans="1:13" ht="42">
      <c r="A1" s="70" t="s">
        <v>375</v>
      </c>
      <c r="B1" s="71" t="s">
        <v>376</v>
      </c>
      <c r="C1" s="71" t="s">
        <v>377</v>
      </c>
      <c r="D1" s="71" t="s">
        <v>378</v>
      </c>
      <c r="E1" s="71" t="s">
        <v>379</v>
      </c>
      <c r="F1" s="71" t="s">
        <v>380</v>
      </c>
      <c r="G1" s="71" t="s">
        <v>381</v>
      </c>
      <c r="H1" s="64"/>
      <c r="I1" s="71" t="s">
        <v>382</v>
      </c>
      <c r="J1" s="65"/>
      <c r="K1" s="71" t="s">
        <v>383</v>
      </c>
      <c r="L1" s="64"/>
      <c r="M1" s="71" t="s">
        <v>384</v>
      </c>
    </row>
    <row r="2" spans="1:13">
      <c r="A2" s="66" t="s">
        <v>403</v>
      </c>
      <c r="B2" s="66"/>
      <c r="C2" s="66"/>
      <c r="D2" s="66"/>
      <c r="E2" s="66"/>
      <c r="F2" s="66"/>
      <c r="G2" s="66"/>
      <c r="H2" s="66"/>
      <c r="I2" s="66"/>
      <c r="J2" s="66"/>
      <c r="K2" s="66"/>
      <c r="L2" s="66"/>
      <c r="M2" s="66"/>
    </row>
    <row r="3" spans="1:13">
      <c r="A3" s="72">
        <v>1</v>
      </c>
      <c r="B3" s="73" t="s">
        <v>201</v>
      </c>
      <c r="C3" s="74">
        <v>1</v>
      </c>
      <c r="D3" s="75" t="s">
        <v>386</v>
      </c>
      <c r="E3" s="76">
        <v>1941.98</v>
      </c>
      <c r="F3" s="76">
        <v>2056.06</v>
      </c>
      <c r="G3" s="76">
        <f>AVERAGE(E3,F3)/1000</f>
        <v>1.99902</v>
      </c>
      <c r="H3" s="73"/>
      <c r="I3" s="73">
        <v>410</v>
      </c>
      <c r="J3" s="73"/>
      <c r="K3" s="76">
        <f t="shared" ref="K3:K26" si="0">IF(G3&lt;&gt;"",(G3*(10^3/1)*(1/649)*(1/I3))*1000,0)</f>
        <v>7.5125709346461722</v>
      </c>
      <c r="L3" s="73"/>
      <c r="M3" s="77">
        <f>20/K3*0.8</f>
        <v>2.1297635841562363</v>
      </c>
    </row>
    <row r="4" spans="1:13">
      <c r="A4" s="78">
        <v>2</v>
      </c>
      <c r="B4" s="69" t="s">
        <v>207</v>
      </c>
      <c r="C4" s="67">
        <v>2</v>
      </c>
      <c r="D4" s="87" t="s">
        <v>386</v>
      </c>
      <c r="E4" s="68">
        <v>2150.9499999999998</v>
      </c>
      <c r="F4" s="68">
        <v>2146.88</v>
      </c>
      <c r="G4" s="79">
        <f t="shared" ref="G4:G26" si="1">AVERAGE(E4,F4)/1000</f>
        <v>2.1489150000000001</v>
      </c>
      <c r="H4" s="69"/>
      <c r="I4" s="69">
        <v>416</v>
      </c>
      <c r="J4" s="69"/>
      <c r="K4" s="68">
        <f t="shared" si="0"/>
        <v>7.9594161135474701</v>
      </c>
      <c r="L4" s="69"/>
      <c r="M4" s="77">
        <f t="shared" ref="M4:M26" si="2">20/K4*0.8</f>
        <v>2.0101977044229296</v>
      </c>
    </row>
    <row r="5" spans="1:13">
      <c r="A5" s="72">
        <v>3</v>
      </c>
      <c r="B5" s="73" t="s">
        <v>213</v>
      </c>
      <c r="C5" s="74">
        <v>3</v>
      </c>
      <c r="D5" s="75" t="s">
        <v>386</v>
      </c>
      <c r="E5" s="76">
        <v>1368.46</v>
      </c>
      <c r="F5" s="76">
        <v>1340.84</v>
      </c>
      <c r="G5" s="76">
        <f t="shared" si="1"/>
        <v>1.3546500000000001</v>
      </c>
      <c r="H5" s="73"/>
      <c r="I5" s="73">
        <v>429</v>
      </c>
      <c r="J5" s="73"/>
      <c r="K5" s="76">
        <f t="shared" si="0"/>
        <v>4.8654735095413066</v>
      </c>
      <c r="L5" s="73"/>
      <c r="M5" s="77">
        <f t="shared" si="2"/>
        <v>3.2884774665042631</v>
      </c>
    </row>
    <row r="6" spans="1:13">
      <c r="A6" s="78">
        <v>4</v>
      </c>
      <c r="B6" s="69" t="s">
        <v>219</v>
      </c>
      <c r="C6" s="67">
        <v>4</v>
      </c>
      <c r="D6" s="87" t="s">
        <v>386</v>
      </c>
      <c r="E6" s="68">
        <v>1307.6300000000001</v>
      </c>
      <c r="F6" s="68">
        <v>1190.4100000000001</v>
      </c>
      <c r="G6" s="79">
        <f t="shared" si="1"/>
        <v>1.24902</v>
      </c>
      <c r="H6" s="69"/>
      <c r="I6" s="69">
        <v>425</v>
      </c>
      <c r="J6" s="69"/>
      <c r="K6" s="68">
        <f t="shared" si="0"/>
        <v>4.5283059911175556</v>
      </c>
      <c r="L6" s="69"/>
      <c r="M6" s="77">
        <f t="shared" si="2"/>
        <v>3.533330130822566</v>
      </c>
    </row>
    <row r="7" spans="1:13">
      <c r="A7" s="72">
        <v>5</v>
      </c>
      <c r="B7" s="80" t="s">
        <v>220</v>
      </c>
      <c r="C7" s="74">
        <v>5</v>
      </c>
      <c r="D7" s="75" t="s">
        <v>386</v>
      </c>
      <c r="E7" s="76">
        <v>830.93</v>
      </c>
      <c r="F7" s="76">
        <v>761.9</v>
      </c>
      <c r="G7" s="76">
        <f t="shared" si="1"/>
        <v>0.79641499999999998</v>
      </c>
      <c r="H7" s="73"/>
      <c r="I7" s="73">
        <v>402</v>
      </c>
      <c r="J7" s="73"/>
      <c r="K7" s="76">
        <f t="shared" si="0"/>
        <v>3.0525914342003393</v>
      </c>
      <c r="L7" s="73"/>
      <c r="M7" s="77">
        <f t="shared" si="2"/>
        <v>5.2414482399251643</v>
      </c>
    </row>
    <row r="8" spans="1:13">
      <c r="A8" s="78">
        <v>6</v>
      </c>
      <c r="B8" s="81" t="s">
        <v>231</v>
      </c>
      <c r="C8" s="67">
        <v>6</v>
      </c>
      <c r="D8" s="87" t="s">
        <v>386</v>
      </c>
      <c r="E8" s="68">
        <v>2143.33</v>
      </c>
      <c r="F8" s="68">
        <v>1817.2</v>
      </c>
      <c r="G8" s="79">
        <f t="shared" si="1"/>
        <v>1.9802649999999999</v>
      </c>
      <c r="H8" s="69"/>
      <c r="I8" s="69">
        <v>424</v>
      </c>
      <c r="J8" s="69"/>
      <c r="K8" s="68">
        <f t="shared" si="0"/>
        <v>7.1963579672645865</v>
      </c>
      <c r="L8" s="69"/>
      <c r="M8" s="77">
        <f t="shared" si="2"/>
        <v>2.2233468752919436</v>
      </c>
    </row>
    <row r="9" spans="1:13">
      <c r="A9" s="72">
        <v>7</v>
      </c>
      <c r="B9" s="80" t="s">
        <v>234</v>
      </c>
      <c r="C9" s="73">
        <v>7</v>
      </c>
      <c r="D9" s="75" t="s">
        <v>386</v>
      </c>
      <c r="E9" s="76">
        <v>1353.44</v>
      </c>
      <c r="F9" s="76">
        <v>1299.46</v>
      </c>
      <c r="G9" s="76">
        <f t="shared" si="1"/>
        <v>1.3264500000000001</v>
      </c>
      <c r="H9" s="73"/>
      <c r="I9" s="73">
        <v>372</v>
      </c>
      <c r="J9" s="73"/>
      <c r="K9" s="76">
        <f t="shared" si="0"/>
        <v>5.4941846016203595</v>
      </c>
      <c r="L9" s="73"/>
      <c r="M9" s="77">
        <f t="shared" si="2"/>
        <v>2.9121700780278186</v>
      </c>
    </row>
    <row r="10" spans="1:13">
      <c r="A10" s="69">
        <v>8</v>
      </c>
      <c r="B10" s="81" t="s">
        <v>239</v>
      </c>
      <c r="C10" s="69">
        <v>8</v>
      </c>
      <c r="D10" s="87" t="s">
        <v>386</v>
      </c>
      <c r="E10" s="69">
        <v>1640.12</v>
      </c>
      <c r="F10" s="69">
        <v>1477.36</v>
      </c>
      <c r="G10" s="79">
        <f t="shared" si="1"/>
        <v>1.5587399999999998</v>
      </c>
      <c r="H10" s="69"/>
      <c r="I10" s="69">
        <v>388</v>
      </c>
      <c r="J10" s="69"/>
      <c r="K10" s="68">
        <f t="shared" si="0"/>
        <v>6.1900941972582704</v>
      </c>
      <c r="L10" s="69"/>
      <c r="M10" s="77">
        <f t="shared" si="2"/>
        <v>2.5847748822767116</v>
      </c>
    </row>
    <row r="11" spans="1:13">
      <c r="A11" s="73">
        <v>9</v>
      </c>
      <c r="B11" s="73" t="s">
        <v>245</v>
      </c>
      <c r="C11" s="73">
        <v>9</v>
      </c>
      <c r="D11" s="75" t="s">
        <v>386</v>
      </c>
      <c r="E11" s="73">
        <v>1555.77</v>
      </c>
      <c r="F11" s="73">
        <v>1226.04</v>
      </c>
      <c r="G11" s="76">
        <f t="shared" si="1"/>
        <v>1.3909050000000001</v>
      </c>
      <c r="H11" s="73"/>
      <c r="I11" s="73">
        <v>403</v>
      </c>
      <c r="J11" s="73"/>
      <c r="K11" s="76">
        <f t="shared" si="0"/>
        <v>5.3179925596546695</v>
      </c>
      <c r="L11" s="73"/>
      <c r="M11" s="77">
        <f t="shared" si="2"/>
        <v>3.008654077740752</v>
      </c>
    </row>
    <row r="12" spans="1:13">
      <c r="A12" s="82">
        <v>10</v>
      </c>
      <c r="B12" s="82" t="s">
        <v>251</v>
      </c>
      <c r="C12" s="82">
        <v>10</v>
      </c>
      <c r="D12" s="83" t="s">
        <v>386</v>
      </c>
      <c r="E12" s="82">
        <v>2063.34</v>
      </c>
      <c r="F12" s="82">
        <v>2353.81</v>
      </c>
      <c r="G12" s="79">
        <f t="shared" si="1"/>
        <v>2.2085749999999997</v>
      </c>
      <c r="H12" s="82"/>
      <c r="I12" s="82">
        <v>399</v>
      </c>
      <c r="J12" s="82"/>
      <c r="K12" s="79">
        <f t="shared" si="0"/>
        <v>8.5289301837027089</v>
      </c>
      <c r="L12" s="82"/>
      <c r="M12" s="77">
        <f t="shared" si="2"/>
        <v>1.8759679884088154</v>
      </c>
    </row>
    <row r="13" spans="1:13">
      <c r="A13" s="73">
        <v>11</v>
      </c>
      <c r="B13" s="73" t="s">
        <v>260</v>
      </c>
      <c r="C13" s="73">
        <v>11</v>
      </c>
      <c r="D13" s="75" t="s">
        <v>386</v>
      </c>
      <c r="E13" s="73">
        <v>4592.2299999999996</v>
      </c>
      <c r="F13" s="73">
        <v>3988.42</v>
      </c>
      <c r="G13" s="76">
        <f t="shared" si="1"/>
        <v>4.2903250000000002</v>
      </c>
      <c r="H13" s="73"/>
      <c r="I13" s="73">
        <v>405</v>
      </c>
      <c r="J13" s="73"/>
      <c r="K13" s="76">
        <f t="shared" si="0"/>
        <v>16.322642622077648</v>
      </c>
      <c r="L13" s="73"/>
      <c r="M13" s="77">
        <f t="shared" si="2"/>
        <v>0.98023343219919257</v>
      </c>
    </row>
    <row r="14" spans="1:13">
      <c r="A14" s="82">
        <v>12</v>
      </c>
      <c r="B14" s="82" t="s">
        <v>263</v>
      </c>
      <c r="C14" s="82">
        <v>12</v>
      </c>
      <c r="D14" s="83" t="s">
        <v>386</v>
      </c>
      <c r="E14" s="82">
        <v>1889.46</v>
      </c>
      <c r="F14" s="82">
        <v>1898.29</v>
      </c>
      <c r="G14" s="79">
        <f t="shared" si="1"/>
        <v>1.893875</v>
      </c>
      <c r="H14" s="82"/>
      <c r="I14" s="82">
        <v>404</v>
      </c>
      <c r="J14" s="82"/>
      <c r="K14" s="79">
        <f t="shared" si="0"/>
        <v>7.2231269737143204</v>
      </c>
      <c r="L14" s="82"/>
      <c r="M14" s="77">
        <f t="shared" si="2"/>
        <v>2.2151071216421356</v>
      </c>
    </row>
    <row r="15" spans="1:13">
      <c r="A15" s="73">
        <v>13</v>
      </c>
      <c r="B15" s="73" t="s">
        <v>269</v>
      </c>
      <c r="C15" s="73">
        <v>13</v>
      </c>
      <c r="D15" s="75" t="s">
        <v>386</v>
      </c>
      <c r="E15" s="73">
        <v>1786.52</v>
      </c>
      <c r="F15" s="73">
        <v>1618.44</v>
      </c>
      <c r="G15" s="76">
        <f t="shared" si="1"/>
        <v>1.70248</v>
      </c>
      <c r="H15" s="73"/>
      <c r="I15" s="73">
        <v>403</v>
      </c>
      <c r="J15" s="73"/>
      <c r="K15" s="76">
        <f t="shared" si="0"/>
        <v>6.5092698444256678</v>
      </c>
      <c r="L15" s="73"/>
      <c r="M15" s="77">
        <f t="shared" si="2"/>
        <v>2.4580329871716557</v>
      </c>
    </row>
    <row r="16" spans="1:13">
      <c r="A16" s="82">
        <v>14</v>
      </c>
      <c r="B16" s="82" t="s">
        <v>279</v>
      </c>
      <c r="C16" s="82">
        <v>14</v>
      </c>
      <c r="D16" s="83" t="s">
        <v>386</v>
      </c>
      <c r="E16" s="82">
        <v>1475.7</v>
      </c>
      <c r="F16" s="82">
        <v>1498.57</v>
      </c>
      <c r="G16" s="79">
        <f t="shared" si="1"/>
        <v>1.4871350000000001</v>
      </c>
      <c r="H16" s="82"/>
      <c r="I16" s="82">
        <v>443</v>
      </c>
      <c r="J16" s="82"/>
      <c r="K16" s="79">
        <f t="shared" si="0"/>
        <v>5.1725175387034055</v>
      </c>
      <c r="L16" s="82"/>
      <c r="M16" s="77">
        <f t="shared" si="2"/>
        <v>3.093271290098075</v>
      </c>
    </row>
    <row r="17" spans="1:13">
      <c r="A17" s="73">
        <v>15</v>
      </c>
      <c r="B17" s="73" t="s">
        <v>280</v>
      </c>
      <c r="C17" s="73">
        <v>15</v>
      </c>
      <c r="D17" s="75" t="s">
        <v>386</v>
      </c>
      <c r="E17" s="73">
        <v>1241.67</v>
      </c>
      <c r="F17" s="111">
        <v>1241.5899999999999</v>
      </c>
      <c r="G17" s="76">
        <f t="shared" si="1"/>
        <v>1.24163</v>
      </c>
      <c r="H17" s="73"/>
      <c r="I17" s="73">
        <v>389</v>
      </c>
      <c r="J17" s="73"/>
      <c r="K17" s="76">
        <f t="shared" si="0"/>
        <v>4.918106162932097</v>
      </c>
      <c r="L17" s="73"/>
      <c r="M17" s="77">
        <f t="shared" si="2"/>
        <v>3.2532847949872341</v>
      </c>
    </row>
    <row r="18" spans="1:13">
      <c r="A18" s="82">
        <v>16</v>
      </c>
      <c r="B18" s="82" t="s">
        <v>288</v>
      </c>
      <c r="C18" s="82">
        <v>16</v>
      </c>
      <c r="D18" s="96" t="s">
        <v>386</v>
      </c>
      <c r="E18" s="82">
        <v>907.43</v>
      </c>
      <c r="F18" s="82">
        <v>877.45</v>
      </c>
      <c r="G18" s="79">
        <f t="shared" si="1"/>
        <v>0.89244000000000001</v>
      </c>
      <c r="H18" s="82"/>
      <c r="I18" s="82">
        <v>376</v>
      </c>
      <c r="J18" s="82"/>
      <c r="K18" s="79">
        <f t="shared" si="0"/>
        <v>3.6571812608595882</v>
      </c>
      <c r="L18" s="82"/>
      <c r="M18" s="77">
        <f t="shared" si="2"/>
        <v>4.3749540585361473</v>
      </c>
    </row>
    <row r="19" spans="1:13">
      <c r="A19" s="73">
        <v>17</v>
      </c>
      <c r="B19" s="73" t="s">
        <v>295</v>
      </c>
      <c r="C19" s="73">
        <v>18</v>
      </c>
      <c r="D19" s="75" t="s">
        <v>386</v>
      </c>
      <c r="E19" s="73">
        <v>1472.55</v>
      </c>
      <c r="F19" s="73">
        <v>1452.53</v>
      </c>
      <c r="G19" s="76">
        <f t="shared" si="1"/>
        <v>1.46254</v>
      </c>
      <c r="H19" s="73"/>
      <c r="I19" s="73">
        <v>438</v>
      </c>
      <c r="J19" s="73"/>
      <c r="K19" s="76">
        <f t="shared" si="0"/>
        <v>5.1450422497555071</v>
      </c>
      <c r="L19" s="73"/>
      <c r="M19" s="77">
        <f t="shared" si="2"/>
        <v>3.1097898177143879</v>
      </c>
    </row>
    <row r="20" spans="1:13">
      <c r="A20" s="82">
        <v>18</v>
      </c>
      <c r="B20" s="82" t="s">
        <v>302</v>
      </c>
      <c r="C20" s="82">
        <v>19</v>
      </c>
      <c r="D20" s="83" t="s">
        <v>386</v>
      </c>
      <c r="E20" s="82">
        <v>1845.79</v>
      </c>
      <c r="F20" s="82">
        <v>1844.27</v>
      </c>
      <c r="G20" s="79">
        <f t="shared" si="1"/>
        <v>1.8450299999999999</v>
      </c>
      <c r="H20" s="82"/>
      <c r="I20" s="82">
        <v>411</v>
      </c>
      <c r="J20" s="82"/>
      <c r="K20" s="79">
        <f t="shared" si="0"/>
        <v>6.9169862674749476</v>
      </c>
      <c r="L20" s="82"/>
      <c r="M20" s="77">
        <f t="shared" si="2"/>
        <v>2.3131461277052408</v>
      </c>
    </row>
    <row r="21" spans="1:13">
      <c r="A21" s="73">
        <v>19</v>
      </c>
      <c r="B21" s="73" t="s">
        <v>308</v>
      </c>
      <c r="C21" s="73">
        <v>20</v>
      </c>
      <c r="D21" s="75" t="s">
        <v>386</v>
      </c>
      <c r="E21" s="73">
        <v>3364.65</v>
      </c>
      <c r="F21" s="73">
        <v>2867</v>
      </c>
      <c r="G21" s="76">
        <f t="shared" si="1"/>
        <v>3.1158249999999996</v>
      </c>
      <c r="H21" s="73"/>
      <c r="I21" s="73">
        <v>418</v>
      </c>
      <c r="J21" s="73"/>
      <c r="K21" s="76">
        <f t="shared" si="0"/>
        <v>11.485557464188556</v>
      </c>
      <c r="L21" s="73"/>
      <c r="M21" s="77">
        <f t="shared" si="2"/>
        <v>1.3930538460921267</v>
      </c>
    </row>
    <row r="22" spans="1:13">
      <c r="A22" s="82">
        <v>20</v>
      </c>
      <c r="B22" s="82" t="s">
        <v>312</v>
      </c>
      <c r="C22" s="82">
        <v>21</v>
      </c>
      <c r="D22" s="83" t="s">
        <v>386</v>
      </c>
      <c r="E22" s="82">
        <v>1033.08</v>
      </c>
      <c r="F22" s="82">
        <v>1106.7</v>
      </c>
      <c r="G22" s="79">
        <f t="shared" si="1"/>
        <v>1.0698899999999998</v>
      </c>
      <c r="H22" s="82"/>
      <c r="I22" s="82">
        <v>375</v>
      </c>
      <c r="J22" s="82"/>
      <c r="K22" s="79">
        <f t="shared" si="0"/>
        <v>4.3960554699537751</v>
      </c>
      <c r="L22" s="82"/>
      <c r="M22" s="77">
        <f t="shared" si="2"/>
        <v>3.6396265036592546</v>
      </c>
    </row>
    <row r="23" spans="1:13">
      <c r="A23" s="73">
        <v>21</v>
      </c>
      <c r="B23" s="73" t="s">
        <v>319</v>
      </c>
      <c r="C23" s="73">
        <v>22</v>
      </c>
      <c r="D23" s="75" t="s">
        <v>386</v>
      </c>
      <c r="E23" s="73">
        <v>1188.1500000000001</v>
      </c>
      <c r="F23" s="73">
        <v>1325.65</v>
      </c>
      <c r="G23" s="76">
        <f t="shared" si="1"/>
        <v>1.2569000000000001</v>
      </c>
      <c r="H23" s="73"/>
      <c r="I23" s="73">
        <v>429</v>
      </c>
      <c r="J23" s="73"/>
      <c r="K23" s="76">
        <f t="shared" si="0"/>
        <v>4.5143864866515102</v>
      </c>
      <c r="L23" s="73"/>
      <c r="M23" s="77">
        <f t="shared" si="2"/>
        <v>3.5442246797676824</v>
      </c>
    </row>
    <row r="24" spans="1:13">
      <c r="A24" s="82">
        <v>22</v>
      </c>
      <c r="B24" s="82" t="s">
        <v>323</v>
      </c>
      <c r="C24" s="82">
        <v>23</v>
      </c>
      <c r="D24" s="83" t="s">
        <v>386</v>
      </c>
      <c r="E24" s="82">
        <v>3414.83</v>
      </c>
      <c r="F24" s="82">
        <v>3508.4</v>
      </c>
      <c r="G24" s="79">
        <f t="shared" si="1"/>
        <v>3.4616149999999997</v>
      </c>
      <c r="H24" s="82"/>
      <c r="I24" s="82">
        <v>410</v>
      </c>
      <c r="J24" s="82"/>
      <c r="K24" s="79">
        <f t="shared" si="0"/>
        <v>13.009188620391596</v>
      </c>
      <c r="L24" s="82"/>
      <c r="M24" s="77">
        <f t="shared" si="2"/>
        <v>1.2298999166573985</v>
      </c>
    </row>
    <row r="25" spans="1:13">
      <c r="A25" s="73">
        <v>23</v>
      </c>
      <c r="B25" s="73" t="s">
        <v>330</v>
      </c>
      <c r="C25" s="73">
        <v>25</v>
      </c>
      <c r="D25" s="75" t="s">
        <v>386</v>
      </c>
      <c r="E25" s="73">
        <v>976.8</v>
      </c>
      <c r="F25" s="73">
        <v>883.42</v>
      </c>
      <c r="G25" s="76">
        <f t="shared" si="1"/>
        <v>0.93010999999999988</v>
      </c>
      <c r="H25" s="73"/>
      <c r="I25" s="73">
        <v>383</v>
      </c>
      <c r="J25" s="73"/>
      <c r="K25" s="76">
        <f t="shared" si="0"/>
        <v>3.7418885049101447</v>
      </c>
      <c r="L25" s="73"/>
      <c r="M25" s="77">
        <f t="shared" si="2"/>
        <v>4.275915751900313</v>
      </c>
    </row>
    <row r="26" spans="1:13">
      <c r="A26" s="82">
        <v>24</v>
      </c>
      <c r="B26" s="82" t="s">
        <v>339</v>
      </c>
      <c r="C26" s="82">
        <v>27</v>
      </c>
      <c r="D26" s="83" t="s">
        <v>386</v>
      </c>
      <c r="E26" s="82">
        <v>705.05</v>
      </c>
      <c r="F26" s="82">
        <v>723.78</v>
      </c>
      <c r="G26" s="79">
        <f t="shared" si="1"/>
        <v>0.71441499999999991</v>
      </c>
      <c r="H26" s="82"/>
      <c r="I26" s="82">
        <v>422</v>
      </c>
      <c r="J26" s="82"/>
      <c r="K26" s="79">
        <f t="shared" si="0"/>
        <v>2.6085154703919264</v>
      </c>
      <c r="L26" s="82"/>
      <c r="M26" s="77">
        <f t="shared" si="2"/>
        <v>6.1337569899848132</v>
      </c>
    </row>
    <row r="27" spans="1:13">
      <c r="A27" s="66"/>
      <c r="B27" s="66"/>
      <c r="C27" s="66"/>
      <c r="D27" s="66"/>
      <c r="E27" s="66"/>
      <c r="F27" s="66"/>
      <c r="G27" s="66"/>
      <c r="H27" s="66"/>
      <c r="I27" s="66"/>
      <c r="J27" s="66"/>
      <c r="K27" s="84" t="s">
        <v>387</v>
      </c>
      <c r="L27" s="85"/>
      <c r="M27" s="86">
        <f>SUM(M3:M26)</f>
        <v>70.82242834569287</v>
      </c>
    </row>
    <row r="31" spans="1:13" ht="42">
      <c r="A31" s="70" t="s">
        <v>375</v>
      </c>
      <c r="B31" s="71" t="s">
        <v>376</v>
      </c>
      <c r="C31" s="71" t="s">
        <v>377</v>
      </c>
      <c r="D31" s="71" t="s">
        <v>378</v>
      </c>
      <c r="E31" s="71" t="s">
        <v>379</v>
      </c>
      <c r="F31" s="71" t="s">
        <v>380</v>
      </c>
      <c r="G31" s="71" t="s">
        <v>381</v>
      </c>
      <c r="H31" s="64"/>
      <c r="I31" s="71" t="s">
        <v>382</v>
      </c>
      <c r="J31" s="65"/>
      <c r="K31" s="71" t="s">
        <v>383</v>
      </c>
      <c r="L31" s="64"/>
      <c r="M31" s="71" t="s">
        <v>384</v>
      </c>
    </row>
    <row r="32" spans="1:13">
      <c r="A32" s="66" t="s">
        <v>408</v>
      </c>
      <c r="B32" s="66"/>
      <c r="C32" s="66"/>
      <c r="D32" s="66"/>
      <c r="E32" s="66"/>
      <c r="F32" s="66"/>
      <c r="G32" s="66"/>
      <c r="H32" s="66"/>
      <c r="I32" s="66"/>
      <c r="J32" s="66"/>
      <c r="K32" s="66"/>
      <c r="L32" s="66"/>
      <c r="M32" s="66"/>
    </row>
    <row r="33" spans="1:13">
      <c r="A33" s="72">
        <v>1</v>
      </c>
      <c r="B33" s="73" t="s">
        <v>196</v>
      </c>
      <c r="C33" s="74">
        <v>1</v>
      </c>
      <c r="D33" s="75" t="s">
        <v>386</v>
      </c>
      <c r="E33" s="76">
        <v>383.23</v>
      </c>
      <c r="F33" s="76">
        <v>347.87</v>
      </c>
      <c r="G33" s="76">
        <f>AVERAGE(E33,F33)/1000</f>
        <v>0.36554999999999999</v>
      </c>
      <c r="H33" s="73"/>
      <c r="I33" s="73">
        <v>394</v>
      </c>
      <c r="J33" s="73"/>
      <c r="K33" s="76">
        <f t="shared" ref="K33:K56" si="3">IF(G33&lt;&gt;"",(G33*(10^3/1)*(1/649)*(1/I33))*1000,0)</f>
        <v>1.4295714609747132</v>
      </c>
      <c r="L33" s="73"/>
      <c r="M33" s="77">
        <f>20/K33*0.85</f>
        <v>11.89167555737929</v>
      </c>
    </row>
    <row r="34" spans="1:13">
      <c r="A34" s="78">
        <v>2</v>
      </c>
      <c r="B34" s="69" t="s">
        <v>206</v>
      </c>
      <c r="C34" s="67">
        <v>2</v>
      </c>
      <c r="D34" s="87" t="s">
        <v>386</v>
      </c>
      <c r="E34" s="68">
        <v>1860.1</v>
      </c>
      <c r="F34" s="68">
        <v>1744.96</v>
      </c>
      <c r="G34" s="79">
        <f t="shared" ref="G34:G56" si="4">AVERAGE(E34,F34)/1000</f>
        <v>1.80253</v>
      </c>
      <c r="H34" s="69"/>
      <c r="I34" s="69">
        <v>394</v>
      </c>
      <c r="J34" s="69"/>
      <c r="K34" s="68">
        <f t="shared" si="3"/>
        <v>7.0492284107529732</v>
      </c>
      <c r="L34" s="69"/>
      <c r="M34" s="77">
        <f t="shared" ref="M34:M56" si="5">20/K34*0.85</f>
        <v>2.4116114572295606</v>
      </c>
    </row>
    <row r="35" spans="1:13">
      <c r="A35" s="72">
        <v>3</v>
      </c>
      <c r="B35" s="73" t="s">
        <v>210</v>
      </c>
      <c r="C35" s="74">
        <v>3</v>
      </c>
      <c r="D35" s="75" t="s">
        <v>386</v>
      </c>
      <c r="E35" s="76">
        <v>1024.9000000000001</v>
      </c>
      <c r="F35" s="76">
        <v>1234.82</v>
      </c>
      <c r="G35" s="76">
        <f t="shared" si="4"/>
        <v>1.1298600000000001</v>
      </c>
      <c r="H35" s="73"/>
      <c r="I35" s="73">
        <v>363</v>
      </c>
      <c r="J35" s="73"/>
      <c r="K35" s="76">
        <f t="shared" si="3"/>
        <v>4.7959352595856322</v>
      </c>
      <c r="L35" s="73"/>
      <c r="M35" s="77">
        <f t="shared" si="5"/>
        <v>3.5446683659922456</v>
      </c>
    </row>
    <row r="36" spans="1:13">
      <c r="A36" s="78">
        <v>4</v>
      </c>
      <c r="B36" s="69" t="s">
        <v>215</v>
      </c>
      <c r="C36" s="67">
        <v>4</v>
      </c>
      <c r="D36" s="87" t="s">
        <v>386</v>
      </c>
      <c r="E36" s="68">
        <v>3588.81</v>
      </c>
      <c r="F36" s="68">
        <v>3752.24</v>
      </c>
      <c r="G36" s="79">
        <f t="shared" si="4"/>
        <v>3.6705249999999996</v>
      </c>
      <c r="H36" s="69"/>
      <c r="I36" s="69">
        <v>419</v>
      </c>
      <c r="J36" s="69"/>
      <c r="K36" s="68">
        <f t="shared" si="3"/>
        <v>13.498001331220051</v>
      </c>
      <c r="L36" s="69"/>
      <c r="M36" s="77">
        <f t="shared" si="5"/>
        <v>1.259445719617766</v>
      </c>
    </row>
    <row r="37" spans="1:13">
      <c r="A37" s="72">
        <v>5</v>
      </c>
      <c r="B37" s="80" t="s">
        <v>223</v>
      </c>
      <c r="C37" s="74">
        <v>5</v>
      </c>
      <c r="D37" s="75" t="s">
        <v>386</v>
      </c>
      <c r="E37" s="76">
        <v>1968.15</v>
      </c>
      <c r="F37" s="76">
        <v>1837.54</v>
      </c>
      <c r="G37" s="76">
        <f t="shared" si="4"/>
        <v>1.9028450000000001</v>
      </c>
      <c r="H37" s="73"/>
      <c r="I37" s="73">
        <v>427</v>
      </c>
      <c r="J37" s="73"/>
      <c r="K37" s="76">
        <f t="shared" si="3"/>
        <v>6.8664275430043702</v>
      </c>
      <c r="L37" s="73"/>
      <c r="M37" s="77">
        <f t="shared" si="5"/>
        <v>2.4758143726893151</v>
      </c>
    </row>
    <row r="38" spans="1:13">
      <c r="A38" s="78">
        <v>6</v>
      </c>
      <c r="B38" s="81" t="s">
        <v>226</v>
      </c>
      <c r="C38" s="67">
        <v>6</v>
      </c>
      <c r="D38" s="87" t="s">
        <v>386</v>
      </c>
      <c r="E38" s="68">
        <v>540.85</v>
      </c>
      <c r="F38" s="68">
        <v>491.44</v>
      </c>
      <c r="G38" s="79">
        <f t="shared" si="4"/>
        <v>0.51614499999999996</v>
      </c>
      <c r="H38" s="69"/>
      <c r="I38" s="69">
        <v>398</v>
      </c>
      <c r="J38" s="69"/>
      <c r="K38" s="68">
        <f t="shared" si="3"/>
        <v>1.9982230102747949</v>
      </c>
      <c r="L38" s="69"/>
      <c r="M38" s="77">
        <f t="shared" si="5"/>
        <v>8.5075589223958357</v>
      </c>
    </row>
    <row r="39" spans="1:13">
      <c r="A39" s="72">
        <v>7</v>
      </c>
      <c r="B39" s="80" t="s">
        <v>232</v>
      </c>
      <c r="C39" s="73">
        <v>7</v>
      </c>
      <c r="D39" s="75" t="s">
        <v>386</v>
      </c>
      <c r="E39" s="76">
        <v>454.29</v>
      </c>
      <c r="F39" s="114">
        <v>433.61</v>
      </c>
      <c r="G39" s="76">
        <f t="shared" si="4"/>
        <v>0.44395000000000007</v>
      </c>
      <c r="H39" s="73"/>
      <c r="I39" s="73">
        <v>390</v>
      </c>
      <c r="J39" s="73"/>
      <c r="K39" s="76">
        <f t="shared" si="3"/>
        <v>1.7539804827940424</v>
      </c>
      <c r="L39" s="73"/>
      <c r="M39" s="77">
        <f t="shared" si="5"/>
        <v>9.6922401171303054</v>
      </c>
    </row>
    <row r="40" spans="1:13">
      <c r="A40" s="69">
        <v>8</v>
      </c>
      <c r="B40" s="81" t="s">
        <v>241</v>
      </c>
      <c r="C40" s="69">
        <v>8</v>
      </c>
      <c r="D40" s="87" t="s">
        <v>386</v>
      </c>
      <c r="E40" s="69">
        <v>1452.4</v>
      </c>
      <c r="F40" s="69">
        <v>1348.93</v>
      </c>
      <c r="G40" s="79">
        <f t="shared" si="4"/>
        <v>1.400665</v>
      </c>
      <c r="H40" s="69"/>
      <c r="I40" s="69">
        <v>425</v>
      </c>
      <c r="J40" s="69"/>
      <c r="K40" s="68">
        <f t="shared" si="3"/>
        <v>5.0780929937460346</v>
      </c>
      <c r="L40" s="69"/>
      <c r="M40" s="77">
        <f t="shared" si="5"/>
        <v>3.3477134075599806</v>
      </c>
    </row>
    <row r="41" spans="1:13">
      <c r="A41" s="73">
        <v>9</v>
      </c>
      <c r="B41" s="73" t="s">
        <v>244</v>
      </c>
      <c r="C41" s="73">
        <v>9</v>
      </c>
      <c r="D41" s="75" t="s">
        <v>386</v>
      </c>
      <c r="E41" s="73">
        <v>620.84</v>
      </c>
      <c r="F41" s="73">
        <v>689.5</v>
      </c>
      <c r="G41" s="76">
        <f t="shared" si="4"/>
        <v>0.65517000000000003</v>
      </c>
      <c r="H41" s="73"/>
      <c r="I41" s="73">
        <v>394</v>
      </c>
      <c r="J41" s="73"/>
      <c r="K41" s="76">
        <f t="shared" si="3"/>
        <v>2.5622003394523398</v>
      </c>
      <c r="L41" s="73"/>
      <c r="M41" s="77">
        <f t="shared" si="5"/>
        <v>6.6349222339240201</v>
      </c>
    </row>
    <row r="42" spans="1:13">
      <c r="A42" s="82">
        <v>10</v>
      </c>
      <c r="B42" s="82" t="s">
        <v>252</v>
      </c>
      <c r="C42" s="82">
        <v>10</v>
      </c>
      <c r="D42" s="83" t="s">
        <v>386</v>
      </c>
      <c r="E42" s="82">
        <v>1033.68</v>
      </c>
      <c r="F42" s="82">
        <v>1031.83</v>
      </c>
      <c r="G42" s="79">
        <f t="shared" si="4"/>
        <v>1.0327550000000001</v>
      </c>
      <c r="H42" s="82"/>
      <c r="I42" s="82">
        <v>374</v>
      </c>
      <c r="J42" s="82"/>
      <c r="K42" s="79">
        <f t="shared" si="3"/>
        <v>4.2548181900579261</v>
      </c>
      <c r="L42" s="82"/>
      <c r="M42" s="77">
        <f t="shared" si="5"/>
        <v>3.9954703680931098</v>
      </c>
    </row>
    <row r="43" spans="1:13">
      <c r="A43" s="73">
        <v>11</v>
      </c>
      <c r="B43" s="73" t="s">
        <v>261</v>
      </c>
      <c r="C43" s="73">
        <v>11</v>
      </c>
      <c r="D43" s="75" t="s">
        <v>386</v>
      </c>
      <c r="E43" s="73">
        <v>537.23</v>
      </c>
      <c r="F43" s="73">
        <v>495.8</v>
      </c>
      <c r="G43" s="76">
        <f t="shared" si="4"/>
        <v>0.51651499999999995</v>
      </c>
      <c r="H43" s="73"/>
      <c r="I43" s="73">
        <v>452</v>
      </c>
      <c r="J43" s="73"/>
      <c r="K43" s="76">
        <f t="shared" si="3"/>
        <v>1.7607585529814418</v>
      </c>
      <c r="L43" s="73"/>
      <c r="M43" s="77">
        <f t="shared" si="5"/>
        <v>9.6549296729039806</v>
      </c>
    </row>
    <row r="44" spans="1:13">
      <c r="A44" s="82">
        <v>12</v>
      </c>
      <c r="B44" s="82" t="s">
        <v>266</v>
      </c>
      <c r="C44" s="82">
        <v>12</v>
      </c>
      <c r="D44" s="83" t="s">
        <v>386</v>
      </c>
      <c r="E44" s="82">
        <v>2236.3000000000002</v>
      </c>
      <c r="F44" s="82">
        <v>2042.65</v>
      </c>
      <c r="G44" s="79">
        <f t="shared" si="4"/>
        <v>2.1394750000000005</v>
      </c>
      <c r="H44" s="82"/>
      <c r="I44" s="82">
        <v>409</v>
      </c>
      <c r="J44" s="82"/>
      <c r="K44" s="79">
        <f t="shared" si="3"/>
        <v>8.0600773806608643</v>
      </c>
      <c r="L44" s="82"/>
      <c r="M44" s="77">
        <f t="shared" si="5"/>
        <v>2.1091608922749736</v>
      </c>
    </row>
    <row r="45" spans="1:13">
      <c r="A45" s="73">
        <v>13</v>
      </c>
      <c r="B45" s="73" t="s">
        <v>271</v>
      </c>
      <c r="C45" s="73">
        <v>13</v>
      </c>
      <c r="D45" s="75" t="s">
        <v>386</v>
      </c>
      <c r="E45" s="73">
        <v>5006.76</v>
      </c>
      <c r="F45" s="73">
        <v>5036.8599999999997</v>
      </c>
      <c r="G45" s="76">
        <f t="shared" si="4"/>
        <v>5.0218099999999994</v>
      </c>
      <c r="H45" s="73"/>
      <c r="I45" s="73">
        <v>453</v>
      </c>
      <c r="J45" s="73"/>
      <c r="K45" s="76">
        <f t="shared" si="3"/>
        <v>17.081160692115905</v>
      </c>
      <c r="L45" s="73"/>
      <c r="M45" s="77">
        <f t="shared" si="5"/>
        <v>0.99524852592989388</v>
      </c>
    </row>
    <row r="46" spans="1:13">
      <c r="A46" s="82">
        <v>14</v>
      </c>
      <c r="B46" s="82" t="s">
        <v>274</v>
      </c>
      <c r="C46" s="82">
        <v>14</v>
      </c>
      <c r="D46" s="83" t="s">
        <v>386</v>
      </c>
      <c r="E46" s="82">
        <v>505.08</v>
      </c>
      <c r="F46" s="82">
        <v>551.19000000000005</v>
      </c>
      <c r="G46" s="79">
        <f t="shared" si="4"/>
        <v>0.52813500000000002</v>
      </c>
      <c r="H46" s="82"/>
      <c r="I46" s="82">
        <v>391</v>
      </c>
      <c r="J46" s="82"/>
      <c r="K46" s="79">
        <f t="shared" si="3"/>
        <v>2.0812463794387592</v>
      </c>
      <c r="L46" s="82"/>
      <c r="M46" s="77">
        <f t="shared" si="5"/>
        <v>8.1681823776117835</v>
      </c>
    </row>
    <row r="47" spans="1:13">
      <c r="A47" s="73">
        <v>15</v>
      </c>
      <c r="B47" s="73" t="s">
        <v>282</v>
      </c>
      <c r="C47" s="73">
        <v>15</v>
      </c>
      <c r="D47" s="75" t="s">
        <v>386</v>
      </c>
      <c r="E47" s="73">
        <v>1362.13</v>
      </c>
      <c r="F47" s="73">
        <v>1163.1099999999999</v>
      </c>
      <c r="G47" s="76">
        <f t="shared" si="4"/>
        <v>1.2626199999999999</v>
      </c>
      <c r="H47" s="73"/>
      <c r="I47" s="73">
        <v>379</v>
      </c>
      <c r="J47" s="73"/>
      <c r="K47" s="76">
        <f t="shared" si="3"/>
        <v>5.1332067601465212</v>
      </c>
      <c r="L47" s="73"/>
      <c r="M47" s="77">
        <f t="shared" si="5"/>
        <v>3.3117699703790531</v>
      </c>
    </row>
    <row r="48" spans="1:13" ht="28">
      <c r="A48" s="82">
        <v>16</v>
      </c>
      <c r="B48" s="82" t="s">
        <v>287</v>
      </c>
      <c r="C48" s="82">
        <v>16</v>
      </c>
      <c r="D48" s="96" t="s">
        <v>391</v>
      </c>
      <c r="E48" s="82">
        <v>703.23</v>
      </c>
      <c r="F48" s="82">
        <v>614.34</v>
      </c>
      <c r="G48" s="79">
        <f t="shared" si="4"/>
        <v>0.65878500000000006</v>
      </c>
      <c r="H48" s="82"/>
      <c r="I48" s="82">
        <v>370</v>
      </c>
      <c r="J48" s="82"/>
      <c r="K48" s="79">
        <f t="shared" si="3"/>
        <v>2.7434514637904477</v>
      </c>
      <c r="L48" s="82"/>
      <c r="M48" s="77">
        <f t="shared" si="5"/>
        <v>6.1965739960685173</v>
      </c>
    </row>
    <row r="49" spans="1:13">
      <c r="A49" s="73">
        <v>17</v>
      </c>
      <c r="B49" s="73" t="s">
        <v>297</v>
      </c>
      <c r="C49" s="73">
        <v>18</v>
      </c>
      <c r="D49" s="75" t="s">
        <v>386</v>
      </c>
      <c r="E49" s="73">
        <v>1467.22</v>
      </c>
      <c r="F49" s="73">
        <v>1662.29</v>
      </c>
      <c r="G49" s="76">
        <f t="shared" si="4"/>
        <v>1.5647550000000001</v>
      </c>
      <c r="H49" s="73"/>
      <c r="I49" s="73">
        <v>429</v>
      </c>
      <c r="J49" s="73"/>
      <c r="K49" s="76">
        <f t="shared" si="3"/>
        <v>5.6201040869761982</v>
      </c>
      <c r="L49" s="73"/>
      <c r="M49" s="77">
        <f t="shared" si="5"/>
        <v>3.0248550092506492</v>
      </c>
    </row>
    <row r="50" spans="1:13">
      <c r="A50" s="82">
        <v>18</v>
      </c>
      <c r="B50" s="82" t="s">
        <v>300</v>
      </c>
      <c r="C50" s="82">
        <v>19</v>
      </c>
      <c r="D50" s="83" t="s">
        <v>386</v>
      </c>
      <c r="E50" s="82">
        <v>1612.59</v>
      </c>
      <c r="F50" s="82">
        <v>1604.27</v>
      </c>
      <c r="G50" s="79">
        <f t="shared" si="4"/>
        <v>1.6084299999999998</v>
      </c>
      <c r="H50" s="82"/>
      <c r="I50" s="82">
        <v>382</v>
      </c>
      <c r="J50" s="82"/>
      <c r="K50" s="79">
        <f t="shared" si="3"/>
        <v>6.4877499818488369</v>
      </c>
      <c r="L50" s="82"/>
      <c r="M50" s="77">
        <f t="shared" si="5"/>
        <v>2.6203229235963019</v>
      </c>
    </row>
    <row r="51" spans="1:13">
      <c r="A51" s="73">
        <v>19</v>
      </c>
      <c r="B51" s="73" t="s">
        <v>304</v>
      </c>
      <c r="C51" s="73">
        <v>20</v>
      </c>
      <c r="D51" s="75" t="s">
        <v>386</v>
      </c>
      <c r="E51" s="73">
        <v>805.42</v>
      </c>
      <c r="F51" s="73">
        <v>738.24</v>
      </c>
      <c r="G51" s="76">
        <f t="shared" si="4"/>
        <v>0.77182999999999991</v>
      </c>
      <c r="H51" s="73"/>
      <c r="I51" s="73">
        <v>405</v>
      </c>
      <c r="J51" s="73"/>
      <c r="K51" s="76">
        <f t="shared" si="3"/>
        <v>2.9364454336205745</v>
      </c>
      <c r="L51" s="73"/>
      <c r="M51" s="77">
        <f t="shared" si="5"/>
        <v>5.7893124133552734</v>
      </c>
    </row>
    <row r="52" spans="1:13">
      <c r="A52" s="82">
        <v>20</v>
      </c>
      <c r="B52" s="82" t="s">
        <v>314</v>
      </c>
      <c r="C52" s="82">
        <v>21</v>
      </c>
      <c r="D52" s="83" t="s">
        <v>386</v>
      </c>
      <c r="E52" s="82">
        <v>885.9</v>
      </c>
      <c r="F52" s="82">
        <v>853.57</v>
      </c>
      <c r="G52" s="79">
        <f t="shared" si="4"/>
        <v>0.86973500000000004</v>
      </c>
      <c r="H52" s="82"/>
      <c r="I52" s="82">
        <v>402</v>
      </c>
      <c r="J52" s="82"/>
      <c r="K52" s="79">
        <f t="shared" si="3"/>
        <v>3.3336208019992486</v>
      </c>
      <c r="L52" s="82"/>
      <c r="M52" s="77">
        <f t="shared" si="5"/>
        <v>5.0995602108688276</v>
      </c>
    </row>
    <row r="53" spans="1:13">
      <c r="A53" s="73">
        <v>21</v>
      </c>
      <c r="B53" s="73" t="s">
        <v>320</v>
      </c>
      <c r="C53" s="73">
        <v>22</v>
      </c>
      <c r="D53" s="75" t="s">
        <v>386</v>
      </c>
      <c r="E53" s="73">
        <v>1236.76</v>
      </c>
      <c r="F53" s="73">
        <v>1071.32</v>
      </c>
      <c r="G53" s="76">
        <f t="shared" si="4"/>
        <v>1.15404</v>
      </c>
      <c r="H53" s="73"/>
      <c r="I53" s="73">
        <v>409</v>
      </c>
      <c r="J53" s="73"/>
      <c r="K53" s="76">
        <f t="shared" si="3"/>
        <v>4.3476328072905082</v>
      </c>
      <c r="L53" s="73"/>
      <c r="M53" s="77">
        <f t="shared" si="5"/>
        <v>3.9101738241308803</v>
      </c>
    </row>
    <row r="54" spans="1:13">
      <c r="A54" s="82">
        <v>22</v>
      </c>
      <c r="B54" s="82" t="s">
        <v>326</v>
      </c>
      <c r="C54" s="82">
        <v>23</v>
      </c>
      <c r="D54" s="83" t="s">
        <v>386</v>
      </c>
      <c r="E54" s="82">
        <v>1713.07</v>
      </c>
      <c r="F54" s="82">
        <v>1548.13</v>
      </c>
      <c r="G54" s="79">
        <f t="shared" si="4"/>
        <v>1.6305999999999998</v>
      </c>
      <c r="H54" s="82"/>
      <c r="I54" s="82">
        <v>428</v>
      </c>
      <c r="J54" s="82"/>
      <c r="K54" s="79">
        <f t="shared" si="3"/>
        <v>5.8702821018677183</v>
      </c>
      <c r="L54" s="82"/>
      <c r="M54" s="77">
        <f t="shared" si="5"/>
        <v>2.8959425978167546</v>
      </c>
    </row>
    <row r="55" spans="1:13" ht="28">
      <c r="A55" s="73">
        <v>23</v>
      </c>
      <c r="B55" s="73" t="s">
        <v>333</v>
      </c>
      <c r="C55" s="73">
        <v>25</v>
      </c>
      <c r="D55" s="72" t="s">
        <v>422</v>
      </c>
      <c r="E55" s="73">
        <v>3576.23</v>
      </c>
      <c r="F55" s="73">
        <v>3364.93</v>
      </c>
      <c r="G55" s="76">
        <f t="shared" si="4"/>
        <v>3.47058</v>
      </c>
      <c r="H55" s="73"/>
      <c r="I55" s="73">
        <v>423</v>
      </c>
      <c r="J55" s="73"/>
      <c r="K55" s="76">
        <f t="shared" si="3"/>
        <v>12.64203520965151</v>
      </c>
      <c r="L55" s="73"/>
      <c r="M55" s="77">
        <f t="shared" si="5"/>
        <v>1.3447201908614699</v>
      </c>
    </row>
    <row r="56" spans="1:13">
      <c r="A56" s="82">
        <v>24</v>
      </c>
      <c r="B56" s="82" t="s">
        <v>334</v>
      </c>
      <c r="C56" s="82">
        <v>27</v>
      </c>
      <c r="D56" s="83" t="s">
        <v>386</v>
      </c>
      <c r="E56" s="82">
        <v>418.71</v>
      </c>
      <c r="F56" s="82">
        <v>370.97</v>
      </c>
      <c r="G56" s="79">
        <f t="shared" si="4"/>
        <v>0.39484000000000002</v>
      </c>
      <c r="H56" s="82"/>
      <c r="I56" s="82">
        <v>401</v>
      </c>
      <c r="J56" s="82"/>
      <c r="K56" s="79">
        <f t="shared" si="3"/>
        <v>1.5171624098459553</v>
      </c>
      <c r="L56" s="82"/>
      <c r="M56" s="77">
        <f t="shared" si="5"/>
        <v>11.205128659710262</v>
      </c>
    </row>
    <row r="57" spans="1:13">
      <c r="A57" s="66"/>
      <c r="B57" s="66"/>
      <c r="C57" s="66"/>
      <c r="D57" s="66"/>
      <c r="E57" s="66"/>
      <c r="F57" s="66"/>
      <c r="G57" s="66"/>
      <c r="H57" s="66"/>
      <c r="I57" s="66"/>
      <c r="J57" s="66"/>
      <c r="K57" s="84" t="s">
        <v>387</v>
      </c>
      <c r="L57" s="85"/>
      <c r="M57" s="86">
        <f>SUM(M33:M56)</f>
        <v>120.08700178677006</v>
      </c>
    </row>
    <row r="61" spans="1:13" ht="42">
      <c r="A61" s="70" t="s">
        <v>375</v>
      </c>
      <c r="B61" s="71" t="s">
        <v>376</v>
      </c>
      <c r="C61" s="71" t="s">
        <v>377</v>
      </c>
      <c r="D61" s="71" t="s">
        <v>378</v>
      </c>
      <c r="E61" s="71" t="s">
        <v>379</v>
      </c>
      <c r="F61" s="71" t="s">
        <v>380</v>
      </c>
      <c r="G61" s="71" t="s">
        <v>381</v>
      </c>
      <c r="H61" s="64"/>
      <c r="I61" s="71" t="s">
        <v>382</v>
      </c>
      <c r="J61" s="65"/>
      <c r="K61" s="71" t="s">
        <v>383</v>
      </c>
      <c r="L61" s="64"/>
      <c r="M61" s="71" t="s">
        <v>384</v>
      </c>
    </row>
    <row r="62" spans="1:13">
      <c r="A62" s="66" t="s">
        <v>407</v>
      </c>
      <c r="B62" s="66"/>
      <c r="C62" s="66"/>
      <c r="D62" s="66"/>
      <c r="E62" s="66"/>
      <c r="F62" s="66"/>
      <c r="G62" s="66"/>
      <c r="H62" s="66"/>
      <c r="I62" s="66"/>
      <c r="J62" s="66"/>
      <c r="K62" s="66"/>
      <c r="L62" s="66"/>
      <c r="M62" s="66"/>
    </row>
    <row r="63" spans="1:13">
      <c r="A63" s="72">
        <v>1</v>
      </c>
      <c r="B63" s="73" t="s">
        <v>197</v>
      </c>
      <c r="C63" s="74">
        <v>1</v>
      </c>
      <c r="D63" s="75" t="s">
        <v>386</v>
      </c>
      <c r="E63" s="76">
        <v>3482.48</v>
      </c>
      <c r="F63" s="76">
        <v>3435.53</v>
      </c>
      <c r="G63" s="76">
        <f>AVERAGE(E63,F63)/1000</f>
        <v>3.4590050000000003</v>
      </c>
      <c r="H63" s="73"/>
      <c r="I63" s="73">
        <v>415</v>
      </c>
      <c r="J63" s="73"/>
      <c r="K63" s="76">
        <f t="shared" ref="K63:K86" si="6">IF(G63&lt;&gt;"",(G63*(10^3/1)*(1/649)*(1/I63))*1000,0)</f>
        <v>12.842760874004496</v>
      </c>
      <c r="L63" s="73"/>
      <c r="M63" s="77">
        <f>20/K63*0.95</f>
        <v>1.4794326692213509</v>
      </c>
    </row>
    <row r="64" spans="1:13">
      <c r="A64" s="78">
        <v>2</v>
      </c>
      <c r="B64" s="69" t="s">
        <v>203</v>
      </c>
      <c r="C64" s="67">
        <v>2</v>
      </c>
      <c r="D64" s="87" t="s">
        <v>386</v>
      </c>
      <c r="E64" s="68">
        <v>2492.2199999999998</v>
      </c>
      <c r="F64" s="68">
        <v>2273.0300000000002</v>
      </c>
      <c r="G64" s="79">
        <f t="shared" ref="G64:G86" si="7">AVERAGE(E64,F64)/1000</f>
        <v>2.382625</v>
      </c>
      <c r="H64" s="69"/>
      <c r="I64" s="69">
        <v>386</v>
      </c>
      <c r="J64" s="69"/>
      <c r="K64" s="68">
        <f t="shared" si="6"/>
        <v>9.510945496060101</v>
      </c>
      <c r="L64" s="69"/>
      <c r="M64" s="77">
        <f t="shared" ref="M64:M86" si="8">20/K64*0.95</f>
        <v>1.9976983369183146</v>
      </c>
    </row>
    <row r="65" spans="1:13">
      <c r="A65" s="72">
        <v>3</v>
      </c>
      <c r="B65" s="73" t="s">
        <v>212</v>
      </c>
      <c r="C65" s="74">
        <v>3</v>
      </c>
      <c r="D65" s="75" t="s">
        <v>386</v>
      </c>
      <c r="E65" s="76">
        <v>1071.51</v>
      </c>
      <c r="F65" s="76">
        <v>932.19</v>
      </c>
      <c r="G65" s="76">
        <f t="shared" si="7"/>
        <v>1.0018500000000001</v>
      </c>
      <c r="H65" s="73"/>
      <c r="I65" s="73">
        <v>416</v>
      </c>
      <c r="J65" s="73"/>
      <c r="K65" s="76">
        <f t="shared" si="6"/>
        <v>3.7107754533602</v>
      </c>
      <c r="L65" s="73"/>
      <c r="M65" s="77">
        <f t="shared" si="8"/>
        <v>5.1202235863652232</v>
      </c>
    </row>
    <row r="66" spans="1:13">
      <c r="A66" s="78">
        <v>4</v>
      </c>
      <c r="B66" s="69" t="s">
        <v>218</v>
      </c>
      <c r="C66" s="67">
        <v>4</v>
      </c>
      <c r="D66" s="87" t="s">
        <v>386</v>
      </c>
      <c r="E66" s="68">
        <v>940.82</v>
      </c>
      <c r="F66" s="68">
        <v>1183.46</v>
      </c>
      <c r="G66" s="79">
        <f t="shared" si="7"/>
        <v>1.0621400000000001</v>
      </c>
      <c r="H66" s="69"/>
      <c r="I66" s="69">
        <v>419</v>
      </c>
      <c r="J66" s="69"/>
      <c r="K66" s="68">
        <f t="shared" si="6"/>
        <v>3.9059173099058224</v>
      </c>
      <c r="L66" s="69"/>
      <c r="M66" s="77">
        <f t="shared" si="8"/>
        <v>4.8644142956672365</v>
      </c>
    </row>
    <row r="67" spans="1:13">
      <c r="A67" s="72">
        <v>5</v>
      </c>
      <c r="B67" s="80" t="s">
        <v>224</v>
      </c>
      <c r="C67" s="74">
        <v>5</v>
      </c>
      <c r="D67" s="75" t="s">
        <v>386</v>
      </c>
      <c r="E67" s="76">
        <v>1469.1</v>
      </c>
      <c r="F67" s="76">
        <v>1337.68</v>
      </c>
      <c r="G67" s="76">
        <f t="shared" si="7"/>
        <v>1.4033899999999999</v>
      </c>
      <c r="H67" s="73"/>
      <c r="I67" s="73">
        <v>408</v>
      </c>
      <c r="J67" s="73"/>
      <c r="K67" s="76">
        <f t="shared" si="6"/>
        <v>5.2999712982265317</v>
      </c>
      <c r="L67" s="73"/>
      <c r="M67" s="77">
        <f t="shared" si="8"/>
        <v>3.5849250742844117</v>
      </c>
    </row>
    <row r="68" spans="1:13">
      <c r="A68" s="78">
        <v>6</v>
      </c>
      <c r="B68" s="81" t="s">
        <v>230</v>
      </c>
      <c r="C68" s="67">
        <v>6</v>
      </c>
      <c r="D68" s="87" t="s">
        <v>386</v>
      </c>
      <c r="E68" s="68">
        <v>1324.25</v>
      </c>
      <c r="F68" s="68">
        <v>1333.82</v>
      </c>
      <c r="G68" s="79">
        <f t="shared" si="7"/>
        <v>1.3290349999999997</v>
      </c>
      <c r="H68" s="69"/>
      <c r="I68" s="69">
        <v>391</v>
      </c>
      <c r="J68" s="69"/>
      <c r="K68" s="68">
        <f t="shared" si="6"/>
        <v>5.2373905950133786</v>
      </c>
      <c r="L68" s="69"/>
      <c r="M68" s="77">
        <f t="shared" si="8"/>
        <v>3.627760743697495</v>
      </c>
    </row>
    <row r="69" spans="1:13">
      <c r="A69" s="72">
        <v>7</v>
      </c>
      <c r="B69" s="80" t="s">
        <v>236</v>
      </c>
      <c r="C69" s="73">
        <v>7</v>
      </c>
      <c r="D69" s="75" t="s">
        <v>386</v>
      </c>
      <c r="E69" s="76">
        <v>5134.13</v>
      </c>
      <c r="F69" s="76">
        <v>4899.3999999999996</v>
      </c>
      <c r="G69" s="76">
        <f t="shared" si="7"/>
        <v>5.0167649999999995</v>
      </c>
      <c r="H69" s="73"/>
      <c r="I69" s="73">
        <v>397</v>
      </c>
      <c r="J69" s="73"/>
      <c r="K69" s="76">
        <f t="shared" si="6"/>
        <v>19.471013339646735</v>
      </c>
      <c r="L69" s="73"/>
      <c r="M69" s="77">
        <f t="shared" si="8"/>
        <v>0.97580951071058719</v>
      </c>
    </row>
    <row r="70" spans="1:13">
      <c r="A70" s="69">
        <v>8</v>
      </c>
      <c r="B70" s="81" t="s">
        <v>238</v>
      </c>
      <c r="C70" s="69">
        <v>8</v>
      </c>
      <c r="D70" s="87" t="s">
        <v>386</v>
      </c>
      <c r="E70" s="69">
        <v>526.63</v>
      </c>
      <c r="F70" s="69">
        <v>529.05999999999995</v>
      </c>
      <c r="G70" s="79">
        <f t="shared" si="7"/>
        <v>0.52784500000000001</v>
      </c>
      <c r="H70" s="69"/>
      <c r="I70" s="69">
        <v>388</v>
      </c>
      <c r="J70" s="69"/>
      <c r="K70" s="68">
        <f t="shared" si="6"/>
        <v>2.0961868377996287</v>
      </c>
      <c r="L70" s="69"/>
      <c r="M70" s="77">
        <f t="shared" si="8"/>
        <v>9.0640775227576267</v>
      </c>
    </row>
    <row r="71" spans="1:13">
      <c r="A71" s="73">
        <v>9</v>
      </c>
      <c r="B71" s="73" t="s">
        <v>248</v>
      </c>
      <c r="C71" s="73">
        <v>9</v>
      </c>
      <c r="D71" s="75" t="s">
        <v>386</v>
      </c>
      <c r="E71" s="73">
        <v>1008.96</v>
      </c>
      <c r="F71" s="73">
        <v>1027.51</v>
      </c>
      <c r="G71" s="76">
        <f t="shared" si="7"/>
        <v>1.018235</v>
      </c>
      <c r="H71" s="73"/>
      <c r="I71" s="73">
        <v>393</v>
      </c>
      <c r="J71" s="73"/>
      <c r="K71" s="76">
        <f t="shared" si="6"/>
        <v>3.9921860603708192</v>
      </c>
      <c r="L71" s="73"/>
      <c r="M71" s="77">
        <f t="shared" si="8"/>
        <v>4.7592972152793802</v>
      </c>
    </row>
    <row r="72" spans="1:13">
      <c r="A72" s="82">
        <v>10</v>
      </c>
      <c r="B72" s="82" t="s">
        <v>254</v>
      </c>
      <c r="C72" s="82">
        <v>10</v>
      </c>
      <c r="D72" s="83" t="s">
        <v>386</v>
      </c>
      <c r="E72" s="82">
        <v>880.22</v>
      </c>
      <c r="F72" s="82">
        <v>1339.77</v>
      </c>
      <c r="G72" s="79">
        <f t="shared" si="7"/>
        <v>1.1099949999999998</v>
      </c>
      <c r="H72" s="82"/>
      <c r="I72" s="82">
        <v>396</v>
      </c>
      <c r="J72" s="82"/>
      <c r="K72" s="79">
        <f t="shared" si="6"/>
        <v>4.3189794711366361</v>
      </c>
      <c r="L72" s="82"/>
      <c r="M72" s="77">
        <f t="shared" si="8"/>
        <v>4.3991873837269537</v>
      </c>
    </row>
    <row r="73" spans="1:13">
      <c r="A73" s="73">
        <v>11</v>
      </c>
      <c r="B73" s="73" t="s">
        <v>259</v>
      </c>
      <c r="C73" s="73">
        <v>11</v>
      </c>
      <c r="D73" s="75" t="s">
        <v>386</v>
      </c>
      <c r="E73" s="73">
        <v>1283.1600000000001</v>
      </c>
      <c r="F73" s="73">
        <v>1010.63</v>
      </c>
      <c r="G73" s="76">
        <f t="shared" si="7"/>
        <v>1.146895</v>
      </c>
      <c r="H73" s="73"/>
      <c r="I73" s="73">
        <v>425</v>
      </c>
      <c r="J73" s="73"/>
      <c r="K73" s="76">
        <f t="shared" si="6"/>
        <v>4.158053113387111</v>
      </c>
      <c r="L73" s="73"/>
      <c r="M73" s="77">
        <f t="shared" si="8"/>
        <v>4.5694462003932355</v>
      </c>
    </row>
    <row r="74" spans="1:13">
      <c r="A74" s="82">
        <v>12</v>
      </c>
      <c r="B74" s="82" t="s">
        <v>264</v>
      </c>
      <c r="C74" s="82">
        <v>12</v>
      </c>
      <c r="D74" s="83" t="s">
        <v>386</v>
      </c>
      <c r="E74" s="82">
        <v>1386.35</v>
      </c>
      <c r="F74" s="82">
        <v>1436.57</v>
      </c>
      <c r="G74" s="79">
        <f t="shared" si="7"/>
        <v>1.4114599999999999</v>
      </c>
      <c r="H74" s="82"/>
      <c r="I74" s="82">
        <v>374</v>
      </c>
      <c r="J74" s="82"/>
      <c r="K74" s="79">
        <f t="shared" si="6"/>
        <v>5.8150342361345722</v>
      </c>
      <c r="L74" s="82"/>
      <c r="M74" s="77">
        <f t="shared" si="8"/>
        <v>3.2673926289090724</v>
      </c>
    </row>
    <row r="75" spans="1:13">
      <c r="A75" s="73">
        <v>13</v>
      </c>
      <c r="B75" s="73" t="s">
        <v>273</v>
      </c>
      <c r="C75" s="73">
        <v>13</v>
      </c>
      <c r="D75" s="75" t="s">
        <v>386</v>
      </c>
      <c r="E75" s="73">
        <v>1135.5</v>
      </c>
      <c r="F75" s="73">
        <v>1266.25</v>
      </c>
      <c r="G75" s="76">
        <f t="shared" si="7"/>
        <v>1.2008749999999999</v>
      </c>
      <c r="H75" s="73"/>
      <c r="I75" s="73">
        <v>416</v>
      </c>
      <c r="J75" s="73"/>
      <c r="K75" s="76">
        <f t="shared" si="6"/>
        <v>4.4479487673343607</v>
      </c>
      <c r="L75" s="73"/>
      <c r="M75" s="77">
        <f t="shared" si="8"/>
        <v>4.2716319350473606</v>
      </c>
    </row>
    <row r="76" spans="1:13">
      <c r="A76" s="82">
        <v>14</v>
      </c>
      <c r="B76" s="82" t="s">
        <v>276</v>
      </c>
      <c r="C76" s="82">
        <v>14</v>
      </c>
      <c r="D76" s="83" t="s">
        <v>386</v>
      </c>
      <c r="E76" s="82">
        <v>920.67</v>
      </c>
      <c r="F76" s="82">
        <v>941.27</v>
      </c>
      <c r="G76" s="79">
        <f t="shared" si="7"/>
        <v>0.93097000000000008</v>
      </c>
      <c r="H76" s="82"/>
      <c r="I76" s="82">
        <v>375</v>
      </c>
      <c r="J76" s="82"/>
      <c r="K76" s="79">
        <f t="shared" si="6"/>
        <v>3.8252491011813046</v>
      </c>
      <c r="L76" s="82"/>
      <c r="M76" s="77">
        <f t="shared" si="8"/>
        <v>4.9669967882960773</v>
      </c>
    </row>
    <row r="77" spans="1:13">
      <c r="A77" s="73">
        <v>15</v>
      </c>
      <c r="B77" s="73" t="s">
        <v>285</v>
      </c>
      <c r="C77" s="73">
        <v>15</v>
      </c>
      <c r="D77" s="75" t="s">
        <v>386</v>
      </c>
      <c r="E77" s="73">
        <v>1871.71</v>
      </c>
      <c r="F77" s="73">
        <v>1621.97</v>
      </c>
      <c r="G77" s="76">
        <f t="shared" si="7"/>
        <v>1.7468400000000002</v>
      </c>
      <c r="H77" s="73"/>
      <c r="I77" s="73">
        <v>430</v>
      </c>
      <c r="J77" s="73"/>
      <c r="K77" s="76">
        <f t="shared" si="6"/>
        <v>6.2595047837460145</v>
      </c>
      <c r="L77" s="73"/>
      <c r="M77" s="77">
        <f t="shared" si="8"/>
        <v>3.0353838932014376</v>
      </c>
    </row>
    <row r="78" spans="1:13">
      <c r="A78" s="82">
        <v>16</v>
      </c>
      <c r="B78" s="82" t="s">
        <v>291</v>
      </c>
      <c r="C78" s="82">
        <v>16</v>
      </c>
      <c r="D78" s="96" t="s">
        <v>386</v>
      </c>
      <c r="E78" s="82">
        <v>2085.2600000000002</v>
      </c>
      <c r="F78" s="82">
        <v>1962.54</v>
      </c>
      <c r="G78" s="79">
        <f t="shared" si="7"/>
        <v>2.0239000000000003</v>
      </c>
      <c r="H78" s="82"/>
      <c r="I78" s="82">
        <v>431</v>
      </c>
      <c r="J78" s="82"/>
      <c r="K78" s="79">
        <f t="shared" si="6"/>
        <v>7.2354756023008822</v>
      </c>
      <c r="L78" s="82"/>
      <c r="M78" s="77">
        <f t="shared" si="8"/>
        <v>2.6259503928059682</v>
      </c>
    </row>
    <row r="79" spans="1:13">
      <c r="A79" s="73">
        <v>17</v>
      </c>
      <c r="B79" s="73" t="s">
        <v>292</v>
      </c>
      <c r="C79" s="73">
        <v>18</v>
      </c>
      <c r="D79" s="75" t="s">
        <v>386</v>
      </c>
      <c r="E79" s="73">
        <v>373.3</v>
      </c>
      <c r="F79" s="73">
        <v>410.43</v>
      </c>
      <c r="G79" s="76">
        <f t="shared" si="7"/>
        <v>0.39186500000000002</v>
      </c>
      <c r="H79" s="73"/>
      <c r="I79" s="73">
        <v>394</v>
      </c>
      <c r="J79" s="73"/>
      <c r="K79" s="76">
        <f t="shared" si="6"/>
        <v>1.5324826167551799</v>
      </c>
      <c r="L79" s="73"/>
      <c r="M79" s="77">
        <f t="shared" si="8"/>
        <v>12.398183047733275</v>
      </c>
    </row>
    <row r="80" spans="1:13">
      <c r="A80" s="82">
        <v>18</v>
      </c>
      <c r="B80" s="82" t="s">
        <v>303</v>
      </c>
      <c r="C80" s="82">
        <v>19</v>
      </c>
      <c r="D80" s="83" t="s">
        <v>422</v>
      </c>
      <c r="E80" s="82">
        <f>5*442.25</f>
        <v>2211.25</v>
      </c>
      <c r="F80" s="82">
        <v>2679.54</v>
      </c>
      <c r="G80" s="79">
        <f t="shared" si="7"/>
        <v>2.445395</v>
      </c>
      <c r="H80" s="82"/>
      <c r="I80" s="82">
        <v>451</v>
      </c>
      <c r="J80" s="82"/>
      <c r="K80" s="79">
        <f t="shared" si="6"/>
        <v>8.3546407743108091</v>
      </c>
      <c r="L80" s="82"/>
      <c r="M80" s="77">
        <f t="shared" si="8"/>
        <v>2.2741851520919938</v>
      </c>
    </row>
    <row r="81" spans="1:13">
      <c r="A81" s="73">
        <v>19</v>
      </c>
      <c r="B81" s="73" t="s">
        <v>306</v>
      </c>
      <c r="C81" s="73">
        <v>20</v>
      </c>
      <c r="D81" s="75" t="s">
        <v>386</v>
      </c>
      <c r="E81" s="73">
        <v>1053.75</v>
      </c>
      <c r="F81" s="73">
        <v>1047.1099999999999</v>
      </c>
      <c r="G81" s="76">
        <f t="shared" si="7"/>
        <v>1.0504299999999998</v>
      </c>
      <c r="H81" s="73"/>
      <c r="I81" s="73">
        <v>375</v>
      </c>
      <c r="J81" s="73"/>
      <c r="K81" s="76">
        <f t="shared" si="6"/>
        <v>4.3160965588084226</v>
      </c>
      <c r="L81" s="73"/>
      <c r="M81" s="77">
        <f t="shared" si="8"/>
        <v>4.4021257961025491</v>
      </c>
    </row>
    <row r="82" spans="1:13">
      <c r="A82" s="82">
        <v>20</v>
      </c>
      <c r="B82" s="82" t="s">
        <v>310</v>
      </c>
      <c r="C82" s="82">
        <v>21</v>
      </c>
      <c r="D82" s="83" t="s">
        <v>386</v>
      </c>
      <c r="E82" s="82">
        <v>420.24</v>
      </c>
      <c r="F82" s="82">
        <v>412.79</v>
      </c>
      <c r="G82" s="79">
        <f t="shared" si="7"/>
        <v>0.41651499999999997</v>
      </c>
      <c r="H82" s="82"/>
      <c r="I82" s="82">
        <v>401</v>
      </c>
      <c r="J82" s="82"/>
      <c r="K82" s="79">
        <f t="shared" si="6"/>
        <v>1.6004480324612198</v>
      </c>
      <c r="L82" s="82"/>
      <c r="M82" s="77">
        <f t="shared" si="8"/>
        <v>11.871675689951141</v>
      </c>
    </row>
    <row r="83" spans="1:13">
      <c r="A83" s="73">
        <v>21</v>
      </c>
      <c r="B83" s="73" t="s">
        <v>318</v>
      </c>
      <c r="C83" s="73">
        <v>22</v>
      </c>
      <c r="D83" s="75" t="s">
        <v>386</v>
      </c>
      <c r="E83" s="73">
        <v>913.76</v>
      </c>
      <c r="F83" s="73">
        <v>895.89</v>
      </c>
      <c r="G83" s="76">
        <f t="shared" si="7"/>
        <v>0.90482499999999999</v>
      </c>
      <c r="H83" s="73"/>
      <c r="I83" s="73">
        <v>381</v>
      </c>
      <c r="J83" s="73"/>
      <c r="K83" s="76">
        <f t="shared" si="6"/>
        <v>3.6592739081728807</v>
      </c>
      <c r="L83" s="73"/>
      <c r="M83" s="77">
        <f t="shared" si="8"/>
        <v>5.1922869063078494</v>
      </c>
    </row>
    <row r="84" spans="1:13">
      <c r="A84" s="82">
        <v>22</v>
      </c>
      <c r="B84" s="82" t="s">
        <v>325</v>
      </c>
      <c r="C84" s="82">
        <v>23</v>
      </c>
      <c r="D84" s="83" t="s">
        <v>386</v>
      </c>
      <c r="E84" s="82">
        <v>1734.63</v>
      </c>
      <c r="F84" s="82">
        <v>1868.83</v>
      </c>
      <c r="G84" s="79">
        <f t="shared" si="7"/>
        <v>1.8017300000000001</v>
      </c>
      <c r="H84" s="82"/>
      <c r="I84" s="82">
        <v>436</v>
      </c>
      <c r="J84" s="82"/>
      <c r="K84" s="79">
        <f t="shared" si="6"/>
        <v>6.3673470830211629</v>
      </c>
      <c r="L84" s="82"/>
      <c r="M84" s="77">
        <f t="shared" si="8"/>
        <v>2.9839742913755107</v>
      </c>
    </row>
    <row r="85" spans="1:13">
      <c r="A85" s="73">
        <v>23</v>
      </c>
      <c r="B85" s="73" t="s">
        <v>328</v>
      </c>
      <c r="C85" s="73">
        <v>25</v>
      </c>
      <c r="D85" s="75" t="s">
        <v>386</v>
      </c>
      <c r="E85" s="73">
        <v>576.72</v>
      </c>
      <c r="F85" s="73">
        <v>585.79</v>
      </c>
      <c r="G85" s="76">
        <f t="shared" si="7"/>
        <v>0.58125499999999997</v>
      </c>
      <c r="H85" s="73"/>
      <c r="I85" s="73">
        <v>395</v>
      </c>
      <c r="J85" s="73"/>
      <c r="K85" s="76">
        <f t="shared" si="6"/>
        <v>2.267383121062589</v>
      </c>
      <c r="L85" s="73"/>
      <c r="M85" s="77">
        <f t="shared" si="8"/>
        <v>8.3797042606085093</v>
      </c>
    </row>
    <row r="86" spans="1:13">
      <c r="A86" s="82">
        <v>24</v>
      </c>
      <c r="B86" s="82" t="s">
        <v>336</v>
      </c>
      <c r="C86" s="82">
        <v>27</v>
      </c>
      <c r="D86" s="83" t="s">
        <v>386</v>
      </c>
      <c r="E86" s="82">
        <v>1093.23</v>
      </c>
      <c r="F86" s="82">
        <v>1097.18</v>
      </c>
      <c r="G86" s="79">
        <f t="shared" si="7"/>
        <v>1.095205</v>
      </c>
      <c r="H86" s="82"/>
      <c r="I86" s="82">
        <v>382</v>
      </c>
      <c r="J86" s="82"/>
      <c r="K86" s="79">
        <f t="shared" si="6"/>
        <v>4.4176098548713689</v>
      </c>
      <c r="L86" s="82"/>
      <c r="M86" s="77">
        <f t="shared" si="8"/>
        <v>4.3009683118685533</v>
      </c>
    </row>
    <row r="87" spans="1:13">
      <c r="A87" s="66"/>
      <c r="B87" s="66"/>
      <c r="C87" s="66"/>
      <c r="D87" s="66"/>
      <c r="E87" s="66"/>
      <c r="F87" s="66"/>
      <c r="G87" s="66"/>
      <c r="H87" s="66"/>
      <c r="I87" s="66"/>
      <c r="J87" s="66"/>
      <c r="K87" s="84" t="s">
        <v>387</v>
      </c>
      <c r="L87" s="85"/>
      <c r="M87" s="86">
        <f>SUM(M63:M86)</f>
        <v>114.41273163332112</v>
      </c>
    </row>
    <row r="91" spans="1:13" ht="42">
      <c r="A91" s="70" t="s">
        <v>375</v>
      </c>
      <c r="B91" s="71" t="s">
        <v>376</v>
      </c>
      <c r="C91" s="71" t="s">
        <v>377</v>
      </c>
      <c r="D91" s="71" t="s">
        <v>378</v>
      </c>
      <c r="E91" s="71" t="s">
        <v>379</v>
      </c>
      <c r="F91" s="71" t="s">
        <v>380</v>
      </c>
      <c r="G91" s="71" t="s">
        <v>381</v>
      </c>
      <c r="H91" s="64"/>
      <c r="I91" s="71" t="s">
        <v>382</v>
      </c>
      <c r="J91" s="65"/>
      <c r="K91" s="71" t="s">
        <v>383</v>
      </c>
      <c r="L91" s="64"/>
      <c r="M91" s="71" t="s">
        <v>384</v>
      </c>
    </row>
    <row r="92" spans="1:13">
      <c r="A92" s="66" t="s">
        <v>406</v>
      </c>
      <c r="B92" s="66"/>
      <c r="C92" s="66"/>
      <c r="D92" s="66"/>
      <c r="E92" s="66"/>
      <c r="F92" s="66"/>
      <c r="G92" s="66"/>
      <c r="H92" s="66"/>
      <c r="I92" s="66"/>
      <c r="J92" s="66"/>
      <c r="K92" s="66"/>
      <c r="L92" s="66"/>
      <c r="M92" s="66"/>
    </row>
    <row r="93" spans="1:13">
      <c r="A93" s="72">
        <v>1</v>
      </c>
      <c r="B93" s="73" t="s">
        <v>198</v>
      </c>
      <c r="C93" s="74">
        <v>1</v>
      </c>
      <c r="D93" s="75" t="s">
        <v>386</v>
      </c>
      <c r="E93" s="76">
        <v>1027.96</v>
      </c>
      <c r="F93" s="76">
        <v>1049.49</v>
      </c>
      <c r="G93" s="76">
        <f>AVERAGE(E93,F93)/1000</f>
        <v>1.0387249999999999</v>
      </c>
      <c r="H93" s="73"/>
      <c r="I93" s="73">
        <v>364</v>
      </c>
      <c r="J93" s="73"/>
      <c r="K93" s="76">
        <f t="shared" ref="K93:K116" si="9">IF(G93&lt;&gt;"",(G93*(10^3/1)*(1/649)*(1/I93))*1000,0)</f>
        <v>4.3969801385055618</v>
      </c>
      <c r="L93" s="73"/>
      <c r="M93" s="77">
        <f>20/K93*1</f>
        <v>4.5485763796962626</v>
      </c>
    </row>
    <row r="94" spans="1:13">
      <c r="A94" s="78">
        <v>2</v>
      </c>
      <c r="B94" s="69" t="s">
        <v>204</v>
      </c>
      <c r="C94" s="67">
        <v>2</v>
      </c>
      <c r="D94" s="87" t="s">
        <v>386</v>
      </c>
      <c r="E94" s="68">
        <v>833.67</v>
      </c>
      <c r="F94" s="68">
        <v>896.03</v>
      </c>
      <c r="G94" s="79">
        <f t="shared" ref="G94:G116" si="10">AVERAGE(E94,F94)/1000</f>
        <v>0.8648499999999999</v>
      </c>
      <c r="H94" s="69"/>
      <c r="I94" s="69">
        <v>365</v>
      </c>
      <c r="J94" s="69"/>
      <c r="K94" s="68">
        <f t="shared" si="9"/>
        <v>3.6509276653228357</v>
      </c>
      <c r="L94" s="69"/>
      <c r="M94" s="77">
        <f t="shared" ref="M94:M116" si="11">20/K94*1</f>
        <v>5.4780597791524546</v>
      </c>
    </row>
    <row r="95" spans="1:13">
      <c r="A95" s="72">
        <v>3</v>
      </c>
      <c r="B95" s="73" t="s">
        <v>209</v>
      </c>
      <c r="C95" s="74">
        <v>3</v>
      </c>
      <c r="D95" s="75" t="s">
        <v>386</v>
      </c>
      <c r="E95" s="76">
        <v>5748.27</v>
      </c>
      <c r="F95" s="76">
        <v>5703.92</v>
      </c>
      <c r="G95" s="76">
        <f t="shared" si="10"/>
        <v>5.7260949999999999</v>
      </c>
      <c r="H95" s="73"/>
      <c r="I95" s="73">
        <v>437</v>
      </c>
      <c r="J95" s="73"/>
      <c r="K95" s="76">
        <f t="shared" si="9"/>
        <v>20.189818520307604</v>
      </c>
      <c r="L95" s="73"/>
      <c r="M95" s="77">
        <f t="shared" si="11"/>
        <v>0.99059830477838728</v>
      </c>
    </row>
    <row r="96" spans="1:13">
      <c r="A96" s="78">
        <v>4</v>
      </c>
      <c r="B96" s="69" t="s">
        <v>214</v>
      </c>
      <c r="C96" s="67">
        <v>4</v>
      </c>
      <c r="D96" s="87" t="s">
        <v>386</v>
      </c>
      <c r="E96" s="68">
        <v>497.85</v>
      </c>
      <c r="F96" s="68">
        <v>551.27</v>
      </c>
      <c r="G96" s="79">
        <f t="shared" si="10"/>
        <v>0.52455999999999992</v>
      </c>
      <c r="H96" s="69"/>
      <c r="I96" s="69">
        <v>407</v>
      </c>
      <c r="J96" s="69"/>
      <c r="K96" s="68">
        <f t="shared" si="9"/>
        <v>1.9858940043839886</v>
      </c>
      <c r="L96" s="69"/>
      <c r="M96" s="77">
        <f t="shared" si="11"/>
        <v>10.071030959280161</v>
      </c>
    </row>
    <row r="97" spans="1:13">
      <c r="A97" s="72">
        <v>5</v>
      </c>
      <c r="B97" s="80" t="s">
        <v>221</v>
      </c>
      <c r="C97" s="74">
        <v>5</v>
      </c>
      <c r="D97" s="75" t="s">
        <v>386</v>
      </c>
      <c r="E97" s="76">
        <v>3490.53</v>
      </c>
      <c r="F97" s="76">
        <v>3521.54</v>
      </c>
      <c r="G97" s="76">
        <f t="shared" si="10"/>
        <v>3.5060349999999998</v>
      </c>
      <c r="H97" s="73"/>
      <c r="I97" s="73">
        <v>404</v>
      </c>
      <c r="J97" s="73"/>
      <c r="K97" s="76">
        <f t="shared" si="9"/>
        <v>13.371809638590978</v>
      </c>
      <c r="L97" s="73"/>
      <c r="M97" s="77">
        <f t="shared" si="11"/>
        <v>1.4956838708113296</v>
      </c>
    </row>
    <row r="98" spans="1:13">
      <c r="A98" s="78">
        <v>6</v>
      </c>
      <c r="B98" s="81" t="s">
        <v>227</v>
      </c>
      <c r="C98" s="67">
        <v>6</v>
      </c>
      <c r="D98" s="87" t="s">
        <v>386</v>
      </c>
      <c r="E98" s="68">
        <v>4874.97</v>
      </c>
      <c r="F98" s="68">
        <v>4891.07</v>
      </c>
      <c r="G98" s="79">
        <f t="shared" si="10"/>
        <v>4.8830200000000001</v>
      </c>
      <c r="H98" s="69"/>
      <c r="I98" s="69">
        <v>444</v>
      </c>
      <c r="J98" s="69"/>
      <c r="K98" s="68">
        <f t="shared" si="9"/>
        <v>16.945751606768557</v>
      </c>
      <c r="L98" s="69"/>
      <c r="M98" s="77">
        <f t="shared" si="11"/>
        <v>1.1802368206560694</v>
      </c>
    </row>
    <row r="99" spans="1:13">
      <c r="A99" s="72">
        <v>7</v>
      </c>
      <c r="B99" s="80" t="s">
        <v>235</v>
      </c>
      <c r="C99" s="73">
        <v>7</v>
      </c>
      <c r="D99" s="75" t="s">
        <v>386</v>
      </c>
      <c r="E99" s="76">
        <v>4553.76</v>
      </c>
      <c r="F99" s="76">
        <v>4732.1499999999996</v>
      </c>
      <c r="G99" s="76">
        <f t="shared" si="10"/>
        <v>4.6429549999999997</v>
      </c>
      <c r="H99" s="73"/>
      <c r="I99" s="73">
        <v>450</v>
      </c>
      <c r="J99" s="73"/>
      <c r="K99" s="76">
        <f t="shared" si="9"/>
        <v>15.897808594418764</v>
      </c>
      <c r="L99" s="73"/>
      <c r="M99" s="77">
        <f t="shared" si="11"/>
        <v>1.2580350229541315</v>
      </c>
    </row>
    <row r="100" spans="1:13">
      <c r="A100" s="69">
        <v>8</v>
      </c>
      <c r="B100" s="81" t="s">
        <v>240</v>
      </c>
      <c r="C100" s="69">
        <v>8</v>
      </c>
      <c r="D100" s="87" t="s">
        <v>386</v>
      </c>
      <c r="E100" s="69">
        <v>1070.93</v>
      </c>
      <c r="F100" s="69">
        <v>1505.18</v>
      </c>
      <c r="G100" s="79">
        <f t="shared" si="10"/>
        <v>1.2880550000000002</v>
      </c>
      <c r="H100" s="69"/>
      <c r="I100" s="69">
        <v>366</v>
      </c>
      <c r="J100" s="69"/>
      <c r="K100" s="68">
        <f t="shared" si="9"/>
        <v>5.4226131837968463</v>
      </c>
      <c r="L100" s="69"/>
      <c r="M100" s="77">
        <f t="shared" si="11"/>
        <v>3.6882586535512845</v>
      </c>
    </row>
    <row r="101" spans="1:13">
      <c r="A101" s="73">
        <v>9</v>
      </c>
      <c r="B101" s="73" t="s">
        <v>247</v>
      </c>
      <c r="C101" s="73">
        <v>9</v>
      </c>
      <c r="D101" s="75" t="s">
        <v>386</v>
      </c>
      <c r="E101" s="73">
        <v>1135.07</v>
      </c>
      <c r="F101" s="73">
        <v>968.13</v>
      </c>
      <c r="G101" s="76">
        <f t="shared" si="10"/>
        <v>1.0515999999999999</v>
      </c>
      <c r="H101" s="73"/>
      <c r="I101" s="73">
        <v>431</v>
      </c>
      <c r="J101" s="73"/>
      <c r="K101" s="76">
        <f t="shared" si="9"/>
        <v>3.7594871996539379</v>
      </c>
      <c r="L101" s="73"/>
      <c r="M101" s="77">
        <f t="shared" si="11"/>
        <v>5.3198744769874482</v>
      </c>
    </row>
    <row r="102" spans="1:13">
      <c r="A102" s="82">
        <v>10</v>
      </c>
      <c r="B102" s="82" t="s">
        <v>250</v>
      </c>
      <c r="C102" s="82">
        <v>10</v>
      </c>
      <c r="D102" s="83" t="s">
        <v>386</v>
      </c>
      <c r="E102" s="82">
        <v>429.16</v>
      </c>
      <c r="F102" s="82">
        <v>442.6</v>
      </c>
      <c r="G102" s="79">
        <f t="shared" si="10"/>
        <v>0.43587999999999999</v>
      </c>
      <c r="H102" s="82"/>
      <c r="I102" s="82">
        <v>398</v>
      </c>
      <c r="J102" s="82"/>
      <c r="K102" s="79">
        <f t="shared" si="9"/>
        <v>1.687482094602442</v>
      </c>
      <c r="L102" s="82"/>
      <c r="M102" s="77">
        <f t="shared" si="11"/>
        <v>11.851977608516107</v>
      </c>
    </row>
    <row r="103" spans="1:13">
      <c r="A103" s="73">
        <v>11</v>
      </c>
      <c r="B103" s="73" t="s">
        <v>258</v>
      </c>
      <c r="C103" s="73">
        <v>11</v>
      </c>
      <c r="D103" s="75" t="s">
        <v>386</v>
      </c>
      <c r="E103" s="73">
        <v>830.35</v>
      </c>
      <c r="F103" s="73">
        <v>860</v>
      </c>
      <c r="G103" s="76">
        <f t="shared" si="10"/>
        <v>0.84517500000000001</v>
      </c>
      <c r="H103" s="73"/>
      <c r="I103" s="73">
        <v>372</v>
      </c>
      <c r="J103" s="73"/>
      <c r="K103" s="76">
        <f t="shared" si="9"/>
        <v>3.5007331378299122</v>
      </c>
      <c r="L103" s="73"/>
      <c r="M103" s="77">
        <f t="shared" si="11"/>
        <v>5.7130890052356014</v>
      </c>
    </row>
    <row r="104" spans="1:13">
      <c r="A104" s="82">
        <v>12</v>
      </c>
      <c r="B104" s="82" t="s">
        <v>262</v>
      </c>
      <c r="C104" s="82">
        <v>12</v>
      </c>
      <c r="D104" s="83" t="s">
        <v>386</v>
      </c>
      <c r="E104" s="82">
        <v>1270.83</v>
      </c>
      <c r="F104" s="82">
        <v>1258.8599999999999</v>
      </c>
      <c r="G104" s="79">
        <f t="shared" si="10"/>
        <v>1.2648449999999998</v>
      </c>
      <c r="H104" s="82"/>
      <c r="I104" s="82">
        <v>411</v>
      </c>
      <c r="J104" s="82"/>
      <c r="K104" s="79">
        <f t="shared" si="9"/>
        <v>4.741882514367977</v>
      </c>
      <c r="L104" s="82"/>
      <c r="M104" s="77">
        <f t="shared" si="11"/>
        <v>4.2177341887741191</v>
      </c>
    </row>
    <row r="105" spans="1:13">
      <c r="A105" s="73">
        <v>13</v>
      </c>
      <c r="B105" s="73" t="s">
        <v>268</v>
      </c>
      <c r="C105" s="73">
        <v>13</v>
      </c>
      <c r="D105" s="75" t="s">
        <v>386</v>
      </c>
      <c r="E105" s="73">
        <v>351.8</v>
      </c>
      <c r="F105" s="73">
        <v>332.85</v>
      </c>
      <c r="G105" s="76">
        <f t="shared" si="10"/>
        <v>0.34232500000000005</v>
      </c>
      <c r="H105" s="73"/>
      <c r="I105" s="73">
        <v>393</v>
      </c>
      <c r="J105" s="73"/>
      <c r="K105" s="76">
        <f t="shared" si="9"/>
        <v>1.3421509701752945</v>
      </c>
      <c r="L105" s="73"/>
      <c r="M105" s="77">
        <f t="shared" si="11"/>
        <v>14.901453297305189</v>
      </c>
    </row>
    <row r="106" spans="1:13">
      <c r="A106" s="82">
        <v>14</v>
      </c>
      <c r="B106" s="82" t="s">
        <v>275</v>
      </c>
      <c r="C106" s="82">
        <v>14</v>
      </c>
      <c r="D106" s="83" t="s">
        <v>386</v>
      </c>
      <c r="E106" s="82">
        <v>1417.11</v>
      </c>
      <c r="F106" s="82">
        <v>1795.72</v>
      </c>
      <c r="G106" s="79">
        <f t="shared" si="10"/>
        <v>1.6064149999999999</v>
      </c>
      <c r="H106" s="82"/>
      <c r="I106" s="82">
        <v>412</v>
      </c>
      <c r="J106" s="82"/>
      <c r="K106" s="79">
        <f t="shared" si="9"/>
        <v>6.0078051371041337</v>
      </c>
      <c r="L106" s="82"/>
      <c r="M106" s="77">
        <f t="shared" si="11"/>
        <v>3.329002779481018</v>
      </c>
    </row>
    <row r="107" spans="1:13">
      <c r="A107" s="73">
        <v>15</v>
      </c>
      <c r="B107" s="73" t="s">
        <v>284</v>
      </c>
      <c r="C107" s="73">
        <v>15</v>
      </c>
      <c r="D107" s="75" t="s">
        <v>386</v>
      </c>
      <c r="E107" s="73">
        <v>1573.54</v>
      </c>
      <c r="F107" s="73">
        <v>1350.74</v>
      </c>
      <c r="G107" s="76">
        <f t="shared" si="10"/>
        <v>1.4621399999999998</v>
      </c>
      <c r="H107" s="73"/>
      <c r="I107" s="73">
        <v>400</v>
      </c>
      <c r="J107" s="73"/>
      <c r="K107" s="76">
        <f t="shared" si="9"/>
        <v>5.6322804314329735</v>
      </c>
      <c r="L107" s="73"/>
      <c r="M107" s="77">
        <f t="shared" si="11"/>
        <v>3.5509595524368391</v>
      </c>
    </row>
    <row r="108" spans="1:13" ht="28">
      <c r="A108" s="82">
        <v>16</v>
      </c>
      <c r="B108" s="82" t="s">
        <v>286</v>
      </c>
      <c r="C108" s="82">
        <v>16</v>
      </c>
      <c r="D108" s="96" t="s">
        <v>390</v>
      </c>
      <c r="E108" s="82">
        <v>720.59</v>
      </c>
      <c r="F108" s="82">
        <v>787.8</v>
      </c>
      <c r="G108" s="79">
        <f t="shared" si="10"/>
        <v>0.75419499999999995</v>
      </c>
      <c r="H108" s="82"/>
      <c r="I108" s="82">
        <v>394</v>
      </c>
      <c r="J108" s="82"/>
      <c r="K108" s="79">
        <f t="shared" si="9"/>
        <v>2.9494614909309909</v>
      </c>
      <c r="L108" s="82"/>
      <c r="M108" s="77">
        <f t="shared" si="11"/>
        <v>6.7808988391596339</v>
      </c>
    </row>
    <row r="109" spans="1:13">
      <c r="A109" s="73">
        <v>17</v>
      </c>
      <c r="B109" s="73" t="s">
        <v>293</v>
      </c>
      <c r="C109" s="73">
        <v>18</v>
      </c>
      <c r="D109" s="75" t="s">
        <v>386</v>
      </c>
      <c r="E109" s="73">
        <v>3858.54</v>
      </c>
      <c r="F109" s="73">
        <v>3235.9</v>
      </c>
      <c r="G109" s="76">
        <f t="shared" si="10"/>
        <v>3.5472200000000003</v>
      </c>
      <c r="H109" s="73"/>
      <c r="I109" s="73">
        <v>408</v>
      </c>
      <c r="J109" s="73"/>
      <c r="K109" s="76">
        <f t="shared" si="9"/>
        <v>13.396250642013356</v>
      </c>
      <c r="L109" s="73"/>
      <c r="M109" s="77">
        <f t="shared" si="11"/>
        <v>1.492955046487108</v>
      </c>
    </row>
    <row r="110" spans="1:13">
      <c r="A110" s="82">
        <v>18</v>
      </c>
      <c r="B110" s="82" t="s">
        <v>299</v>
      </c>
      <c r="C110" s="82">
        <v>19</v>
      </c>
      <c r="D110" s="83" t="s">
        <v>386</v>
      </c>
      <c r="E110" s="82">
        <v>770.84</v>
      </c>
      <c r="F110" s="82">
        <v>885.86</v>
      </c>
      <c r="G110" s="79">
        <f t="shared" si="10"/>
        <v>0.82835000000000003</v>
      </c>
      <c r="H110" s="82"/>
      <c r="I110" s="82">
        <v>399</v>
      </c>
      <c r="J110" s="82"/>
      <c r="K110" s="79">
        <f t="shared" si="9"/>
        <v>3.1988677394564995</v>
      </c>
      <c r="L110" s="82"/>
      <c r="M110" s="77">
        <f t="shared" si="11"/>
        <v>6.2522122291301985</v>
      </c>
    </row>
    <row r="111" spans="1:13">
      <c r="A111" s="73">
        <v>19</v>
      </c>
      <c r="B111" s="73" t="s">
        <v>309</v>
      </c>
      <c r="C111" s="73">
        <v>20</v>
      </c>
      <c r="D111" s="75" t="s">
        <v>386</v>
      </c>
      <c r="E111" s="73">
        <v>2380.04</v>
      </c>
      <c r="F111" s="73">
        <v>2255.9699999999998</v>
      </c>
      <c r="G111" s="76">
        <f t="shared" si="10"/>
        <v>2.3180050000000003</v>
      </c>
      <c r="H111" s="73"/>
      <c r="I111" s="73">
        <v>421</v>
      </c>
      <c r="J111" s="73"/>
      <c r="K111" s="76">
        <f t="shared" si="9"/>
        <v>8.4837444048764965</v>
      </c>
      <c r="L111" s="73"/>
      <c r="M111" s="77">
        <f t="shared" si="11"/>
        <v>2.3574496172355106</v>
      </c>
    </row>
    <row r="112" spans="1:13">
      <c r="A112" s="82">
        <v>20</v>
      </c>
      <c r="B112" s="82" t="s">
        <v>311</v>
      </c>
      <c r="C112" s="82">
        <v>21</v>
      </c>
      <c r="D112" s="83" t="s">
        <v>386</v>
      </c>
      <c r="E112" s="82">
        <v>1933.08</v>
      </c>
      <c r="F112" s="82">
        <v>2143.4899999999998</v>
      </c>
      <c r="G112" s="79">
        <f t="shared" si="10"/>
        <v>2.0382849999999997</v>
      </c>
      <c r="H112" s="82"/>
      <c r="I112" s="82">
        <v>400</v>
      </c>
      <c r="J112" s="82"/>
      <c r="K112" s="79">
        <f t="shared" si="9"/>
        <v>7.8516371340523872</v>
      </c>
      <c r="L112" s="82"/>
      <c r="M112" s="77">
        <f t="shared" si="11"/>
        <v>2.5472394684747228</v>
      </c>
    </row>
    <row r="113" spans="1:13">
      <c r="A113" s="73">
        <v>21</v>
      </c>
      <c r="B113" s="73" t="s">
        <v>316</v>
      </c>
      <c r="C113" s="73">
        <v>22</v>
      </c>
      <c r="D113" s="75" t="s">
        <v>386</v>
      </c>
      <c r="E113" s="73">
        <v>1036.6300000000001</v>
      </c>
      <c r="F113" s="73">
        <v>916.7</v>
      </c>
      <c r="G113" s="76">
        <f t="shared" si="10"/>
        <v>0.97666500000000012</v>
      </c>
      <c r="H113" s="73"/>
      <c r="I113" s="73">
        <v>406</v>
      </c>
      <c r="J113" s="73"/>
      <c r="K113" s="76">
        <f t="shared" si="9"/>
        <v>3.706592939497674</v>
      </c>
      <c r="L113" s="73"/>
      <c r="M113" s="77">
        <f t="shared" si="11"/>
        <v>5.3957907777999612</v>
      </c>
    </row>
    <row r="114" spans="1:13">
      <c r="A114" s="82">
        <v>22</v>
      </c>
      <c r="B114" s="82" t="s">
        <v>327</v>
      </c>
      <c r="C114" s="82">
        <v>23</v>
      </c>
      <c r="D114" s="83" t="s">
        <v>386</v>
      </c>
      <c r="E114" s="82">
        <v>1262.4000000000001</v>
      </c>
      <c r="F114" s="82">
        <v>1387.9</v>
      </c>
      <c r="G114" s="79">
        <f t="shared" si="10"/>
        <v>1.3251500000000001</v>
      </c>
      <c r="H114" s="82"/>
      <c r="I114" s="82">
        <v>420</v>
      </c>
      <c r="J114" s="82"/>
      <c r="K114" s="79">
        <f t="shared" si="9"/>
        <v>4.861508547949227</v>
      </c>
      <c r="L114" s="82"/>
      <c r="M114" s="77">
        <f t="shared" si="11"/>
        <v>4.1139493642229175</v>
      </c>
    </row>
    <row r="115" spans="1:13">
      <c r="A115" s="73">
        <v>23</v>
      </c>
      <c r="B115" s="73" t="s">
        <v>332</v>
      </c>
      <c r="C115" s="73">
        <v>25</v>
      </c>
      <c r="D115" s="75" t="s">
        <v>386</v>
      </c>
      <c r="E115" s="73">
        <v>2450.7199999999998</v>
      </c>
      <c r="F115" s="73">
        <v>2622.68</v>
      </c>
      <c r="G115" s="76">
        <f t="shared" si="10"/>
        <v>2.5366999999999997</v>
      </c>
      <c r="H115" s="73"/>
      <c r="I115" s="73">
        <v>415</v>
      </c>
      <c r="J115" s="73"/>
      <c r="K115" s="76">
        <f t="shared" si="9"/>
        <v>9.4183823119906442</v>
      </c>
      <c r="L115" s="73"/>
      <c r="M115" s="77">
        <f t="shared" si="11"/>
        <v>2.1235069184373399</v>
      </c>
    </row>
    <row r="116" spans="1:13">
      <c r="A116" s="82">
        <v>24</v>
      </c>
      <c r="B116" s="82" t="s">
        <v>335</v>
      </c>
      <c r="C116" s="82">
        <v>27</v>
      </c>
      <c r="D116" s="83" t="s">
        <v>386</v>
      </c>
      <c r="E116" s="82">
        <v>1671.63</v>
      </c>
      <c r="F116" s="82">
        <v>2160.21</v>
      </c>
      <c r="G116" s="79">
        <f t="shared" si="10"/>
        <v>1.9159200000000001</v>
      </c>
      <c r="H116" s="82"/>
      <c r="I116" s="82">
        <v>398</v>
      </c>
      <c r="J116" s="82"/>
      <c r="K116" s="79">
        <f t="shared" si="9"/>
        <v>7.4173641706219851</v>
      </c>
      <c r="L116" s="82"/>
      <c r="M116" s="77">
        <f t="shared" si="11"/>
        <v>2.696375631550378</v>
      </c>
    </row>
    <row r="117" spans="1:13">
      <c r="A117" s="66"/>
      <c r="B117" s="66"/>
      <c r="C117" s="66"/>
      <c r="D117" s="66"/>
      <c r="E117" s="66"/>
      <c r="F117" s="66"/>
      <c r="G117" s="66"/>
      <c r="H117" s="66"/>
      <c r="I117" s="66"/>
      <c r="J117" s="66"/>
      <c r="K117" s="84" t="s">
        <v>387</v>
      </c>
      <c r="L117" s="85"/>
      <c r="M117" s="86">
        <f>SUM(M93:M116)</f>
        <v>111.35494859211418</v>
      </c>
    </row>
    <row r="121" spans="1:13" ht="42">
      <c r="A121" s="70" t="s">
        <v>375</v>
      </c>
      <c r="B121" s="71" t="s">
        <v>376</v>
      </c>
      <c r="C121" s="71" t="s">
        <v>377</v>
      </c>
      <c r="D121" s="71" t="s">
        <v>378</v>
      </c>
      <c r="E121" s="71" t="s">
        <v>379</v>
      </c>
      <c r="F121" s="71" t="s">
        <v>380</v>
      </c>
      <c r="G121" s="71" t="s">
        <v>381</v>
      </c>
      <c r="H121" s="64"/>
      <c r="I121" s="71" t="s">
        <v>382</v>
      </c>
      <c r="J121" s="65"/>
      <c r="K121" s="71" t="s">
        <v>383</v>
      </c>
      <c r="L121" s="64"/>
      <c r="M121" s="71" t="s">
        <v>384</v>
      </c>
    </row>
    <row r="122" spans="1:13">
      <c r="A122" s="66" t="s">
        <v>405</v>
      </c>
      <c r="B122" s="66"/>
      <c r="C122" s="66"/>
      <c r="D122" s="66"/>
      <c r="E122" s="66"/>
      <c r="F122" s="66"/>
      <c r="G122" s="66"/>
      <c r="H122" s="66"/>
      <c r="I122" s="66"/>
      <c r="J122" s="66"/>
      <c r="K122" s="66"/>
      <c r="L122" s="66"/>
      <c r="M122" s="66"/>
    </row>
    <row r="123" spans="1:13">
      <c r="A123" s="72">
        <v>1</v>
      </c>
      <c r="B123" s="73" t="s">
        <v>199</v>
      </c>
      <c r="C123" s="74">
        <v>1</v>
      </c>
      <c r="D123" s="75" t="s">
        <v>386</v>
      </c>
      <c r="E123" s="76">
        <v>1198.75</v>
      </c>
      <c r="F123" s="76">
        <v>1163.24</v>
      </c>
      <c r="G123" s="76">
        <f>AVERAGE(E123,F123)/1000</f>
        <v>1.1809949999999998</v>
      </c>
      <c r="H123" s="73"/>
      <c r="I123" s="73">
        <v>429</v>
      </c>
      <c r="J123" s="73"/>
      <c r="K123" s="76">
        <f t="shared" ref="K123:K146" si="12">IF(G123&lt;&gt;"",(G123*(10^3/1)*(1/649)*(1/I123))*1000,0)</f>
        <v>4.2417597810509973</v>
      </c>
      <c r="L123" s="73"/>
      <c r="M123" s="77">
        <f>20/K123*0.5</f>
        <v>2.3575120978496953</v>
      </c>
    </row>
    <row r="124" spans="1:13">
      <c r="A124" s="78">
        <v>2</v>
      </c>
      <c r="B124" s="69" t="s">
        <v>205</v>
      </c>
      <c r="C124" s="67">
        <v>2</v>
      </c>
      <c r="D124" s="87" t="s">
        <v>386</v>
      </c>
      <c r="E124" s="68">
        <v>1978.65</v>
      </c>
      <c r="F124" s="68">
        <v>2227.7399999999998</v>
      </c>
      <c r="G124" s="79">
        <f t="shared" ref="G124:G146" si="13">AVERAGE(E124,F124)/1000</f>
        <v>2.1031949999999999</v>
      </c>
      <c r="H124" s="69"/>
      <c r="I124" s="69">
        <v>414</v>
      </c>
      <c r="J124" s="69"/>
      <c r="K124" s="68">
        <f t="shared" si="12"/>
        <v>7.8277059467184733</v>
      </c>
      <c r="L124" s="69"/>
      <c r="M124" s="77">
        <f t="shared" ref="M124:M146" si="14">20/K124*0.5</f>
        <v>1.2775134973219318</v>
      </c>
    </row>
    <row r="125" spans="1:13">
      <c r="A125" s="72">
        <v>3</v>
      </c>
      <c r="B125" s="73" t="s">
        <v>208</v>
      </c>
      <c r="C125" s="74">
        <v>3</v>
      </c>
      <c r="D125" s="75" t="s">
        <v>386</v>
      </c>
      <c r="E125" s="76">
        <v>1076.47</v>
      </c>
      <c r="F125" s="76">
        <v>1129.1300000000001</v>
      </c>
      <c r="G125" s="76">
        <f t="shared" si="13"/>
        <v>1.1028000000000002</v>
      </c>
      <c r="H125" s="73"/>
      <c r="I125" s="73">
        <v>411</v>
      </c>
      <c r="J125" s="73"/>
      <c r="K125" s="76">
        <f t="shared" si="12"/>
        <v>4.1343785498183632</v>
      </c>
      <c r="L125" s="73"/>
      <c r="M125" s="77">
        <f t="shared" si="14"/>
        <v>2.4187431991294877</v>
      </c>
    </row>
    <row r="126" spans="1:13">
      <c r="A126" s="78">
        <v>4</v>
      </c>
      <c r="B126" s="69" t="s">
        <v>217</v>
      </c>
      <c r="C126" s="67">
        <v>4</v>
      </c>
      <c r="D126" s="87" t="s">
        <v>386</v>
      </c>
      <c r="E126" s="68">
        <v>2928.22</v>
      </c>
      <c r="F126" s="68">
        <v>2757.6</v>
      </c>
      <c r="G126" s="79">
        <f t="shared" si="13"/>
        <v>2.8429099999999998</v>
      </c>
      <c r="H126" s="69"/>
      <c r="I126" s="69">
        <v>445</v>
      </c>
      <c r="J126" s="69"/>
      <c r="K126" s="68">
        <f t="shared" si="12"/>
        <v>9.8437007669534822</v>
      </c>
      <c r="L126" s="69"/>
      <c r="M126" s="77">
        <f t="shared" si="14"/>
        <v>1.0158780967389047</v>
      </c>
    </row>
    <row r="127" spans="1:13">
      <c r="A127" s="72">
        <v>5</v>
      </c>
      <c r="B127" s="80" t="s">
        <v>225</v>
      </c>
      <c r="C127" s="74">
        <v>5</v>
      </c>
      <c r="D127" s="75" t="s">
        <v>386</v>
      </c>
      <c r="E127" s="76">
        <v>819.56</v>
      </c>
      <c r="F127" s="76">
        <v>994.52</v>
      </c>
      <c r="G127" s="76">
        <f t="shared" si="13"/>
        <v>0.90703999999999996</v>
      </c>
      <c r="H127" s="73"/>
      <c r="I127" s="73">
        <v>416</v>
      </c>
      <c r="J127" s="73"/>
      <c r="K127" s="76">
        <f t="shared" si="12"/>
        <v>3.3596064951997158</v>
      </c>
      <c r="L127" s="73"/>
      <c r="M127" s="77">
        <f t="shared" si="14"/>
        <v>2.9765390721467631</v>
      </c>
    </row>
    <row r="128" spans="1:13">
      <c r="A128" s="78">
        <v>6</v>
      </c>
      <c r="B128" s="81" t="s">
        <v>229</v>
      </c>
      <c r="C128" s="67">
        <v>6</v>
      </c>
      <c r="D128" s="87" t="s">
        <v>386</v>
      </c>
      <c r="E128" s="68">
        <v>1351.96</v>
      </c>
      <c r="F128" s="68">
        <v>1262.21</v>
      </c>
      <c r="G128" s="79">
        <f t="shared" si="13"/>
        <v>1.3070850000000001</v>
      </c>
      <c r="H128" s="69"/>
      <c r="I128" s="69">
        <v>429</v>
      </c>
      <c r="J128" s="69"/>
      <c r="K128" s="68">
        <f t="shared" si="12"/>
        <v>4.6946351029555959</v>
      </c>
      <c r="L128" s="69"/>
      <c r="M128" s="77">
        <f t="shared" si="14"/>
        <v>2.130091004028047</v>
      </c>
    </row>
    <row r="129" spans="1:13">
      <c r="A129" s="72">
        <v>7</v>
      </c>
      <c r="B129" s="80" t="s">
        <v>233</v>
      </c>
      <c r="C129" s="73">
        <v>7</v>
      </c>
      <c r="D129" s="75" t="s">
        <v>386</v>
      </c>
      <c r="E129" s="76">
        <v>1808.78</v>
      </c>
      <c r="F129" s="76">
        <v>1764.7</v>
      </c>
      <c r="G129" s="76">
        <f t="shared" si="13"/>
        <v>1.78674</v>
      </c>
      <c r="H129" s="73"/>
      <c r="I129" s="73">
        <v>399</v>
      </c>
      <c r="J129" s="73"/>
      <c r="K129" s="76">
        <f t="shared" si="12"/>
        <v>6.8999154280153387</v>
      </c>
      <c r="L129" s="73"/>
      <c r="M129" s="77">
        <f t="shared" si="14"/>
        <v>1.4492931260284092</v>
      </c>
    </row>
    <row r="130" spans="1:13">
      <c r="A130" s="69">
        <v>8</v>
      </c>
      <c r="B130" s="81" t="s">
        <v>243</v>
      </c>
      <c r="C130" s="69">
        <v>8</v>
      </c>
      <c r="D130" s="87" t="s">
        <v>386</v>
      </c>
      <c r="E130" s="69">
        <v>1343.73</v>
      </c>
      <c r="F130" s="69">
        <v>1465.28</v>
      </c>
      <c r="G130" s="79">
        <f t="shared" si="13"/>
        <v>1.4045050000000001</v>
      </c>
      <c r="H130" s="69"/>
      <c r="I130" s="69">
        <v>418</v>
      </c>
      <c r="J130" s="69"/>
      <c r="K130" s="68">
        <f t="shared" si="12"/>
        <v>5.1772878406971348</v>
      </c>
      <c r="L130" s="69"/>
      <c r="M130" s="77">
        <f t="shared" si="14"/>
        <v>1.9315132377599225</v>
      </c>
    </row>
    <row r="131" spans="1:13">
      <c r="A131" s="73">
        <v>9</v>
      </c>
      <c r="B131" s="73" t="s">
        <v>246</v>
      </c>
      <c r="C131" s="73">
        <v>9</v>
      </c>
      <c r="D131" s="75" t="s">
        <v>386</v>
      </c>
      <c r="E131" s="73">
        <v>1367.98</v>
      </c>
      <c r="F131" s="73">
        <v>1287.8599999999999</v>
      </c>
      <c r="G131" s="76">
        <f t="shared" si="13"/>
        <v>1.32792</v>
      </c>
      <c r="H131" s="73"/>
      <c r="I131" s="73">
        <v>377</v>
      </c>
      <c r="J131" s="73"/>
      <c r="K131" s="76">
        <f t="shared" si="12"/>
        <v>5.4273254507035924</v>
      </c>
      <c r="L131" s="73"/>
      <c r="M131" s="77">
        <f t="shared" si="14"/>
        <v>1.8425281643472498</v>
      </c>
    </row>
    <row r="132" spans="1:13">
      <c r="A132" s="82">
        <v>10</v>
      </c>
      <c r="B132" s="82" t="s">
        <v>255</v>
      </c>
      <c r="C132" s="82">
        <v>10</v>
      </c>
      <c r="D132" s="83" t="s">
        <v>386</v>
      </c>
      <c r="E132" s="82">
        <v>990.64</v>
      </c>
      <c r="F132" s="82">
        <v>1048.68</v>
      </c>
      <c r="G132" s="79">
        <f t="shared" si="13"/>
        <v>1.01966</v>
      </c>
      <c r="H132" s="82"/>
      <c r="I132" s="82">
        <v>425</v>
      </c>
      <c r="J132" s="82"/>
      <c r="K132" s="79">
        <f t="shared" si="12"/>
        <v>3.6967642526964557</v>
      </c>
      <c r="L132" s="82"/>
      <c r="M132" s="77">
        <f t="shared" si="14"/>
        <v>2.7050683561187063</v>
      </c>
    </row>
    <row r="133" spans="1:13">
      <c r="A133" s="73">
        <v>11</v>
      </c>
      <c r="B133" s="73" t="s">
        <v>257</v>
      </c>
      <c r="C133" s="73">
        <v>11</v>
      </c>
      <c r="D133" s="75" t="s">
        <v>386</v>
      </c>
      <c r="E133" s="73">
        <v>1279.25</v>
      </c>
      <c r="F133" s="73">
        <v>1274.3900000000001</v>
      </c>
      <c r="G133" s="76">
        <f t="shared" si="13"/>
        <v>1.2768200000000001</v>
      </c>
      <c r="H133" s="73"/>
      <c r="I133" s="73">
        <v>401</v>
      </c>
      <c r="J133" s="73"/>
      <c r="K133" s="76">
        <f t="shared" si="12"/>
        <v>4.9061475740540796</v>
      </c>
      <c r="L133" s="73"/>
      <c r="M133" s="77">
        <f t="shared" si="14"/>
        <v>2.0382591124825735</v>
      </c>
    </row>
    <row r="134" spans="1:13">
      <c r="A134" s="82">
        <v>12</v>
      </c>
      <c r="B134" s="82" t="s">
        <v>265</v>
      </c>
      <c r="C134" s="82">
        <v>12</v>
      </c>
      <c r="D134" s="83" t="s">
        <v>386</v>
      </c>
      <c r="E134" s="82">
        <v>1248.82</v>
      </c>
      <c r="F134" s="82">
        <v>1205.71</v>
      </c>
      <c r="G134" s="79">
        <f t="shared" si="13"/>
        <v>1.2272649999999998</v>
      </c>
      <c r="H134" s="82"/>
      <c r="I134" s="82">
        <v>427</v>
      </c>
      <c r="J134" s="82"/>
      <c r="K134" s="79">
        <f t="shared" si="12"/>
        <v>4.4285930796072499</v>
      </c>
      <c r="L134" s="82"/>
      <c r="M134" s="77">
        <f t="shared" si="14"/>
        <v>2.2580534766330014</v>
      </c>
    </row>
    <row r="135" spans="1:13">
      <c r="A135" s="73">
        <v>13</v>
      </c>
      <c r="B135" s="73" t="s">
        <v>270</v>
      </c>
      <c r="C135" s="73">
        <v>13</v>
      </c>
      <c r="D135" s="75" t="s">
        <v>386</v>
      </c>
      <c r="E135" s="73">
        <v>1658.72</v>
      </c>
      <c r="F135" s="73">
        <v>1326.41</v>
      </c>
      <c r="G135" s="76">
        <f t="shared" si="13"/>
        <v>1.4925650000000001</v>
      </c>
      <c r="H135" s="73"/>
      <c r="I135" s="73">
        <v>372</v>
      </c>
      <c r="J135" s="73"/>
      <c r="K135" s="76">
        <f t="shared" si="12"/>
        <v>6.1822365260036127</v>
      </c>
      <c r="L135" s="73"/>
      <c r="M135" s="77">
        <f t="shared" si="14"/>
        <v>1.6175375946776185</v>
      </c>
    </row>
    <row r="136" spans="1:13">
      <c r="A136" s="82">
        <v>14</v>
      </c>
      <c r="B136" s="82" t="s">
        <v>277</v>
      </c>
      <c r="C136" s="82">
        <v>14</v>
      </c>
      <c r="D136" s="83" t="s">
        <v>386</v>
      </c>
      <c r="E136" s="82">
        <v>1502.97</v>
      </c>
      <c r="F136" s="82">
        <v>1469.39</v>
      </c>
      <c r="G136" s="79">
        <f t="shared" si="13"/>
        <v>1.4861800000000001</v>
      </c>
      <c r="H136" s="82"/>
      <c r="I136" s="82">
        <v>431</v>
      </c>
      <c r="J136" s="82"/>
      <c r="K136" s="79">
        <f t="shared" si="12"/>
        <v>5.3131178075139696</v>
      </c>
      <c r="L136" s="82"/>
      <c r="M136" s="77">
        <f t="shared" si="14"/>
        <v>1.8821340618229285</v>
      </c>
    </row>
    <row r="137" spans="1:13">
      <c r="A137" s="73">
        <v>15</v>
      </c>
      <c r="B137" s="73" t="s">
        <v>281</v>
      </c>
      <c r="C137" s="73">
        <v>15</v>
      </c>
      <c r="D137" s="75" t="s">
        <v>386</v>
      </c>
      <c r="E137" s="73">
        <v>1983.27</v>
      </c>
      <c r="F137" s="73">
        <v>1982.94</v>
      </c>
      <c r="G137" s="76">
        <f t="shared" si="13"/>
        <v>1.9831050000000001</v>
      </c>
      <c r="H137" s="73"/>
      <c r="I137" s="73">
        <v>408</v>
      </c>
      <c r="J137" s="73"/>
      <c r="K137" s="76">
        <f t="shared" si="12"/>
        <v>7.4892934831868034</v>
      </c>
      <c r="L137" s="73"/>
      <c r="M137" s="77">
        <f t="shared" si="14"/>
        <v>1.3352394351282457</v>
      </c>
    </row>
    <row r="138" spans="1:13">
      <c r="A138" s="82">
        <v>16</v>
      </c>
      <c r="B138" s="82" t="s">
        <v>290</v>
      </c>
      <c r="C138" s="82">
        <v>16</v>
      </c>
      <c r="D138" s="96" t="s">
        <v>386</v>
      </c>
      <c r="E138" s="82">
        <v>1431.29</v>
      </c>
      <c r="F138" s="82">
        <v>1546.73</v>
      </c>
      <c r="G138" s="79">
        <f t="shared" si="13"/>
        <v>1.4890099999999999</v>
      </c>
      <c r="H138" s="82"/>
      <c r="I138" s="82">
        <v>407</v>
      </c>
      <c r="J138" s="82"/>
      <c r="K138" s="79">
        <f t="shared" si="12"/>
        <v>5.6371359453023553</v>
      </c>
      <c r="L138" s="82"/>
      <c r="M138" s="77">
        <f t="shared" si="14"/>
        <v>1.7739504771626786</v>
      </c>
    </row>
    <row r="139" spans="1:13">
      <c r="A139" s="73">
        <v>17</v>
      </c>
      <c r="B139" s="73" t="s">
        <v>296</v>
      </c>
      <c r="C139" s="73">
        <v>18</v>
      </c>
      <c r="D139" s="75" t="s">
        <v>386</v>
      </c>
      <c r="E139" s="73">
        <v>1975.51</v>
      </c>
      <c r="F139" s="73">
        <v>1867.46</v>
      </c>
      <c r="G139" s="76">
        <f t="shared" si="13"/>
        <v>1.9214850000000001</v>
      </c>
      <c r="H139" s="73"/>
      <c r="I139" s="73">
        <v>421</v>
      </c>
      <c r="J139" s="73"/>
      <c r="K139" s="76">
        <f t="shared" si="12"/>
        <v>7.032507530313401</v>
      </c>
      <c r="L139" s="73"/>
      <c r="M139" s="77">
        <f t="shared" si="14"/>
        <v>1.4219679050317851</v>
      </c>
    </row>
    <row r="140" spans="1:13">
      <c r="A140" s="82">
        <v>18</v>
      </c>
      <c r="B140" s="82" t="s">
        <v>298</v>
      </c>
      <c r="C140" s="82">
        <v>19</v>
      </c>
      <c r="D140" s="83" t="s">
        <v>386</v>
      </c>
      <c r="E140" s="82">
        <v>308.06</v>
      </c>
      <c r="F140" s="82">
        <v>295.33999999999997</v>
      </c>
      <c r="G140" s="79">
        <f t="shared" si="13"/>
        <v>0.30169999999999997</v>
      </c>
      <c r="H140" s="82"/>
      <c r="I140" s="82">
        <v>401</v>
      </c>
      <c r="J140" s="82"/>
      <c r="K140" s="79">
        <f t="shared" si="12"/>
        <v>1.1592743872214686</v>
      </c>
      <c r="L140" s="82"/>
      <c r="M140" s="77">
        <f t="shared" si="14"/>
        <v>8.6260855154126617</v>
      </c>
    </row>
    <row r="141" spans="1:13">
      <c r="A141" s="73">
        <v>19</v>
      </c>
      <c r="B141" s="73" t="s">
        <v>307</v>
      </c>
      <c r="C141" s="73">
        <v>20</v>
      </c>
      <c r="D141" s="75" t="s">
        <v>386</v>
      </c>
      <c r="E141" s="73">
        <v>1005.15</v>
      </c>
      <c r="F141" s="73">
        <v>1320.09</v>
      </c>
      <c r="G141" s="76">
        <f t="shared" si="13"/>
        <v>1.16262</v>
      </c>
      <c r="H141" s="73"/>
      <c r="I141" s="73">
        <v>429</v>
      </c>
      <c r="J141" s="73"/>
      <c r="K141" s="76">
        <f t="shared" si="12"/>
        <v>4.1757626041139133</v>
      </c>
      <c r="L141" s="73"/>
      <c r="M141" s="77">
        <f t="shared" si="14"/>
        <v>2.3947721525519947</v>
      </c>
    </row>
    <row r="142" spans="1:13">
      <c r="A142" s="82">
        <v>20</v>
      </c>
      <c r="B142" s="82" t="s">
        <v>313</v>
      </c>
      <c r="C142" s="82">
        <v>21</v>
      </c>
      <c r="D142" s="83" t="s">
        <v>386</v>
      </c>
      <c r="E142" s="82">
        <v>989.46</v>
      </c>
      <c r="F142" s="82">
        <v>1033.3699999999999</v>
      </c>
      <c r="G142" s="79">
        <f t="shared" si="13"/>
        <v>1.011415</v>
      </c>
      <c r="H142" s="82"/>
      <c r="I142" s="82">
        <v>428</v>
      </c>
      <c r="J142" s="82"/>
      <c r="K142" s="79">
        <f t="shared" si="12"/>
        <v>3.6411697363305153</v>
      </c>
      <c r="L142" s="82"/>
      <c r="M142" s="77">
        <f t="shared" si="14"/>
        <v>2.746370184345694</v>
      </c>
    </row>
    <row r="143" spans="1:13">
      <c r="A143" s="73">
        <v>21</v>
      </c>
      <c r="B143" s="73" t="s">
        <v>317</v>
      </c>
      <c r="C143" s="73">
        <v>22</v>
      </c>
      <c r="D143" s="75" t="s">
        <v>386</v>
      </c>
      <c r="E143" s="73">
        <v>2254.3000000000002</v>
      </c>
      <c r="F143" s="73">
        <v>2870.23</v>
      </c>
      <c r="G143" s="76">
        <f t="shared" si="13"/>
        <v>2.5622650000000005</v>
      </c>
      <c r="H143" s="73"/>
      <c r="I143" s="73">
        <v>403</v>
      </c>
      <c r="J143" s="73"/>
      <c r="K143" s="76">
        <f t="shared" si="12"/>
        <v>9.7965757588502278</v>
      </c>
      <c r="L143" s="73"/>
      <c r="M143" s="77">
        <f t="shared" si="14"/>
        <v>1.0207648311162192</v>
      </c>
    </row>
    <row r="144" spans="1:13">
      <c r="A144" s="82">
        <v>22</v>
      </c>
      <c r="B144" s="82" t="s">
        <v>324</v>
      </c>
      <c r="C144" s="82">
        <v>23</v>
      </c>
      <c r="D144" s="83" t="s">
        <v>386</v>
      </c>
      <c r="E144" s="82">
        <v>1668.13</v>
      </c>
      <c r="F144" s="82">
        <v>1446.83</v>
      </c>
      <c r="G144" s="79">
        <f t="shared" si="13"/>
        <v>1.55748</v>
      </c>
      <c r="H144" s="82"/>
      <c r="I144" s="82">
        <v>380</v>
      </c>
      <c r="J144" s="82"/>
      <c r="K144" s="79">
        <f t="shared" si="12"/>
        <v>6.3153028951423247</v>
      </c>
      <c r="L144" s="82"/>
      <c r="M144" s="77">
        <f t="shared" si="14"/>
        <v>1.5834553252690242</v>
      </c>
    </row>
    <row r="145" spans="1:13">
      <c r="A145" s="73">
        <v>23</v>
      </c>
      <c r="B145" s="73" t="s">
        <v>331</v>
      </c>
      <c r="C145" s="73">
        <v>25</v>
      </c>
      <c r="D145" s="75" t="s">
        <v>386</v>
      </c>
      <c r="E145" s="73">
        <v>1403.14</v>
      </c>
      <c r="F145" s="73">
        <v>1218.18</v>
      </c>
      <c r="G145" s="76">
        <f t="shared" si="13"/>
        <v>1.3106600000000002</v>
      </c>
      <c r="H145" s="73"/>
      <c r="I145" s="73">
        <v>435</v>
      </c>
      <c r="J145" s="73"/>
      <c r="K145" s="76">
        <f t="shared" si="12"/>
        <v>4.642544675274074</v>
      </c>
      <c r="L145" s="73"/>
      <c r="M145" s="77">
        <f t="shared" si="14"/>
        <v>2.1539911189782246</v>
      </c>
    </row>
    <row r="146" spans="1:13">
      <c r="A146" s="82">
        <v>24</v>
      </c>
      <c r="B146" s="82" t="s">
        <v>338</v>
      </c>
      <c r="C146" s="82">
        <v>27</v>
      </c>
      <c r="D146" s="83" t="s">
        <v>386</v>
      </c>
      <c r="E146" s="82">
        <v>852.35</v>
      </c>
      <c r="F146" s="82">
        <v>829.34</v>
      </c>
      <c r="G146" s="79">
        <f t="shared" si="13"/>
        <v>0.84084500000000006</v>
      </c>
      <c r="H146" s="82"/>
      <c r="I146" s="82">
        <v>410</v>
      </c>
      <c r="J146" s="82"/>
      <c r="K146" s="79">
        <f t="shared" si="12"/>
        <v>3.1600022548761699</v>
      </c>
      <c r="L146" s="82"/>
      <c r="M146" s="77">
        <f t="shared" si="14"/>
        <v>3.1645547038990536</v>
      </c>
    </row>
    <row r="147" spans="1:13">
      <c r="A147" s="66"/>
      <c r="B147" s="66"/>
      <c r="C147" s="66"/>
      <c r="D147" s="66"/>
      <c r="E147" s="66"/>
      <c r="F147" s="66"/>
      <c r="G147" s="66"/>
      <c r="H147" s="66"/>
      <c r="I147" s="66"/>
      <c r="J147" s="66"/>
      <c r="K147" s="84" t="s">
        <v>387</v>
      </c>
      <c r="L147" s="85"/>
      <c r="M147" s="86">
        <f>SUM(M123:M146)</f>
        <v>54.121815745980811</v>
      </c>
    </row>
    <row r="151" spans="1:13" ht="42">
      <c r="A151" s="70" t="s">
        <v>375</v>
      </c>
      <c r="B151" s="71" t="s">
        <v>376</v>
      </c>
      <c r="C151" s="71" t="s">
        <v>377</v>
      </c>
      <c r="D151" s="71" t="s">
        <v>378</v>
      </c>
      <c r="E151" s="71" t="s">
        <v>379</v>
      </c>
      <c r="F151" s="71" t="s">
        <v>380</v>
      </c>
      <c r="G151" s="71" t="s">
        <v>381</v>
      </c>
      <c r="H151" s="64"/>
      <c r="I151" s="71" t="s">
        <v>382</v>
      </c>
      <c r="J151" s="65"/>
      <c r="K151" s="71" t="s">
        <v>383</v>
      </c>
      <c r="L151" s="64"/>
      <c r="M151" s="71" t="s">
        <v>384</v>
      </c>
    </row>
    <row r="152" spans="1:13">
      <c r="A152" s="66" t="s">
        <v>404</v>
      </c>
      <c r="B152" s="66"/>
      <c r="C152" s="66"/>
      <c r="D152" s="66"/>
      <c r="E152" s="66"/>
      <c r="F152" s="66"/>
      <c r="G152" s="66"/>
      <c r="H152" s="66"/>
      <c r="I152" s="66"/>
      <c r="J152" s="66"/>
      <c r="K152" s="66"/>
      <c r="L152" s="66"/>
      <c r="M152" s="66"/>
    </row>
    <row r="153" spans="1:13">
      <c r="A153" s="72">
        <v>1</v>
      </c>
      <c r="B153" s="73" t="s">
        <v>200</v>
      </c>
      <c r="C153" s="74">
        <v>1</v>
      </c>
      <c r="D153" s="75" t="s">
        <v>386</v>
      </c>
      <c r="E153" s="76">
        <v>1443.44</v>
      </c>
      <c r="F153" s="76">
        <v>1600.41</v>
      </c>
      <c r="G153" s="76">
        <f>AVERAGE(E153,F153)/1000</f>
        <v>1.5219250000000002</v>
      </c>
      <c r="H153" s="73"/>
      <c r="I153" s="73">
        <v>389</v>
      </c>
      <c r="J153" s="73"/>
      <c r="K153" s="76">
        <f t="shared" ref="K153:K176" si="15">IF(G153&lt;&gt;"",(G153*(10^3/1)*(1/649)*(1/I153))*1000,0)</f>
        <v>6.0283568551182158</v>
      </c>
      <c r="L153" s="73"/>
      <c r="M153" s="77">
        <f>20/K153*0.75</f>
        <v>2.4882402220871596</v>
      </c>
    </row>
    <row r="154" spans="1:13">
      <c r="A154" s="78">
        <v>2</v>
      </c>
      <c r="B154" s="69" t="s">
        <v>202</v>
      </c>
      <c r="C154" s="67">
        <v>2</v>
      </c>
      <c r="D154" s="87" t="s">
        <v>386</v>
      </c>
      <c r="E154" s="68">
        <v>770.62</v>
      </c>
      <c r="F154" s="68">
        <v>732.7</v>
      </c>
      <c r="G154" s="79">
        <f t="shared" ref="G154:G176" si="16">AVERAGE(E154,F154)/1000</f>
        <v>0.75166000000000011</v>
      </c>
      <c r="H154" s="69"/>
      <c r="I154" s="69">
        <v>414</v>
      </c>
      <c r="J154" s="69"/>
      <c r="K154" s="68">
        <f t="shared" si="15"/>
        <v>2.7975406236275804</v>
      </c>
      <c r="L154" s="69"/>
      <c r="M154" s="77">
        <f t="shared" ref="M154:M176" si="17">20/K154*0.75</f>
        <v>5.3618524332810038</v>
      </c>
    </row>
    <row r="155" spans="1:13">
      <c r="A155" s="72">
        <v>3</v>
      </c>
      <c r="B155" s="73" t="s">
        <v>211</v>
      </c>
      <c r="C155" s="74">
        <v>3</v>
      </c>
      <c r="D155" s="75" t="s">
        <v>386</v>
      </c>
      <c r="E155" s="76">
        <v>2398.63</v>
      </c>
      <c r="F155" s="76">
        <v>2073.31</v>
      </c>
      <c r="G155" s="76">
        <f t="shared" si="16"/>
        <v>2.2359700000000005</v>
      </c>
      <c r="H155" s="73"/>
      <c r="I155" s="73">
        <v>426</v>
      </c>
      <c r="J155" s="73"/>
      <c r="K155" s="76">
        <f t="shared" si="15"/>
        <v>8.0874512612397567</v>
      </c>
      <c r="L155" s="73"/>
      <c r="M155" s="77">
        <f t="shared" si="17"/>
        <v>1.8547252422885814</v>
      </c>
    </row>
    <row r="156" spans="1:13">
      <c r="A156" s="78">
        <v>4</v>
      </c>
      <c r="B156" s="69" t="s">
        <v>216</v>
      </c>
      <c r="C156" s="67">
        <v>4</v>
      </c>
      <c r="D156" s="87" t="s">
        <v>386</v>
      </c>
      <c r="E156" s="68">
        <v>1748.92</v>
      </c>
      <c r="F156" s="68">
        <v>1591.03</v>
      </c>
      <c r="G156" s="79">
        <f t="shared" si="16"/>
        <v>1.669975</v>
      </c>
      <c r="H156" s="69"/>
      <c r="I156" s="69">
        <v>372</v>
      </c>
      <c r="J156" s="69"/>
      <c r="K156" s="68">
        <f t="shared" si="15"/>
        <v>6.9170725847871841</v>
      </c>
      <c r="L156" s="69"/>
      <c r="M156" s="77">
        <f t="shared" si="17"/>
        <v>2.16854743334481</v>
      </c>
    </row>
    <row r="157" spans="1:13">
      <c r="A157" s="72">
        <v>5</v>
      </c>
      <c r="B157" s="80" t="s">
        <v>222</v>
      </c>
      <c r="C157" s="74">
        <v>5</v>
      </c>
      <c r="D157" s="75" t="s">
        <v>386</v>
      </c>
      <c r="E157" s="76">
        <v>1346.46</v>
      </c>
      <c r="F157" s="76">
        <v>1709.69</v>
      </c>
      <c r="G157" s="76">
        <f t="shared" si="16"/>
        <v>1.5280750000000001</v>
      </c>
      <c r="H157" s="73"/>
      <c r="I157" s="73">
        <v>363</v>
      </c>
      <c r="J157" s="73"/>
      <c r="K157" s="76">
        <f t="shared" si="15"/>
        <v>6.4862449965405569</v>
      </c>
      <c r="L157" s="73"/>
      <c r="M157" s="77">
        <f t="shared" si="17"/>
        <v>2.3125860968866054</v>
      </c>
    </row>
    <row r="158" spans="1:13">
      <c r="A158" s="78">
        <v>6</v>
      </c>
      <c r="B158" s="81" t="s">
        <v>228</v>
      </c>
      <c r="C158" s="67">
        <v>6</v>
      </c>
      <c r="D158" s="87" t="s">
        <v>386</v>
      </c>
      <c r="E158" s="68">
        <v>973.9</v>
      </c>
      <c r="F158" s="68">
        <v>970.97</v>
      </c>
      <c r="G158" s="79">
        <f t="shared" si="16"/>
        <v>0.97243499999999994</v>
      </c>
      <c r="H158" s="69"/>
      <c r="I158" s="69">
        <v>367</v>
      </c>
      <c r="J158" s="69"/>
      <c r="K158" s="68">
        <f t="shared" si="15"/>
        <v>4.0827221086307581</v>
      </c>
      <c r="L158" s="69"/>
      <c r="M158" s="77">
        <f t="shared" si="17"/>
        <v>3.6740193431951753</v>
      </c>
    </row>
    <row r="159" spans="1:13">
      <c r="A159" s="72">
        <v>7</v>
      </c>
      <c r="B159" s="80" t="s">
        <v>237</v>
      </c>
      <c r="C159" s="73">
        <v>7</v>
      </c>
      <c r="D159" s="75" t="s">
        <v>386</v>
      </c>
      <c r="E159" s="76">
        <v>2307.3000000000002</v>
      </c>
      <c r="F159" s="76">
        <v>2012.93</v>
      </c>
      <c r="G159" s="76">
        <f t="shared" si="16"/>
        <v>2.1601150000000002</v>
      </c>
      <c r="H159" s="73"/>
      <c r="I159" s="73">
        <v>419</v>
      </c>
      <c r="J159" s="73"/>
      <c r="K159" s="76">
        <f t="shared" si="15"/>
        <v>7.9436143727636805</v>
      </c>
      <c r="L159" s="73"/>
      <c r="M159" s="77">
        <f t="shared" si="17"/>
        <v>1.8883091872423454</v>
      </c>
    </row>
    <row r="160" spans="1:13">
      <c r="A160" s="69">
        <v>8</v>
      </c>
      <c r="B160" s="81" t="s">
        <v>242</v>
      </c>
      <c r="C160" s="69">
        <v>8</v>
      </c>
      <c r="D160" s="87" t="s">
        <v>386</v>
      </c>
      <c r="E160" s="69">
        <v>1147.3399999999999</v>
      </c>
      <c r="F160" s="69">
        <v>983</v>
      </c>
      <c r="G160" s="79">
        <f t="shared" si="16"/>
        <v>1.0651700000000002</v>
      </c>
      <c r="H160" s="69"/>
      <c r="I160" s="69">
        <v>393</v>
      </c>
      <c r="J160" s="69"/>
      <c r="K160" s="68">
        <f t="shared" si="15"/>
        <v>4.1762037505341949</v>
      </c>
      <c r="L160" s="69"/>
      <c r="M160" s="77">
        <f t="shared" si="17"/>
        <v>3.5917787770966134</v>
      </c>
    </row>
    <row r="161" spans="1:13">
      <c r="A161" s="73">
        <v>9</v>
      </c>
      <c r="B161" s="73" t="s">
        <v>249</v>
      </c>
      <c r="C161" s="73">
        <v>9</v>
      </c>
      <c r="D161" s="75" t="s">
        <v>386</v>
      </c>
      <c r="E161" s="73">
        <v>1551.34</v>
      </c>
      <c r="F161" s="73">
        <v>1569.09</v>
      </c>
      <c r="G161" s="76">
        <f t="shared" si="16"/>
        <v>1.5602149999999999</v>
      </c>
      <c r="H161" s="73"/>
      <c r="I161" s="73">
        <v>426</v>
      </c>
      <c r="J161" s="73"/>
      <c r="K161" s="76">
        <f t="shared" si="15"/>
        <v>5.6432612108191007</v>
      </c>
      <c r="L161" s="73"/>
      <c r="M161" s="77">
        <f t="shared" si="17"/>
        <v>2.6580375140605619</v>
      </c>
    </row>
    <row r="162" spans="1:13">
      <c r="A162" s="82">
        <v>10</v>
      </c>
      <c r="B162" s="82" t="s">
        <v>253</v>
      </c>
      <c r="C162" s="82">
        <v>10</v>
      </c>
      <c r="D162" s="83" t="s">
        <v>386</v>
      </c>
      <c r="E162" s="82">
        <v>2146.23</v>
      </c>
      <c r="F162" s="82">
        <v>2148.63</v>
      </c>
      <c r="G162" s="79">
        <f t="shared" si="16"/>
        <v>2.1474300000000004</v>
      </c>
      <c r="H162" s="82"/>
      <c r="I162" s="82">
        <v>432</v>
      </c>
      <c r="J162" s="82"/>
      <c r="K162" s="79">
        <f t="shared" si="15"/>
        <v>7.6593263139873322</v>
      </c>
      <c r="L162" s="82"/>
      <c r="M162" s="77">
        <f t="shared" si="17"/>
        <v>1.9583967812687724</v>
      </c>
    </row>
    <row r="163" spans="1:13">
      <c r="A163" s="73">
        <v>11</v>
      </c>
      <c r="B163" s="73" t="s">
        <v>256</v>
      </c>
      <c r="C163" s="73">
        <v>11</v>
      </c>
      <c r="D163" s="75" t="s">
        <v>386</v>
      </c>
      <c r="E163" s="73">
        <v>632.86</v>
      </c>
      <c r="F163" s="73">
        <v>624.26</v>
      </c>
      <c r="G163" s="76">
        <f t="shared" si="16"/>
        <v>0.6285599999999999</v>
      </c>
      <c r="H163" s="73"/>
      <c r="I163" s="73">
        <v>399</v>
      </c>
      <c r="J163" s="73"/>
      <c r="K163" s="76">
        <f t="shared" si="15"/>
        <v>2.4273318118099563</v>
      </c>
      <c r="L163" s="73"/>
      <c r="M163" s="77">
        <f t="shared" si="17"/>
        <v>6.179624856815578</v>
      </c>
    </row>
    <row r="164" spans="1:13">
      <c r="A164" s="82">
        <v>12</v>
      </c>
      <c r="B164" s="82" t="s">
        <v>267</v>
      </c>
      <c r="C164" s="82">
        <v>12</v>
      </c>
      <c r="D164" s="83" t="s">
        <v>386</v>
      </c>
      <c r="E164" s="82">
        <v>1006.64</v>
      </c>
      <c r="F164" s="82">
        <v>793.89</v>
      </c>
      <c r="G164" s="79">
        <f t="shared" si="16"/>
        <v>0.90026499999999998</v>
      </c>
      <c r="H164" s="82"/>
      <c r="I164" s="82">
        <v>416</v>
      </c>
      <c r="J164" s="82"/>
      <c r="K164" s="79">
        <f t="shared" si="15"/>
        <v>3.3345124155505514</v>
      </c>
      <c r="L164" s="82"/>
      <c r="M164" s="77">
        <f t="shared" si="17"/>
        <v>4.4984088018527872</v>
      </c>
    </row>
    <row r="165" spans="1:13">
      <c r="A165" s="73">
        <v>13</v>
      </c>
      <c r="B165" s="73" t="s">
        <v>272</v>
      </c>
      <c r="C165" s="73">
        <v>13</v>
      </c>
      <c r="D165" s="75" t="s">
        <v>386</v>
      </c>
      <c r="E165" s="73">
        <v>2045.45</v>
      </c>
      <c r="F165" s="73">
        <v>2080.66</v>
      </c>
      <c r="G165" s="76">
        <f t="shared" si="16"/>
        <v>2.0630549999999999</v>
      </c>
      <c r="H165" s="73"/>
      <c r="I165" s="73">
        <v>407</v>
      </c>
      <c r="J165" s="73"/>
      <c r="K165" s="76">
        <f t="shared" si="15"/>
        <v>7.810371654747617</v>
      </c>
      <c r="L165" s="73"/>
      <c r="M165" s="77">
        <f t="shared" si="17"/>
        <v>1.920523204664927</v>
      </c>
    </row>
    <row r="166" spans="1:13">
      <c r="A166" s="82">
        <v>14</v>
      </c>
      <c r="B166" s="82" t="s">
        <v>278</v>
      </c>
      <c r="C166" s="82">
        <v>14</v>
      </c>
      <c r="D166" s="83" t="s">
        <v>386</v>
      </c>
      <c r="E166" s="82">
        <v>2957.68</v>
      </c>
      <c r="F166" s="82">
        <v>2949.38</v>
      </c>
      <c r="G166" s="79">
        <f t="shared" si="16"/>
        <v>2.9535299999999998</v>
      </c>
      <c r="H166" s="82"/>
      <c r="I166" s="82">
        <v>407</v>
      </c>
      <c r="J166" s="82"/>
      <c r="K166" s="79">
        <f t="shared" si="15"/>
        <v>11.181556959677144</v>
      </c>
      <c r="L166" s="82"/>
      <c r="M166" s="77">
        <f t="shared" si="17"/>
        <v>1.341494753735361</v>
      </c>
    </row>
    <row r="167" spans="1:13">
      <c r="A167" s="73">
        <v>15</v>
      </c>
      <c r="B167" s="73" t="s">
        <v>283</v>
      </c>
      <c r="C167" s="73">
        <v>15</v>
      </c>
      <c r="D167" s="75" t="s">
        <v>386</v>
      </c>
      <c r="E167" s="73">
        <v>3976.47</v>
      </c>
      <c r="F167" s="73">
        <v>3633.1</v>
      </c>
      <c r="G167" s="76">
        <f t="shared" si="16"/>
        <v>3.8047849999999999</v>
      </c>
      <c r="H167" s="73"/>
      <c r="I167" s="73">
        <v>436</v>
      </c>
      <c r="J167" s="73"/>
      <c r="K167" s="76">
        <f t="shared" si="15"/>
        <v>13.446180432846583</v>
      </c>
      <c r="L167" s="73"/>
      <c r="M167" s="77">
        <f t="shared" si="17"/>
        <v>1.1155584349707011</v>
      </c>
    </row>
    <row r="168" spans="1:13" ht="28">
      <c r="A168" s="82">
        <v>16</v>
      </c>
      <c r="B168" s="82" t="s">
        <v>289</v>
      </c>
      <c r="C168" s="82">
        <v>16</v>
      </c>
      <c r="D168" s="96" t="s">
        <v>422</v>
      </c>
      <c r="E168" s="82">
        <v>1578.33</v>
      </c>
      <c r="F168" s="82">
        <v>1413.93</v>
      </c>
      <c r="G168" s="79">
        <f t="shared" si="16"/>
        <v>1.4961300000000002</v>
      </c>
      <c r="H168" s="82"/>
      <c r="I168" s="82">
        <v>411</v>
      </c>
      <c r="J168" s="82"/>
      <c r="K168" s="79">
        <f t="shared" si="15"/>
        <v>5.6089660679540687</v>
      </c>
      <c r="L168" s="82"/>
      <c r="M168" s="77">
        <f t="shared" si="17"/>
        <v>2.6742896673417413</v>
      </c>
    </row>
    <row r="169" spans="1:13">
      <c r="A169" s="73">
        <v>17</v>
      </c>
      <c r="B169" s="73" t="s">
        <v>294</v>
      </c>
      <c r="C169" s="73">
        <v>18</v>
      </c>
      <c r="D169" s="75" t="s">
        <v>386</v>
      </c>
      <c r="E169" s="73">
        <v>1328.46</v>
      </c>
      <c r="F169" s="73">
        <v>1342.72</v>
      </c>
      <c r="G169" s="76">
        <f t="shared" si="16"/>
        <v>1.3355900000000001</v>
      </c>
      <c r="H169" s="73"/>
      <c r="I169" s="73">
        <v>385</v>
      </c>
      <c r="J169" s="73"/>
      <c r="K169" s="76">
        <f t="shared" si="15"/>
        <v>5.3452464330738616</v>
      </c>
      <c r="L169" s="73"/>
      <c r="M169" s="77">
        <f t="shared" si="17"/>
        <v>2.8062317028429375</v>
      </c>
    </row>
    <row r="170" spans="1:13">
      <c r="A170" s="82">
        <v>18</v>
      </c>
      <c r="B170" s="82" t="s">
        <v>301</v>
      </c>
      <c r="C170" s="82">
        <v>19</v>
      </c>
      <c r="D170" s="83" t="s">
        <v>386</v>
      </c>
      <c r="E170" s="82">
        <v>1174.55</v>
      </c>
      <c r="F170" s="82">
        <v>995.13</v>
      </c>
      <c r="G170" s="79">
        <f t="shared" si="16"/>
        <v>1.08484</v>
      </c>
      <c r="H170" s="82"/>
      <c r="I170" s="82">
        <v>431</v>
      </c>
      <c r="J170" s="82"/>
      <c r="K170" s="79">
        <f t="shared" si="15"/>
        <v>3.8783207433174005</v>
      </c>
      <c r="L170" s="82"/>
      <c r="M170" s="77">
        <f t="shared" si="17"/>
        <v>3.8676532944950406</v>
      </c>
    </row>
    <row r="171" spans="1:13">
      <c r="A171" s="73">
        <v>19</v>
      </c>
      <c r="B171" s="73" t="s">
        <v>305</v>
      </c>
      <c r="C171" s="73">
        <v>20</v>
      </c>
      <c r="D171" s="75" t="s">
        <v>386</v>
      </c>
      <c r="E171" s="73">
        <v>4334.8599999999997</v>
      </c>
      <c r="F171" s="73">
        <v>3812</v>
      </c>
      <c r="G171" s="76">
        <f t="shared" si="16"/>
        <v>4.0734300000000001</v>
      </c>
      <c r="H171" s="73"/>
      <c r="I171" s="73">
        <v>423</v>
      </c>
      <c r="J171" s="73"/>
      <c r="K171" s="76">
        <f t="shared" si="15"/>
        <v>14.837994077085316</v>
      </c>
      <c r="L171" s="73"/>
      <c r="M171" s="77">
        <f t="shared" si="17"/>
        <v>1.0109183169957503</v>
      </c>
    </row>
    <row r="172" spans="1:13">
      <c r="A172" s="82">
        <v>20</v>
      </c>
      <c r="B172" s="82" t="s">
        <v>315</v>
      </c>
      <c r="C172" s="82">
        <v>21</v>
      </c>
      <c r="D172" s="83" t="s">
        <v>386</v>
      </c>
      <c r="E172" s="82">
        <v>1167.82</v>
      </c>
      <c r="F172" s="82">
        <v>1196.8599999999999</v>
      </c>
      <c r="G172" s="79">
        <f t="shared" si="16"/>
        <v>1.1823399999999999</v>
      </c>
      <c r="H172" s="82"/>
      <c r="I172" s="82">
        <v>415</v>
      </c>
      <c r="J172" s="82"/>
      <c r="K172" s="79">
        <f t="shared" si="15"/>
        <v>4.3898490727161343</v>
      </c>
      <c r="L172" s="82"/>
      <c r="M172" s="77">
        <f t="shared" si="17"/>
        <v>3.4169739668792394</v>
      </c>
    </row>
    <row r="173" spans="1:13">
      <c r="A173" s="73">
        <v>21</v>
      </c>
      <c r="B173" s="73" t="s">
        <v>321</v>
      </c>
      <c r="C173" s="73">
        <v>22</v>
      </c>
      <c r="D173" s="75" t="s">
        <v>386</v>
      </c>
      <c r="E173" s="73">
        <v>1206.05</v>
      </c>
      <c r="F173" s="73">
        <v>1145.03</v>
      </c>
      <c r="G173" s="76">
        <f t="shared" si="16"/>
        <v>1.17554</v>
      </c>
      <c r="H173" s="73"/>
      <c r="I173" s="73">
        <v>426</v>
      </c>
      <c r="J173" s="73"/>
      <c r="K173" s="76">
        <f t="shared" si="15"/>
        <v>4.2519007212251427</v>
      </c>
      <c r="L173" s="73"/>
      <c r="M173" s="77">
        <f t="shared" si="17"/>
        <v>3.5278340167072146</v>
      </c>
    </row>
    <row r="174" spans="1:13">
      <c r="A174" s="82">
        <v>22</v>
      </c>
      <c r="B174" s="82" t="s">
        <v>322</v>
      </c>
      <c r="C174" s="82">
        <v>23</v>
      </c>
      <c r="D174" s="83" t="s">
        <v>386</v>
      </c>
      <c r="E174" s="82">
        <v>238.15</v>
      </c>
      <c r="F174" s="82">
        <v>252.24</v>
      </c>
      <c r="G174" s="79">
        <f t="shared" si="16"/>
        <v>0.245195</v>
      </c>
      <c r="H174" s="82"/>
      <c r="I174" s="82">
        <v>400</v>
      </c>
      <c r="J174" s="82"/>
      <c r="K174" s="79">
        <f t="shared" si="15"/>
        <v>0.94451078582434511</v>
      </c>
      <c r="L174" s="82"/>
      <c r="M174" s="77">
        <f t="shared" si="17"/>
        <v>15.881237382491488</v>
      </c>
    </row>
    <row r="175" spans="1:13">
      <c r="A175" s="73">
        <v>23</v>
      </c>
      <c r="B175" s="73" t="s">
        <v>329</v>
      </c>
      <c r="C175" s="73">
        <v>25</v>
      </c>
      <c r="D175" s="75" t="s">
        <v>386</v>
      </c>
      <c r="E175" s="73">
        <v>1938.46</v>
      </c>
      <c r="F175" s="73">
        <v>2195.2600000000002</v>
      </c>
      <c r="G175" s="76">
        <f t="shared" si="16"/>
        <v>2.0668600000000001</v>
      </c>
      <c r="H175" s="73"/>
      <c r="I175" s="73">
        <v>404</v>
      </c>
      <c r="J175" s="73"/>
      <c r="K175" s="76">
        <f t="shared" si="15"/>
        <v>7.8828815084898327</v>
      </c>
      <c r="L175" s="73"/>
      <c r="M175" s="77">
        <f t="shared" si="17"/>
        <v>1.9028574746233415</v>
      </c>
    </row>
    <row r="176" spans="1:13">
      <c r="A176" s="82">
        <v>24</v>
      </c>
      <c r="B176" s="82" t="s">
        <v>337</v>
      </c>
      <c r="C176" s="82">
        <v>27</v>
      </c>
      <c r="D176" s="83" t="s">
        <v>386</v>
      </c>
      <c r="E176" s="82">
        <v>1701.67</v>
      </c>
      <c r="F176" s="82">
        <v>1828.66</v>
      </c>
      <c r="G176" s="79">
        <f t="shared" si="16"/>
        <v>1.7651649999999999</v>
      </c>
      <c r="H176" s="82"/>
      <c r="I176" s="82">
        <v>440</v>
      </c>
      <c r="J176" s="82"/>
      <c r="K176" s="79">
        <f t="shared" si="15"/>
        <v>6.1814154643507493</v>
      </c>
      <c r="L176" s="82"/>
      <c r="M176" s="77">
        <f t="shared" si="17"/>
        <v>2.4266286721071402</v>
      </c>
    </row>
    <row r="177" spans="1:13">
      <c r="A177" s="66"/>
      <c r="B177" s="66"/>
      <c r="C177" s="66"/>
      <c r="D177" s="66"/>
      <c r="E177" s="66"/>
      <c r="F177" s="66"/>
      <c r="G177" s="66"/>
      <c r="H177" s="66"/>
      <c r="I177" s="66"/>
      <c r="J177" s="66"/>
      <c r="K177" s="84" t="s">
        <v>387</v>
      </c>
      <c r="L177" s="85"/>
      <c r="M177" s="86">
        <f>SUM(M153:M176)</f>
        <v>80.526727577274883</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9"/>
  <sheetViews>
    <sheetView tabSelected="1" zoomScale="125" zoomScaleNormal="125" zoomScalePageLayoutView="125" workbookViewId="0"/>
  </sheetViews>
  <sheetFormatPr baseColWidth="10" defaultRowHeight="15" x14ac:dyDescent="0"/>
  <cols>
    <col min="1" max="1" width="7.1640625" customWidth="1"/>
    <col min="2" max="2" width="6.5" bestFit="1" customWidth="1"/>
    <col min="3" max="3" width="5.1640625" bestFit="1" customWidth="1"/>
    <col min="4" max="4" width="8.83203125" bestFit="1" customWidth="1"/>
    <col min="5" max="5" width="8.1640625" bestFit="1" customWidth="1"/>
    <col min="6" max="6" width="8" bestFit="1" customWidth="1"/>
    <col min="7" max="7" width="6" bestFit="1" customWidth="1"/>
    <col min="8" max="8" width="2.6640625" customWidth="1"/>
    <col min="9" max="9" width="7.1640625" bestFit="1" customWidth="1"/>
    <col min="10" max="10" width="2.6640625" customWidth="1"/>
    <col min="11" max="11" width="8.5" customWidth="1"/>
    <col min="12" max="12" width="2.33203125" customWidth="1"/>
    <col min="13" max="13" width="6.6640625" customWidth="1"/>
  </cols>
  <sheetData>
    <row r="1" spans="1:21">
      <c r="A1" s="168" t="s">
        <v>427</v>
      </c>
      <c r="B1" s="168"/>
      <c r="C1" s="168"/>
      <c r="D1" s="168"/>
      <c r="E1" s="168"/>
      <c r="F1" s="168"/>
      <c r="G1" s="168"/>
      <c r="H1" s="168"/>
      <c r="I1" s="168"/>
      <c r="J1" s="168"/>
      <c r="K1" s="168"/>
      <c r="L1" s="168"/>
      <c r="M1" s="168"/>
      <c r="N1" s="168"/>
      <c r="O1" s="168"/>
      <c r="P1" s="168"/>
      <c r="Q1" s="168"/>
      <c r="R1" s="168"/>
      <c r="S1" s="168"/>
      <c r="T1" s="168"/>
    </row>
    <row r="3" spans="1:21" ht="42">
      <c r="A3" s="70" t="s">
        <v>375</v>
      </c>
      <c r="B3" s="71" t="s">
        <v>376</v>
      </c>
      <c r="C3" s="71" t="s">
        <v>377</v>
      </c>
      <c r="D3" s="71" t="s">
        <v>378</v>
      </c>
      <c r="E3" s="71" t="s">
        <v>379</v>
      </c>
      <c r="F3" s="71" t="s">
        <v>380</v>
      </c>
      <c r="G3" s="71" t="s">
        <v>381</v>
      </c>
      <c r="H3" s="64"/>
      <c r="I3" s="71" t="s">
        <v>382</v>
      </c>
      <c r="J3" s="65"/>
      <c r="K3" s="71" t="s">
        <v>383</v>
      </c>
      <c r="L3" s="64"/>
      <c r="M3" s="71" t="s">
        <v>384</v>
      </c>
    </row>
    <row r="4" spans="1:21">
      <c r="A4" s="66" t="s">
        <v>409</v>
      </c>
      <c r="B4" s="66"/>
      <c r="C4" s="66"/>
      <c r="D4" s="66"/>
      <c r="E4" s="66"/>
      <c r="F4" s="66"/>
      <c r="G4" s="66"/>
      <c r="H4" s="66"/>
      <c r="I4" s="66"/>
      <c r="J4" s="66"/>
      <c r="K4" s="66"/>
      <c r="L4" s="66"/>
      <c r="M4" s="66"/>
      <c r="P4" s="18" t="s">
        <v>426</v>
      </c>
      <c r="Q4" s="18"/>
      <c r="R4" s="18"/>
      <c r="S4" s="18"/>
    </row>
    <row r="5" spans="1:21">
      <c r="A5" s="72">
        <v>1</v>
      </c>
      <c r="B5" s="73" t="s">
        <v>200</v>
      </c>
      <c r="C5" s="74">
        <v>1</v>
      </c>
      <c r="D5" s="75" t="s">
        <v>386</v>
      </c>
      <c r="E5" s="76">
        <v>1443.44</v>
      </c>
      <c r="F5" s="76">
        <v>1600.41</v>
      </c>
      <c r="G5" s="76">
        <f>AVERAGE(E5,F5)/1000</f>
        <v>1.5219250000000002</v>
      </c>
      <c r="H5" s="73"/>
      <c r="I5" s="73">
        <v>389</v>
      </c>
      <c r="J5" s="73"/>
      <c r="K5" s="76">
        <f t="shared" ref="K5:K28" si="0">IF(G5&lt;&gt;"",(G5*(10^3/1)*(1/649)*(1/I5))*1000,0)</f>
        <v>6.0283568551182158</v>
      </c>
      <c r="L5" s="73"/>
      <c r="M5" s="77">
        <f>20/K5*0.8</f>
        <v>2.654122903559637</v>
      </c>
      <c r="P5" s="72">
        <v>1</v>
      </c>
      <c r="Q5" s="73" t="s">
        <v>200</v>
      </c>
      <c r="R5" s="74">
        <v>1</v>
      </c>
      <c r="S5" s="75" t="s">
        <v>386</v>
      </c>
      <c r="T5" s="76">
        <v>1443.44</v>
      </c>
      <c r="U5" s="76">
        <v>1600.41</v>
      </c>
    </row>
    <row r="6" spans="1:21">
      <c r="A6" s="78">
        <v>2</v>
      </c>
      <c r="B6" s="69" t="s">
        <v>204</v>
      </c>
      <c r="C6" s="67">
        <v>2</v>
      </c>
      <c r="D6" s="87" t="s">
        <v>386</v>
      </c>
      <c r="E6" s="68">
        <v>833.67</v>
      </c>
      <c r="F6" s="68">
        <v>896.03</v>
      </c>
      <c r="G6" s="79">
        <f t="shared" ref="G6:G28" si="1">AVERAGE(E6,F6)/1000</f>
        <v>0.8648499999999999</v>
      </c>
      <c r="H6" s="69"/>
      <c r="I6" s="69">
        <v>365</v>
      </c>
      <c r="J6" s="69"/>
      <c r="K6" s="68">
        <f t="shared" si="0"/>
        <v>3.6509276653228357</v>
      </c>
      <c r="L6" s="69"/>
      <c r="M6" s="77">
        <f t="shared" ref="M6:M28" si="2">20/K6*0.8</f>
        <v>4.3824478233219635</v>
      </c>
      <c r="P6" s="78">
        <v>2</v>
      </c>
      <c r="Q6" s="69" t="s">
        <v>204</v>
      </c>
      <c r="R6" s="67">
        <v>2</v>
      </c>
      <c r="S6" s="87" t="s">
        <v>386</v>
      </c>
      <c r="T6" s="68">
        <v>833.67</v>
      </c>
      <c r="U6" s="68">
        <v>896.03</v>
      </c>
    </row>
    <row r="7" spans="1:21">
      <c r="A7" s="72">
        <v>3</v>
      </c>
      <c r="B7" s="73" t="s">
        <v>212</v>
      </c>
      <c r="C7" s="74">
        <v>3</v>
      </c>
      <c r="D7" s="75" t="s">
        <v>386</v>
      </c>
      <c r="E7" s="76">
        <v>1071.51</v>
      </c>
      <c r="F7" s="76">
        <v>932.19</v>
      </c>
      <c r="G7" s="76">
        <f t="shared" si="1"/>
        <v>1.0018500000000001</v>
      </c>
      <c r="H7" s="73"/>
      <c r="I7" s="73">
        <v>416</v>
      </c>
      <c r="J7" s="73"/>
      <c r="K7" s="76">
        <f t="shared" si="0"/>
        <v>3.7107754533602</v>
      </c>
      <c r="L7" s="73"/>
      <c r="M7" s="77">
        <f t="shared" si="2"/>
        <v>4.3117672306233459</v>
      </c>
      <c r="P7" s="72">
        <v>3</v>
      </c>
      <c r="Q7" s="73" t="s">
        <v>212</v>
      </c>
      <c r="R7" s="74">
        <v>3</v>
      </c>
      <c r="S7" s="75" t="s">
        <v>386</v>
      </c>
      <c r="T7" s="76">
        <v>1071.51</v>
      </c>
      <c r="U7" s="76">
        <v>932.19</v>
      </c>
    </row>
    <row r="8" spans="1:21">
      <c r="A8" s="78">
        <v>4</v>
      </c>
      <c r="B8" s="69" t="s">
        <v>219</v>
      </c>
      <c r="C8" s="67">
        <v>4</v>
      </c>
      <c r="D8" s="87" t="s">
        <v>386</v>
      </c>
      <c r="E8" s="68">
        <v>1307.6300000000001</v>
      </c>
      <c r="F8" s="68">
        <v>1190.4100000000001</v>
      </c>
      <c r="G8" s="79">
        <f t="shared" si="1"/>
        <v>1.24902</v>
      </c>
      <c r="H8" s="69"/>
      <c r="I8" s="69">
        <v>425</v>
      </c>
      <c r="J8" s="69"/>
      <c r="K8" s="68">
        <f t="shared" si="0"/>
        <v>4.5283059911175556</v>
      </c>
      <c r="L8" s="69"/>
      <c r="M8" s="77">
        <f t="shared" si="2"/>
        <v>3.533330130822566</v>
      </c>
      <c r="P8" s="78">
        <v>4</v>
      </c>
      <c r="Q8" s="69" t="s">
        <v>219</v>
      </c>
      <c r="R8" s="67">
        <v>4</v>
      </c>
      <c r="S8" s="87" t="s">
        <v>386</v>
      </c>
      <c r="T8" s="68">
        <v>1307.6300000000001</v>
      </c>
      <c r="U8" s="68">
        <v>1190.4100000000001</v>
      </c>
    </row>
    <row r="9" spans="1:21">
      <c r="A9" s="72">
        <v>5</v>
      </c>
      <c r="B9" s="80" t="s">
        <v>225</v>
      </c>
      <c r="C9" s="74">
        <v>5</v>
      </c>
      <c r="D9" s="75" t="s">
        <v>386</v>
      </c>
      <c r="E9" s="76">
        <v>819.56</v>
      </c>
      <c r="F9" s="76">
        <v>994.52</v>
      </c>
      <c r="G9" s="76">
        <f t="shared" si="1"/>
        <v>0.90703999999999996</v>
      </c>
      <c r="H9" s="73"/>
      <c r="I9" s="73">
        <v>416</v>
      </c>
      <c r="J9" s="73"/>
      <c r="K9" s="76">
        <f t="shared" si="0"/>
        <v>3.3596064951997158</v>
      </c>
      <c r="L9" s="73"/>
      <c r="M9" s="77">
        <f t="shared" si="2"/>
        <v>4.7624625154348212</v>
      </c>
      <c r="P9" s="72">
        <v>5</v>
      </c>
      <c r="Q9" s="80" t="s">
        <v>225</v>
      </c>
      <c r="R9" s="74">
        <v>5</v>
      </c>
      <c r="S9" s="75" t="s">
        <v>386</v>
      </c>
      <c r="T9" s="76">
        <v>819.56</v>
      </c>
      <c r="U9" s="76">
        <v>994.52</v>
      </c>
    </row>
    <row r="10" spans="1:21">
      <c r="A10" s="78">
        <v>6</v>
      </c>
      <c r="B10" s="81" t="s">
        <v>228</v>
      </c>
      <c r="C10" s="67">
        <v>6</v>
      </c>
      <c r="D10" s="87" t="s">
        <v>386</v>
      </c>
      <c r="E10" s="68">
        <v>973.9</v>
      </c>
      <c r="F10" s="68">
        <v>970.97</v>
      </c>
      <c r="G10" s="79">
        <f t="shared" si="1"/>
        <v>0.97243499999999994</v>
      </c>
      <c r="H10" s="69"/>
      <c r="I10" s="69">
        <v>367</v>
      </c>
      <c r="J10" s="69"/>
      <c r="K10" s="68">
        <f t="shared" si="0"/>
        <v>4.0827221086307581</v>
      </c>
      <c r="L10" s="69"/>
      <c r="M10" s="77">
        <f t="shared" si="2"/>
        <v>3.918953966074854</v>
      </c>
      <c r="P10" s="78">
        <v>6</v>
      </c>
      <c r="Q10" s="81" t="s">
        <v>228</v>
      </c>
      <c r="R10" s="67">
        <v>6</v>
      </c>
      <c r="S10" s="87" t="s">
        <v>386</v>
      </c>
      <c r="T10" s="68">
        <v>973.9</v>
      </c>
      <c r="U10" s="68">
        <v>970.97</v>
      </c>
    </row>
    <row r="11" spans="1:21">
      <c r="A11" s="72">
        <v>7</v>
      </c>
      <c r="B11" s="80" t="s">
        <v>235</v>
      </c>
      <c r="C11" s="73">
        <v>7</v>
      </c>
      <c r="D11" s="75" t="s">
        <v>386</v>
      </c>
      <c r="E11" s="76">
        <v>4553.76</v>
      </c>
      <c r="F11" s="76">
        <v>4732.1499999999996</v>
      </c>
      <c r="G11" s="76">
        <f t="shared" si="1"/>
        <v>4.6429549999999997</v>
      </c>
      <c r="H11" s="73"/>
      <c r="I11" s="73">
        <v>450</v>
      </c>
      <c r="J11" s="73"/>
      <c r="K11" s="76">
        <f t="shared" si="0"/>
        <v>15.897808594418764</v>
      </c>
      <c r="L11" s="73"/>
      <c r="M11" s="77">
        <f t="shared" si="2"/>
        <v>1.0064280183633052</v>
      </c>
      <c r="P11" s="72">
        <v>7</v>
      </c>
      <c r="Q11" s="80" t="s">
        <v>235</v>
      </c>
      <c r="R11" s="73">
        <v>7</v>
      </c>
      <c r="S11" s="75" t="s">
        <v>386</v>
      </c>
      <c r="T11" s="76">
        <v>4553.76</v>
      </c>
      <c r="U11" s="76">
        <v>4732.1499999999996</v>
      </c>
    </row>
    <row r="12" spans="1:21">
      <c r="A12" s="69">
        <v>8</v>
      </c>
      <c r="B12" s="81" t="s">
        <v>241</v>
      </c>
      <c r="C12" s="69">
        <v>8</v>
      </c>
      <c r="D12" s="87" t="s">
        <v>386</v>
      </c>
      <c r="E12" s="69">
        <v>1452.4</v>
      </c>
      <c r="F12" s="69">
        <v>1348.93</v>
      </c>
      <c r="G12" s="79">
        <f t="shared" si="1"/>
        <v>1.400665</v>
      </c>
      <c r="H12" s="69"/>
      <c r="I12" s="69">
        <v>425</v>
      </c>
      <c r="J12" s="69"/>
      <c r="K12" s="68">
        <f t="shared" si="0"/>
        <v>5.0780929937460346</v>
      </c>
      <c r="L12" s="69"/>
      <c r="M12" s="77">
        <f t="shared" si="2"/>
        <v>3.1507890894682173</v>
      </c>
      <c r="P12" s="69">
        <v>8</v>
      </c>
      <c r="Q12" s="81" t="s">
        <v>241</v>
      </c>
      <c r="R12" s="69">
        <v>8</v>
      </c>
      <c r="S12" s="87" t="s">
        <v>386</v>
      </c>
      <c r="T12" s="69">
        <v>1452.4</v>
      </c>
      <c r="U12" s="69">
        <v>1348.93</v>
      </c>
    </row>
    <row r="13" spans="1:21">
      <c r="A13" s="73">
        <v>9</v>
      </c>
      <c r="B13" s="73" t="s">
        <v>244</v>
      </c>
      <c r="C13" s="73">
        <v>9</v>
      </c>
      <c r="D13" s="75" t="s">
        <v>386</v>
      </c>
      <c r="E13" s="73">
        <v>620.84</v>
      </c>
      <c r="F13" s="73">
        <v>689.5</v>
      </c>
      <c r="G13" s="76">
        <f t="shared" si="1"/>
        <v>0.65517000000000003</v>
      </c>
      <c r="H13" s="73"/>
      <c r="I13" s="73">
        <v>394</v>
      </c>
      <c r="J13" s="73"/>
      <c r="K13" s="76">
        <f t="shared" si="0"/>
        <v>2.5622003394523398</v>
      </c>
      <c r="L13" s="73"/>
      <c r="M13" s="77">
        <f t="shared" si="2"/>
        <v>6.2446326907520193</v>
      </c>
      <c r="P13" s="73">
        <v>9</v>
      </c>
      <c r="Q13" s="73" t="s">
        <v>244</v>
      </c>
      <c r="R13" s="73">
        <v>9</v>
      </c>
      <c r="S13" s="75" t="s">
        <v>386</v>
      </c>
      <c r="T13" s="73">
        <v>620.84</v>
      </c>
      <c r="U13" s="73">
        <v>689.5</v>
      </c>
    </row>
    <row r="14" spans="1:21">
      <c r="A14" s="82">
        <v>10</v>
      </c>
      <c r="B14" s="82" t="s">
        <v>253</v>
      </c>
      <c r="C14" s="82">
        <v>10</v>
      </c>
      <c r="D14" s="83" t="s">
        <v>386</v>
      </c>
      <c r="E14" s="82">
        <v>2146.23</v>
      </c>
      <c r="F14" s="82">
        <v>2148.63</v>
      </c>
      <c r="G14" s="79">
        <f t="shared" si="1"/>
        <v>2.1474300000000004</v>
      </c>
      <c r="H14" s="82"/>
      <c r="I14" s="82">
        <v>432</v>
      </c>
      <c r="J14" s="82"/>
      <c r="K14" s="79">
        <f t="shared" si="0"/>
        <v>7.6593263139873322</v>
      </c>
      <c r="L14" s="82"/>
      <c r="M14" s="77">
        <f t="shared" si="2"/>
        <v>2.0889565666866905</v>
      </c>
      <c r="P14" s="82">
        <v>10</v>
      </c>
      <c r="Q14" s="82" t="s">
        <v>253</v>
      </c>
      <c r="R14" s="82">
        <v>10</v>
      </c>
      <c r="S14" s="83" t="s">
        <v>386</v>
      </c>
      <c r="T14" s="82">
        <v>2146.23</v>
      </c>
      <c r="U14" s="82">
        <v>2148.63</v>
      </c>
    </row>
    <row r="15" spans="1:21">
      <c r="A15" s="73">
        <v>11</v>
      </c>
      <c r="B15" s="73" t="s">
        <v>257</v>
      </c>
      <c r="C15" s="73">
        <v>11</v>
      </c>
      <c r="D15" s="75" t="s">
        <v>386</v>
      </c>
      <c r="E15" s="73">
        <v>1279.25</v>
      </c>
      <c r="F15" s="73">
        <v>1274.3900000000001</v>
      </c>
      <c r="G15" s="76">
        <f t="shared" si="1"/>
        <v>1.2768200000000001</v>
      </c>
      <c r="H15" s="73"/>
      <c r="I15" s="73">
        <v>401</v>
      </c>
      <c r="J15" s="73"/>
      <c r="K15" s="76">
        <f t="shared" si="0"/>
        <v>4.9061475740540796</v>
      </c>
      <c r="L15" s="73"/>
      <c r="M15" s="77">
        <f t="shared" si="2"/>
        <v>3.2612145799721177</v>
      </c>
      <c r="P15" s="73">
        <v>11</v>
      </c>
      <c r="Q15" s="73" t="s">
        <v>257</v>
      </c>
      <c r="R15" s="73">
        <v>11</v>
      </c>
      <c r="S15" s="75" t="s">
        <v>386</v>
      </c>
      <c r="T15" s="73">
        <v>1279.25</v>
      </c>
      <c r="U15" s="73">
        <v>1274.3900000000001</v>
      </c>
    </row>
    <row r="16" spans="1:21">
      <c r="A16" s="82">
        <v>12</v>
      </c>
      <c r="B16" s="82" t="s">
        <v>266</v>
      </c>
      <c r="C16" s="82">
        <v>12</v>
      </c>
      <c r="D16" s="83" t="s">
        <v>386</v>
      </c>
      <c r="E16" s="82">
        <v>2236.3000000000002</v>
      </c>
      <c r="F16" s="82">
        <v>2042.65</v>
      </c>
      <c r="G16" s="79">
        <f t="shared" si="1"/>
        <v>2.1394750000000005</v>
      </c>
      <c r="H16" s="82"/>
      <c r="I16" s="82">
        <v>409</v>
      </c>
      <c r="J16" s="82"/>
      <c r="K16" s="79">
        <f t="shared" si="0"/>
        <v>8.0600773806608643</v>
      </c>
      <c r="L16" s="82"/>
      <c r="M16" s="77">
        <f t="shared" si="2"/>
        <v>1.9850926044940929</v>
      </c>
      <c r="P16" s="82">
        <v>12</v>
      </c>
      <c r="Q16" s="82" t="s">
        <v>266</v>
      </c>
      <c r="R16" s="82">
        <v>12</v>
      </c>
      <c r="S16" s="83" t="s">
        <v>386</v>
      </c>
      <c r="T16" s="82">
        <v>2236.3000000000002</v>
      </c>
      <c r="U16" s="82">
        <v>2042.65</v>
      </c>
    </row>
    <row r="17" spans="1:21">
      <c r="A17" s="73">
        <v>13</v>
      </c>
      <c r="B17" s="73" t="s">
        <v>269</v>
      </c>
      <c r="C17" s="73">
        <v>13</v>
      </c>
      <c r="D17" s="75" t="s">
        <v>386</v>
      </c>
      <c r="E17" s="73">
        <v>1786.52</v>
      </c>
      <c r="F17" s="73">
        <v>1618.44</v>
      </c>
      <c r="G17" s="76">
        <f t="shared" si="1"/>
        <v>1.70248</v>
      </c>
      <c r="H17" s="73"/>
      <c r="I17" s="73">
        <v>403</v>
      </c>
      <c r="J17" s="73"/>
      <c r="K17" s="76">
        <f t="shared" si="0"/>
        <v>6.5092698444256678</v>
      </c>
      <c r="L17" s="73"/>
      <c r="M17" s="77">
        <f t="shared" si="2"/>
        <v>2.4580329871716557</v>
      </c>
      <c r="P17" s="73">
        <v>13</v>
      </c>
      <c r="Q17" s="73" t="s">
        <v>269</v>
      </c>
      <c r="R17" s="73">
        <v>13</v>
      </c>
      <c r="S17" s="75" t="s">
        <v>386</v>
      </c>
      <c r="T17" s="73">
        <v>1786.52</v>
      </c>
      <c r="U17" s="73">
        <v>1618.44</v>
      </c>
    </row>
    <row r="18" spans="1:21">
      <c r="A18" s="82">
        <v>14</v>
      </c>
      <c r="B18" s="82" t="s">
        <v>278</v>
      </c>
      <c r="C18" s="82">
        <v>14</v>
      </c>
      <c r="D18" s="83" t="s">
        <v>386</v>
      </c>
      <c r="E18" s="82">
        <v>2957.68</v>
      </c>
      <c r="F18" s="82">
        <v>2949.38</v>
      </c>
      <c r="G18" s="79">
        <f t="shared" si="1"/>
        <v>2.9535299999999998</v>
      </c>
      <c r="H18" s="82"/>
      <c r="I18" s="82">
        <v>407</v>
      </c>
      <c r="J18" s="82"/>
      <c r="K18" s="79">
        <f t="shared" si="0"/>
        <v>11.181556959677144</v>
      </c>
      <c r="L18" s="82"/>
      <c r="M18" s="77">
        <f t="shared" si="2"/>
        <v>1.4309277373177185</v>
      </c>
      <c r="P18" s="82">
        <v>14</v>
      </c>
      <c r="Q18" s="82" t="s">
        <v>278</v>
      </c>
      <c r="R18" s="82">
        <v>14</v>
      </c>
      <c r="S18" s="83" t="s">
        <v>386</v>
      </c>
      <c r="T18" s="82">
        <v>2957.68</v>
      </c>
      <c r="U18" s="82">
        <v>2949.38</v>
      </c>
    </row>
    <row r="19" spans="1:21">
      <c r="A19" s="73">
        <v>15</v>
      </c>
      <c r="B19" s="73" t="s">
        <v>280</v>
      </c>
      <c r="C19" s="73">
        <v>15</v>
      </c>
      <c r="D19" s="75" t="s">
        <v>386</v>
      </c>
      <c r="E19" s="73">
        <v>1241.67</v>
      </c>
      <c r="F19" s="73">
        <v>1241.5899999999999</v>
      </c>
      <c r="G19" s="76">
        <f t="shared" si="1"/>
        <v>1.24163</v>
      </c>
      <c r="H19" s="73"/>
      <c r="I19" s="73">
        <v>389</v>
      </c>
      <c r="J19" s="73"/>
      <c r="K19" s="76">
        <f t="shared" si="0"/>
        <v>4.918106162932097</v>
      </c>
      <c r="L19" s="73"/>
      <c r="M19" s="77">
        <f t="shared" si="2"/>
        <v>3.2532847949872341</v>
      </c>
      <c r="P19" s="73">
        <v>15</v>
      </c>
      <c r="Q19" s="73" t="s">
        <v>280</v>
      </c>
      <c r="R19" s="73">
        <v>15</v>
      </c>
      <c r="S19" s="75" t="s">
        <v>386</v>
      </c>
      <c r="T19" s="73">
        <v>1241.67</v>
      </c>
      <c r="U19" s="73">
        <v>1241.5899999999999</v>
      </c>
    </row>
    <row r="20" spans="1:21" ht="28">
      <c r="A20" s="82">
        <v>16</v>
      </c>
      <c r="B20" s="82" t="s">
        <v>287</v>
      </c>
      <c r="C20" s="82">
        <v>16</v>
      </c>
      <c r="D20" s="96" t="s">
        <v>391</v>
      </c>
      <c r="E20" s="82">
        <v>703.23</v>
      </c>
      <c r="F20" s="82">
        <v>614.34</v>
      </c>
      <c r="G20" s="79">
        <f t="shared" si="1"/>
        <v>0.65878500000000006</v>
      </c>
      <c r="H20" s="82"/>
      <c r="I20" s="82">
        <v>370</v>
      </c>
      <c r="J20" s="82"/>
      <c r="K20" s="79">
        <f t="shared" si="0"/>
        <v>2.7434514637904477</v>
      </c>
      <c r="L20" s="82"/>
      <c r="M20" s="77">
        <f t="shared" si="2"/>
        <v>5.8320696433586052</v>
      </c>
      <c r="P20" s="82">
        <v>16</v>
      </c>
      <c r="Q20" s="82" t="s">
        <v>287</v>
      </c>
      <c r="R20" s="82">
        <v>16</v>
      </c>
      <c r="S20" s="96" t="s">
        <v>391</v>
      </c>
      <c r="T20" s="82">
        <v>703.23</v>
      </c>
      <c r="U20" s="82">
        <v>614.34</v>
      </c>
    </row>
    <row r="21" spans="1:21">
      <c r="A21" s="73">
        <v>17</v>
      </c>
      <c r="B21" s="73" t="s">
        <v>293</v>
      </c>
      <c r="C21" s="73">
        <v>18</v>
      </c>
      <c r="D21" s="75" t="s">
        <v>386</v>
      </c>
      <c r="E21" s="73">
        <v>3858.54</v>
      </c>
      <c r="F21" s="73">
        <v>3235.9</v>
      </c>
      <c r="G21" s="76">
        <f t="shared" si="1"/>
        <v>3.5472200000000003</v>
      </c>
      <c r="H21" s="73"/>
      <c r="I21" s="73">
        <v>408</v>
      </c>
      <c r="J21" s="73"/>
      <c r="K21" s="76">
        <f t="shared" si="0"/>
        <v>13.396250642013356</v>
      </c>
      <c r="L21" s="73"/>
      <c r="M21" s="77">
        <f t="shared" si="2"/>
        <v>1.1943640371896864</v>
      </c>
      <c r="P21" s="73">
        <v>17</v>
      </c>
      <c r="Q21" s="73" t="s">
        <v>293</v>
      </c>
      <c r="R21" s="73">
        <v>18</v>
      </c>
      <c r="S21" s="75" t="s">
        <v>386</v>
      </c>
      <c r="T21" s="73">
        <v>3858.54</v>
      </c>
      <c r="U21" s="73">
        <v>3235.9</v>
      </c>
    </row>
    <row r="22" spans="1:21">
      <c r="A22" s="82">
        <v>18</v>
      </c>
      <c r="B22" s="82" t="s">
        <v>301</v>
      </c>
      <c r="C22" s="82">
        <v>19</v>
      </c>
      <c r="D22" s="83" t="s">
        <v>386</v>
      </c>
      <c r="E22" s="82">
        <v>1174.55</v>
      </c>
      <c r="F22" s="82">
        <v>995.13</v>
      </c>
      <c r="G22" s="79">
        <f t="shared" si="1"/>
        <v>1.08484</v>
      </c>
      <c r="H22" s="82"/>
      <c r="I22" s="82">
        <v>431</v>
      </c>
      <c r="J22" s="82"/>
      <c r="K22" s="79">
        <f t="shared" si="0"/>
        <v>3.8783207433174005</v>
      </c>
      <c r="L22" s="82"/>
      <c r="M22" s="77">
        <f t="shared" si="2"/>
        <v>4.1254968474613767</v>
      </c>
      <c r="P22" s="82">
        <v>18</v>
      </c>
      <c r="Q22" s="82" t="s">
        <v>301</v>
      </c>
      <c r="R22" s="82">
        <v>19</v>
      </c>
      <c r="S22" s="83" t="s">
        <v>386</v>
      </c>
      <c r="T22" s="82">
        <v>1174.55</v>
      </c>
      <c r="U22" s="82">
        <v>995.13</v>
      </c>
    </row>
    <row r="23" spans="1:21">
      <c r="A23" s="73">
        <v>19</v>
      </c>
      <c r="B23" s="73" t="s">
        <v>309</v>
      </c>
      <c r="C23" s="73">
        <v>20</v>
      </c>
      <c r="D23" s="75" t="s">
        <v>386</v>
      </c>
      <c r="E23" s="73">
        <v>2380.04</v>
      </c>
      <c r="F23" s="73">
        <v>2255.9699999999998</v>
      </c>
      <c r="G23" s="76">
        <f t="shared" si="1"/>
        <v>2.3180050000000003</v>
      </c>
      <c r="H23" s="73"/>
      <c r="I23" s="73">
        <v>421</v>
      </c>
      <c r="J23" s="73"/>
      <c r="K23" s="76">
        <f t="shared" si="0"/>
        <v>8.4837444048764965</v>
      </c>
      <c r="L23" s="73"/>
      <c r="M23" s="77">
        <f t="shared" si="2"/>
        <v>1.8859596937884087</v>
      </c>
      <c r="P23" s="73">
        <v>19</v>
      </c>
      <c r="Q23" s="73" t="s">
        <v>309</v>
      </c>
      <c r="R23" s="73">
        <v>20</v>
      </c>
      <c r="S23" s="75" t="s">
        <v>386</v>
      </c>
      <c r="T23" s="73">
        <v>2380.04</v>
      </c>
      <c r="U23" s="73">
        <v>2255.9699999999998</v>
      </c>
    </row>
    <row r="24" spans="1:21">
      <c r="A24" s="82">
        <v>20</v>
      </c>
      <c r="B24" s="82" t="s">
        <v>313</v>
      </c>
      <c r="C24" s="82">
        <v>21</v>
      </c>
      <c r="D24" s="83" t="s">
        <v>386</v>
      </c>
      <c r="E24" s="82">
        <v>989.46</v>
      </c>
      <c r="F24" s="82">
        <v>1033.3699999999999</v>
      </c>
      <c r="G24" s="79">
        <f t="shared" si="1"/>
        <v>1.011415</v>
      </c>
      <c r="H24" s="82"/>
      <c r="I24" s="82">
        <v>428</v>
      </c>
      <c r="J24" s="82"/>
      <c r="K24" s="79">
        <f t="shared" si="0"/>
        <v>3.6411697363305153</v>
      </c>
      <c r="L24" s="82"/>
      <c r="M24" s="77">
        <f t="shared" si="2"/>
        <v>4.3941922949531103</v>
      </c>
      <c r="P24" s="82">
        <v>20</v>
      </c>
      <c r="Q24" s="82" t="s">
        <v>313</v>
      </c>
      <c r="R24" s="82">
        <v>21</v>
      </c>
      <c r="S24" s="83" t="s">
        <v>386</v>
      </c>
      <c r="T24" s="82">
        <v>989.46</v>
      </c>
      <c r="U24" s="82">
        <v>1033.3699999999999</v>
      </c>
    </row>
    <row r="25" spans="1:21">
      <c r="A25" s="73">
        <v>21</v>
      </c>
      <c r="B25" s="73" t="s">
        <v>321</v>
      </c>
      <c r="C25" s="73">
        <v>22</v>
      </c>
      <c r="D25" s="75" t="s">
        <v>386</v>
      </c>
      <c r="E25" s="73">
        <v>1206.05</v>
      </c>
      <c r="F25" s="73">
        <v>1145.03</v>
      </c>
      <c r="G25" s="76">
        <f t="shared" si="1"/>
        <v>1.17554</v>
      </c>
      <c r="H25" s="73"/>
      <c r="I25" s="73">
        <v>426</v>
      </c>
      <c r="J25" s="73"/>
      <c r="K25" s="76">
        <f t="shared" si="0"/>
        <v>4.2519007212251427</v>
      </c>
      <c r="L25" s="73"/>
      <c r="M25" s="77">
        <f t="shared" si="2"/>
        <v>3.7630229511543627</v>
      </c>
      <c r="P25" s="73">
        <v>21</v>
      </c>
      <c r="Q25" s="73" t="s">
        <v>321</v>
      </c>
      <c r="R25" s="73">
        <v>22</v>
      </c>
      <c r="S25" s="75" t="s">
        <v>386</v>
      </c>
      <c r="T25" s="73">
        <v>1206.05</v>
      </c>
      <c r="U25" s="73">
        <v>1145.03</v>
      </c>
    </row>
    <row r="26" spans="1:21">
      <c r="A26" s="82">
        <v>22</v>
      </c>
      <c r="B26" s="82" t="s">
        <v>324</v>
      </c>
      <c r="C26" s="82">
        <v>23</v>
      </c>
      <c r="D26" s="83" t="s">
        <v>386</v>
      </c>
      <c r="E26" s="82">
        <v>1668.13</v>
      </c>
      <c r="F26" s="82">
        <v>1446.83</v>
      </c>
      <c r="G26" s="79">
        <f t="shared" si="1"/>
        <v>1.55748</v>
      </c>
      <c r="H26" s="82"/>
      <c r="I26" s="82">
        <v>380</v>
      </c>
      <c r="J26" s="82"/>
      <c r="K26" s="79">
        <f t="shared" si="0"/>
        <v>6.3153028951423247</v>
      </c>
      <c r="L26" s="82"/>
      <c r="M26" s="77">
        <f t="shared" si="2"/>
        <v>2.5335285204304387</v>
      </c>
      <c r="P26" s="82">
        <v>22</v>
      </c>
      <c r="Q26" s="82" t="s">
        <v>324</v>
      </c>
      <c r="R26" s="82">
        <v>23</v>
      </c>
      <c r="S26" s="83" t="s">
        <v>386</v>
      </c>
      <c r="T26" s="82">
        <v>1668.13</v>
      </c>
      <c r="U26" s="82">
        <v>1446.83</v>
      </c>
    </row>
    <row r="27" spans="1:21">
      <c r="A27" s="73">
        <v>23</v>
      </c>
      <c r="B27" s="73" t="s">
        <v>332</v>
      </c>
      <c r="C27" s="73">
        <v>25</v>
      </c>
      <c r="D27" s="75" t="s">
        <v>386</v>
      </c>
      <c r="E27" s="73">
        <v>2450.7199999999998</v>
      </c>
      <c r="F27" s="73">
        <v>2622.68</v>
      </c>
      <c r="G27" s="76">
        <f t="shared" si="1"/>
        <v>2.5366999999999997</v>
      </c>
      <c r="H27" s="73"/>
      <c r="I27" s="73">
        <v>415</v>
      </c>
      <c r="J27" s="73"/>
      <c r="K27" s="76">
        <f t="shared" si="0"/>
        <v>9.4183823119906442</v>
      </c>
      <c r="L27" s="73"/>
      <c r="M27" s="77">
        <f t="shared" si="2"/>
        <v>1.6988055347498721</v>
      </c>
      <c r="P27" s="73">
        <v>23</v>
      </c>
      <c r="Q27" s="73" t="s">
        <v>332</v>
      </c>
      <c r="R27" s="73">
        <v>25</v>
      </c>
      <c r="S27" s="75" t="s">
        <v>386</v>
      </c>
      <c r="T27" s="73">
        <v>2450.7199999999998</v>
      </c>
      <c r="U27" s="73">
        <v>2622.68</v>
      </c>
    </row>
    <row r="28" spans="1:21" ht="28">
      <c r="A28" s="82">
        <v>24</v>
      </c>
      <c r="B28" s="82" t="s">
        <v>334</v>
      </c>
      <c r="C28" s="82">
        <v>27</v>
      </c>
      <c r="D28" s="96" t="s">
        <v>422</v>
      </c>
      <c r="E28" s="82">
        <v>2479.52</v>
      </c>
      <c r="F28" s="82">
        <v>1970</v>
      </c>
      <c r="G28" s="79">
        <f t="shared" si="1"/>
        <v>2.2247600000000003</v>
      </c>
      <c r="H28" s="82"/>
      <c r="I28" s="82">
        <v>403</v>
      </c>
      <c r="J28" s="82"/>
      <c r="K28" s="79">
        <f t="shared" si="0"/>
        <v>8.5061575930903448</v>
      </c>
      <c r="L28" s="82"/>
      <c r="M28" s="77">
        <f t="shared" si="2"/>
        <v>1.880990309067045</v>
      </c>
      <c r="P28" s="82">
        <v>24</v>
      </c>
      <c r="Q28" s="82" t="s">
        <v>334</v>
      </c>
      <c r="R28" s="82">
        <v>27</v>
      </c>
      <c r="S28" s="83" t="s">
        <v>386</v>
      </c>
      <c r="T28" s="82">
        <v>418.71</v>
      </c>
      <c r="U28" s="82">
        <v>370.97</v>
      </c>
    </row>
    <row r="29" spans="1:21">
      <c r="A29" s="66"/>
      <c r="B29" s="66"/>
      <c r="C29" s="66"/>
      <c r="D29" s="66"/>
      <c r="E29" s="66"/>
      <c r="F29" s="66"/>
      <c r="G29" s="66"/>
      <c r="H29" s="66"/>
      <c r="I29" s="66"/>
      <c r="J29" s="66"/>
      <c r="K29" s="84" t="s">
        <v>387</v>
      </c>
      <c r="L29" s="85"/>
      <c r="M29" s="86">
        <f>SUM(M5:M28)</f>
        <v>75.75087347120315</v>
      </c>
    </row>
    <row r="33" spans="1:24" ht="42">
      <c r="A33" s="70" t="s">
        <v>375</v>
      </c>
      <c r="B33" s="71" t="s">
        <v>376</v>
      </c>
      <c r="C33" s="71" t="s">
        <v>377</v>
      </c>
      <c r="D33" s="71" t="s">
        <v>378</v>
      </c>
      <c r="E33" s="71" t="s">
        <v>379</v>
      </c>
      <c r="F33" s="71" t="s">
        <v>380</v>
      </c>
      <c r="G33" s="71" t="s">
        <v>381</v>
      </c>
      <c r="H33" s="64"/>
      <c r="I33" s="71" t="s">
        <v>382</v>
      </c>
      <c r="J33" s="65"/>
      <c r="K33" s="71" t="s">
        <v>383</v>
      </c>
      <c r="L33" s="64"/>
      <c r="M33" s="71" t="s">
        <v>384</v>
      </c>
    </row>
    <row r="34" spans="1:24">
      <c r="A34" s="66" t="s">
        <v>410</v>
      </c>
      <c r="B34" s="66"/>
      <c r="C34" s="66"/>
      <c r="D34" s="66"/>
      <c r="E34" s="66"/>
      <c r="F34" s="66"/>
      <c r="G34" s="66"/>
      <c r="H34" s="66"/>
      <c r="I34" s="66"/>
      <c r="J34" s="66"/>
      <c r="K34" s="66"/>
      <c r="L34" s="66"/>
      <c r="M34" s="66"/>
    </row>
    <row r="35" spans="1:24">
      <c r="A35" s="72">
        <v>1</v>
      </c>
      <c r="B35" s="73" t="s">
        <v>201</v>
      </c>
      <c r="C35" s="74">
        <v>1</v>
      </c>
      <c r="D35" s="75" t="s">
        <v>386</v>
      </c>
      <c r="E35" s="76">
        <v>1941.98</v>
      </c>
      <c r="F35" s="76">
        <v>2056.06</v>
      </c>
      <c r="G35" s="76">
        <f>AVERAGE(E35,F35)/1000</f>
        <v>1.99902</v>
      </c>
      <c r="H35" s="73"/>
      <c r="I35" s="73">
        <v>410</v>
      </c>
      <c r="J35" s="73"/>
      <c r="K35" s="76">
        <f t="shared" ref="K35:K58" si="3">IF(G35&lt;&gt;"",(G35*(10^3/1)*(1/649)*(1/I35))*1000,0)</f>
        <v>7.5125709346461722</v>
      </c>
      <c r="L35" s="73"/>
      <c r="M35" s="77">
        <f>20/K35*1</f>
        <v>2.6622044801952955</v>
      </c>
      <c r="P35" s="72">
        <v>1</v>
      </c>
      <c r="Q35" s="73" t="s">
        <v>201</v>
      </c>
      <c r="R35" s="74">
        <v>1</v>
      </c>
      <c r="S35" s="75" t="s">
        <v>386</v>
      </c>
      <c r="T35" s="76">
        <v>1941.98</v>
      </c>
      <c r="U35" s="76">
        <v>2056.06</v>
      </c>
      <c r="V35" s="76">
        <f>AVERAGE(T35,U35)/1000</f>
        <v>1.99902</v>
      </c>
      <c r="W35" s="73"/>
      <c r="X35" s="73">
        <v>410</v>
      </c>
    </row>
    <row r="36" spans="1:24">
      <c r="A36" s="78">
        <v>2</v>
      </c>
      <c r="B36" s="69" t="s">
        <v>205</v>
      </c>
      <c r="C36" s="67">
        <v>2</v>
      </c>
      <c r="D36" s="87" t="s">
        <v>386</v>
      </c>
      <c r="E36" s="68">
        <v>1978.65</v>
      </c>
      <c r="F36" s="68">
        <v>2227.7399999999998</v>
      </c>
      <c r="G36" s="79">
        <f t="shared" ref="G36:G58" si="4">AVERAGE(E36,F36)/1000</f>
        <v>2.1031949999999999</v>
      </c>
      <c r="H36" s="69"/>
      <c r="I36" s="69">
        <v>414</v>
      </c>
      <c r="J36" s="69"/>
      <c r="K36" s="68">
        <f t="shared" si="3"/>
        <v>7.8277059467184733</v>
      </c>
      <c r="L36" s="69"/>
      <c r="M36" s="77">
        <f t="shared" ref="M36:M58" si="5">20/K36*1</f>
        <v>2.5550269946438635</v>
      </c>
      <c r="P36" s="78">
        <v>2</v>
      </c>
      <c r="Q36" s="69" t="s">
        <v>205</v>
      </c>
      <c r="R36" s="67">
        <v>2</v>
      </c>
      <c r="S36" s="87" t="s">
        <v>386</v>
      </c>
      <c r="T36" s="68">
        <v>1978.65</v>
      </c>
      <c r="U36" s="68">
        <v>2227.7399999999998</v>
      </c>
      <c r="V36" s="79">
        <f>AVERAGE(T36,U36)/1000</f>
        <v>2.1031949999999999</v>
      </c>
      <c r="W36" s="69"/>
      <c r="X36" s="69">
        <v>414</v>
      </c>
    </row>
    <row r="37" spans="1:24">
      <c r="A37" s="72">
        <v>3</v>
      </c>
      <c r="B37" s="73" t="s">
        <v>209</v>
      </c>
      <c r="C37" s="74">
        <v>3</v>
      </c>
      <c r="D37" s="75" t="s">
        <v>386</v>
      </c>
      <c r="E37" s="76">
        <v>5748.27</v>
      </c>
      <c r="F37" s="76">
        <v>5703.92</v>
      </c>
      <c r="G37" s="76">
        <f t="shared" si="4"/>
        <v>5.7260949999999999</v>
      </c>
      <c r="H37" s="73"/>
      <c r="I37" s="73">
        <v>437</v>
      </c>
      <c r="J37" s="73"/>
      <c r="K37" s="76">
        <f t="shared" si="3"/>
        <v>20.189818520307604</v>
      </c>
      <c r="L37" s="73"/>
      <c r="M37" s="77">
        <f t="shared" si="5"/>
        <v>0.99059830477838728</v>
      </c>
      <c r="P37" s="72">
        <v>3</v>
      </c>
      <c r="Q37" s="73" t="s">
        <v>209</v>
      </c>
      <c r="R37" s="74">
        <v>3</v>
      </c>
      <c r="S37" s="75" t="s">
        <v>386</v>
      </c>
      <c r="T37" s="76">
        <v>5748.27</v>
      </c>
      <c r="U37" s="76">
        <v>5703.92</v>
      </c>
      <c r="V37" s="76">
        <f>AVERAGE(T37,U37)/1000</f>
        <v>5.7260949999999999</v>
      </c>
      <c r="W37" s="73"/>
      <c r="X37" s="73">
        <v>437</v>
      </c>
    </row>
    <row r="38" spans="1:24">
      <c r="A38" s="78">
        <v>4</v>
      </c>
      <c r="B38" s="69" t="s">
        <v>215</v>
      </c>
      <c r="C38" s="67">
        <v>4</v>
      </c>
      <c r="D38" s="87" t="s">
        <v>386</v>
      </c>
      <c r="E38" s="68">
        <v>3588.81</v>
      </c>
      <c r="F38" s="68">
        <v>3752.24</v>
      </c>
      <c r="G38" s="79">
        <f t="shared" si="4"/>
        <v>3.6705249999999996</v>
      </c>
      <c r="H38" s="69"/>
      <c r="I38" s="69">
        <v>419</v>
      </c>
      <c r="J38" s="69"/>
      <c r="K38" s="68">
        <f t="shared" si="3"/>
        <v>13.498001331220051</v>
      </c>
      <c r="L38" s="69"/>
      <c r="M38" s="77">
        <f t="shared" si="5"/>
        <v>1.4817008466091364</v>
      </c>
      <c r="P38" s="78">
        <v>4</v>
      </c>
      <c r="Q38" s="69" t="s">
        <v>215</v>
      </c>
      <c r="R38" s="67">
        <v>4</v>
      </c>
      <c r="S38" s="87" t="s">
        <v>386</v>
      </c>
      <c r="T38" s="68">
        <v>3588.81</v>
      </c>
      <c r="U38" s="68">
        <v>3752.24</v>
      </c>
      <c r="V38" s="79">
        <f>AVERAGE(T38,U38)/1000</f>
        <v>3.6705249999999996</v>
      </c>
      <c r="W38" s="69"/>
      <c r="X38" s="69">
        <v>419</v>
      </c>
    </row>
    <row r="39" spans="1:24">
      <c r="A39" s="72">
        <v>5</v>
      </c>
      <c r="B39" s="80" t="s">
        <v>221</v>
      </c>
      <c r="C39" s="74">
        <v>5</v>
      </c>
      <c r="D39" s="75" t="s">
        <v>386</v>
      </c>
      <c r="E39" s="76">
        <v>3490.53</v>
      </c>
      <c r="F39" s="76">
        <v>3521.54</v>
      </c>
      <c r="G39" s="76">
        <f t="shared" si="4"/>
        <v>3.5060349999999998</v>
      </c>
      <c r="H39" s="73"/>
      <c r="I39" s="73">
        <v>404</v>
      </c>
      <c r="J39" s="73"/>
      <c r="K39" s="76">
        <f t="shared" si="3"/>
        <v>13.371809638590978</v>
      </c>
      <c r="L39" s="73"/>
      <c r="M39" s="77">
        <f t="shared" si="5"/>
        <v>1.4956838708113296</v>
      </c>
      <c r="P39" s="72">
        <v>5</v>
      </c>
      <c r="Q39" s="80" t="s">
        <v>221</v>
      </c>
      <c r="R39" s="74">
        <v>5</v>
      </c>
      <c r="S39" s="75" t="s">
        <v>386</v>
      </c>
      <c r="T39" s="76">
        <v>3490.53</v>
      </c>
      <c r="U39" s="76">
        <v>3521.54</v>
      </c>
      <c r="V39" s="76">
        <f>AVERAGE(T39,U39)/1000</f>
        <v>3.5060349999999998</v>
      </c>
      <c r="W39" s="73"/>
      <c r="X39" s="73">
        <v>404</v>
      </c>
    </row>
    <row r="40" spans="1:24">
      <c r="A40" s="78">
        <v>6</v>
      </c>
      <c r="B40" s="81" t="s">
        <v>227</v>
      </c>
      <c r="C40" s="67">
        <v>6</v>
      </c>
      <c r="D40" s="87" t="s">
        <v>386</v>
      </c>
      <c r="E40" s="68">
        <v>4874.97</v>
      </c>
      <c r="F40" s="68">
        <v>4891.07</v>
      </c>
      <c r="G40" s="79">
        <f t="shared" si="4"/>
        <v>4.8830200000000001</v>
      </c>
      <c r="H40" s="69"/>
      <c r="I40" s="69">
        <v>444</v>
      </c>
      <c r="J40" s="69"/>
      <c r="K40" s="68">
        <f t="shared" si="3"/>
        <v>16.945751606768557</v>
      </c>
      <c r="L40" s="69"/>
      <c r="M40" s="77">
        <f t="shared" si="5"/>
        <v>1.1802368206560694</v>
      </c>
      <c r="P40" s="78">
        <v>6</v>
      </c>
      <c r="Q40" s="81" t="s">
        <v>227</v>
      </c>
      <c r="R40" s="67">
        <v>6</v>
      </c>
      <c r="S40" s="87" t="s">
        <v>386</v>
      </c>
      <c r="T40" s="68">
        <v>4874.97</v>
      </c>
      <c r="U40" s="68">
        <v>4891.07</v>
      </c>
      <c r="V40" s="79">
        <f>AVERAGE(T40,U40)/1000</f>
        <v>4.8830200000000001</v>
      </c>
      <c r="W40" s="69"/>
      <c r="X40" s="69">
        <v>444</v>
      </c>
    </row>
    <row r="41" spans="1:24" ht="28">
      <c r="A41" s="72">
        <v>7</v>
      </c>
      <c r="B41" s="80" t="s">
        <v>232</v>
      </c>
      <c r="C41" s="73">
        <v>7</v>
      </c>
      <c r="D41" s="72" t="s">
        <v>422</v>
      </c>
      <c r="E41" s="76">
        <v>2249.48</v>
      </c>
      <c r="F41" s="164">
        <v>2210</v>
      </c>
      <c r="G41" s="76">
        <f t="shared" si="4"/>
        <v>2.2297399999999996</v>
      </c>
      <c r="H41" s="73"/>
      <c r="I41" s="73">
        <v>389</v>
      </c>
      <c r="J41" s="73"/>
      <c r="K41" s="76">
        <f t="shared" si="3"/>
        <v>8.8320176185628672</v>
      </c>
      <c r="L41" s="73"/>
      <c r="M41" s="77">
        <f t="shared" si="5"/>
        <v>2.2644882362966086</v>
      </c>
      <c r="P41" s="72">
        <v>7</v>
      </c>
      <c r="Q41" s="80" t="s">
        <v>232</v>
      </c>
      <c r="R41" s="73">
        <v>7</v>
      </c>
      <c r="S41" s="75" t="s">
        <v>386</v>
      </c>
      <c r="T41" s="76">
        <v>454.29</v>
      </c>
      <c r="U41" s="76">
        <v>433.61</v>
      </c>
      <c r="V41" s="76">
        <f>AVERAGE(T41,U41)/1000</f>
        <v>0.44395000000000007</v>
      </c>
      <c r="W41" s="73"/>
      <c r="X41" s="73">
        <v>390</v>
      </c>
    </row>
    <row r="42" spans="1:24">
      <c r="A42" s="69">
        <v>8</v>
      </c>
      <c r="B42" s="81" t="s">
        <v>243</v>
      </c>
      <c r="C42" s="69">
        <v>8</v>
      </c>
      <c r="D42" s="87" t="s">
        <v>386</v>
      </c>
      <c r="E42" s="69">
        <v>1343.73</v>
      </c>
      <c r="F42" s="69">
        <v>1465.28</v>
      </c>
      <c r="G42" s="79">
        <f t="shared" si="4"/>
        <v>1.4045050000000001</v>
      </c>
      <c r="H42" s="69"/>
      <c r="I42" s="69">
        <v>418</v>
      </c>
      <c r="J42" s="69"/>
      <c r="K42" s="68">
        <f t="shared" si="3"/>
        <v>5.1772878406971348</v>
      </c>
      <c r="L42" s="69"/>
      <c r="M42" s="77">
        <f t="shared" si="5"/>
        <v>3.8630264755198449</v>
      </c>
      <c r="P42" s="69">
        <v>8</v>
      </c>
      <c r="Q42" s="81" t="s">
        <v>243</v>
      </c>
      <c r="R42" s="69">
        <v>8</v>
      </c>
      <c r="S42" s="87" t="s">
        <v>386</v>
      </c>
      <c r="T42" s="69">
        <v>1343.73</v>
      </c>
      <c r="U42" s="69">
        <v>1465.28</v>
      </c>
      <c r="V42" s="79">
        <f>AVERAGE(T42,U42)/1000</f>
        <v>1.4045050000000001</v>
      </c>
      <c r="W42" s="69"/>
      <c r="X42" s="69">
        <v>418</v>
      </c>
    </row>
    <row r="43" spans="1:24">
      <c r="A43" s="73">
        <v>9</v>
      </c>
      <c r="B43" s="73" t="s">
        <v>248</v>
      </c>
      <c r="C43" s="73">
        <v>9</v>
      </c>
      <c r="D43" s="75" t="s">
        <v>386</v>
      </c>
      <c r="E43" s="73">
        <v>1008.96</v>
      </c>
      <c r="F43" s="73">
        <v>1027.51</v>
      </c>
      <c r="G43" s="76">
        <f t="shared" si="4"/>
        <v>1.018235</v>
      </c>
      <c r="H43" s="73"/>
      <c r="I43" s="73">
        <v>393</v>
      </c>
      <c r="J43" s="73"/>
      <c r="K43" s="76">
        <f t="shared" si="3"/>
        <v>3.9921860603708192</v>
      </c>
      <c r="L43" s="73"/>
      <c r="M43" s="77">
        <f t="shared" si="5"/>
        <v>5.0097865423993477</v>
      </c>
      <c r="P43" s="73">
        <v>9</v>
      </c>
      <c r="Q43" s="73" t="s">
        <v>248</v>
      </c>
      <c r="R43" s="73">
        <v>9</v>
      </c>
      <c r="S43" s="75" t="s">
        <v>386</v>
      </c>
      <c r="T43" s="73">
        <v>1008.96</v>
      </c>
      <c r="U43" s="73">
        <v>1027.51</v>
      </c>
      <c r="V43" s="76">
        <f>AVERAGE(T43,U43)/1000</f>
        <v>1.018235</v>
      </c>
      <c r="W43" s="73"/>
      <c r="X43" s="73">
        <v>393</v>
      </c>
    </row>
    <row r="44" spans="1:24">
      <c r="A44" s="82">
        <v>10</v>
      </c>
      <c r="B44" s="82" t="s">
        <v>252</v>
      </c>
      <c r="C44" s="82">
        <v>10</v>
      </c>
      <c r="D44" s="83" t="s">
        <v>386</v>
      </c>
      <c r="E44" s="82">
        <v>1033.68</v>
      </c>
      <c r="F44" s="82">
        <v>1031.83</v>
      </c>
      <c r="G44" s="79">
        <f t="shared" si="4"/>
        <v>1.0327550000000001</v>
      </c>
      <c r="H44" s="82"/>
      <c r="I44" s="82">
        <v>374</v>
      </c>
      <c r="J44" s="82"/>
      <c r="K44" s="79">
        <f t="shared" si="3"/>
        <v>4.2548181900579261</v>
      </c>
      <c r="L44" s="82"/>
      <c r="M44" s="77">
        <f t="shared" si="5"/>
        <v>4.7005533742271881</v>
      </c>
      <c r="P44" s="82">
        <v>10</v>
      </c>
      <c r="Q44" s="82" t="s">
        <v>252</v>
      </c>
      <c r="R44" s="82">
        <v>10</v>
      </c>
      <c r="S44" s="83" t="s">
        <v>386</v>
      </c>
      <c r="T44" s="82">
        <v>1033.68</v>
      </c>
      <c r="U44" s="82">
        <v>1031.83</v>
      </c>
      <c r="V44" s="79">
        <f>AVERAGE(T44,U44)/1000</f>
        <v>1.0327550000000001</v>
      </c>
      <c r="W44" s="82"/>
      <c r="X44" s="82">
        <v>374</v>
      </c>
    </row>
    <row r="45" spans="1:24">
      <c r="A45" s="73">
        <v>11</v>
      </c>
      <c r="B45" s="73" t="s">
        <v>256</v>
      </c>
      <c r="C45" s="73">
        <v>11</v>
      </c>
      <c r="D45" s="75" t="s">
        <v>386</v>
      </c>
      <c r="E45" s="73">
        <v>632.86</v>
      </c>
      <c r="F45" s="73">
        <v>624.26</v>
      </c>
      <c r="G45" s="76">
        <f t="shared" si="4"/>
        <v>0.6285599999999999</v>
      </c>
      <c r="H45" s="73"/>
      <c r="I45" s="73">
        <v>399</v>
      </c>
      <c r="J45" s="73"/>
      <c r="K45" s="76">
        <f t="shared" si="3"/>
        <v>2.4273318118099563</v>
      </c>
      <c r="L45" s="73"/>
      <c r="M45" s="77">
        <f t="shared" si="5"/>
        <v>8.2394998090874374</v>
      </c>
      <c r="P45" s="73">
        <v>11</v>
      </c>
      <c r="Q45" s="73" t="s">
        <v>256</v>
      </c>
      <c r="R45" s="73">
        <v>11</v>
      </c>
      <c r="S45" s="75" t="s">
        <v>386</v>
      </c>
      <c r="T45" s="73">
        <v>632.86</v>
      </c>
      <c r="U45" s="73">
        <v>624.26</v>
      </c>
      <c r="V45" s="76">
        <f>AVERAGE(T45,U45)/1000</f>
        <v>0.6285599999999999</v>
      </c>
      <c r="W45" s="73"/>
      <c r="X45" s="73">
        <v>399</v>
      </c>
    </row>
    <row r="46" spans="1:24">
      <c r="A46" s="82">
        <v>12</v>
      </c>
      <c r="B46" s="82" t="s">
        <v>265</v>
      </c>
      <c r="C46" s="82">
        <v>12</v>
      </c>
      <c r="D46" s="83" t="s">
        <v>386</v>
      </c>
      <c r="E46" s="82">
        <v>1248.82</v>
      </c>
      <c r="F46" s="82">
        <v>1205.71</v>
      </c>
      <c r="G46" s="79">
        <f t="shared" si="4"/>
        <v>1.2272649999999998</v>
      </c>
      <c r="H46" s="82"/>
      <c r="I46" s="82">
        <v>427</v>
      </c>
      <c r="J46" s="82"/>
      <c r="K46" s="79">
        <f t="shared" si="3"/>
        <v>4.4285930796072499</v>
      </c>
      <c r="L46" s="82"/>
      <c r="M46" s="77">
        <f t="shared" si="5"/>
        <v>4.5161069532660028</v>
      </c>
      <c r="P46" s="82">
        <v>12</v>
      </c>
      <c r="Q46" s="82" t="s">
        <v>265</v>
      </c>
      <c r="R46" s="82">
        <v>12</v>
      </c>
      <c r="S46" s="83" t="s">
        <v>386</v>
      </c>
      <c r="T46" s="82">
        <v>1248.82</v>
      </c>
      <c r="U46" s="82">
        <v>1205.71</v>
      </c>
      <c r="V46" s="79">
        <f>AVERAGE(T46,U46)/1000</f>
        <v>1.2272649999999998</v>
      </c>
      <c r="W46" s="82"/>
      <c r="X46" s="82">
        <v>427</v>
      </c>
    </row>
    <row r="47" spans="1:24">
      <c r="A47" s="73">
        <v>13</v>
      </c>
      <c r="B47" s="73" t="s">
        <v>273</v>
      </c>
      <c r="C47" s="73">
        <v>13</v>
      </c>
      <c r="D47" s="75" t="s">
        <v>386</v>
      </c>
      <c r="E47" s="73">
        <v>1135.5</v>
      </c>
      <c r="F47" s="73">
        <v>1266.25</v>
      </c>
      <c r="G47" s="76">
        <f t="shared" si="4"/>
        <v>1.2008749999999999</v>
      </c>
      <c r="H47" s="73"/>
      <c r="I47" s="73">
        <v>416</v>
      </c>
      <c r="J47" s="73"/>
      <c r="K47" s="76">
        <f t="shared" si="3"/>
        <v>4.4479487673343607</v>
      </c>
      <c r="L47" s="73"/>
      <c r="M47" s="77">
        <f t="shared" si="5"/>
        <v>4.4964546684709061</v>
      </c>
      <c r="P47" s="73">
        <v>13</v>
      </c>
      <c r="Q47" s="73" t="s">
        <v>273</v>
      </c>
      <c r="R47" s="73">
        <v>13</v>
      </c>
      <c r="S47" s="75" t="s">
        <v>386</v>
      </c>
      <c r="T47" s="73">
        <v>1135.5</v>
      </c>
      <c r="U47" s="73">
        <v>1266.25</v>
      </c>
      <c r="V47" s="76">
        <f>AVERAGE(T47,U47)/1000</f>
        <v>1.2008749999999999</v>
      </c>
      <c r="W47" s="73"/>
      <c r="X47" s="73">
        <v>416</v>
      </c>
    </row>
    <row r="48" spans="1:24">
      <c r="A48" s="82">
        <v>14</v>
      </c>
      <c r="B48" s="82" t="s">
        <v>277</v>
      </c>
      <c r="C48" s="82">
        <v>14</v>
      </c>
      <c r="D48" s="83" t="s">
        <v>386</v>
      </c>
      <c r="E48" s="82">
        <v>1502.97</v>
      </c>
      <c r="F48" s="82">
        <v>1469.39</v>
      </c>
      <c r="G48" s="79">
        <f t="shared" si="4"/>
        <v>1.4861800000000001</v>
      </c>
      <c r="H48" s="82"/>
      <c r="I48" s="82">
        <v>431</v>
      </c>
      <c r="J48" s="82"/>
      <c r="K48" s="79">
        <f t="shared" si="3"/>
        <v>5.3131178075139696</v>
      </c>
      <c r="L48" s="82"/>
      <c r="M48" s="77">
        <f t="shared" si="5"/>
        <v>3.7642681236458571</v>
      </c>
      <c r="P48" s="82">
        <v>14</v>
      </c>
      <c r="Q48" s="82" t="s">
        <v>277</v>
      </c>
      <c r="R48" s="82">
        <v>14</v>
      </c>
      <c r="S48" s="83" t="s">
        <v>386</v>
      </c>
      <c r="T48" s="82">
        <v>1502.97</v>
      </c>
      <c r="U48" s="82">
        <v>1469.39</v>
      </c>
      <c r="V48" s="79">
        <f>AVERAGE(T48,U48)/1000</f>
        <v>1.4861800000000001</v>
      </c>
      <c r="W48" s="82"/>
      <c r="X48" s="82">
        <v>431</v>
      </c>
    </row>
    <row r="49" spans="1:24">
      <c r="A49" s="73">
        <v>15</v>
      </c>
      <c r="B49" s="73" t="s">
        <v>285</v>
      </c>
      <c r="C49" s="73">
        <v>15</v>
      </c>
      <c r="D49" s="75" t="s">
        <v>386</v>
      </c>
      <c r="E49" s="73">
        <v>1871.71</v>
      </c>
      <c r="F49" s="73">
        <v>1621.97</v>
      </c>
      <c r="G49" s="76">
        <f t="shared" si="4"/>
        <v>1.7468400000000002</v>
      </c>
      <c r="H49" s="73"/>
      <c r="I49" s="73">
        <v>430</v>
      </c>
      <c r="J49" s="73"/>
      <c r="K49" s="76">
        <f t="shared" si="3"/>
        <v>6.2595047837460145</v>
      </c>
      <c r="L49" s="73"/>
      <c r="M49" s="77">
        <f t="shared" si="5"/>
        <v>3.1951409402120396</v>
      </c>
      <c r="P49" s="73">
        <v>15</v>
      </c>
      <c r="Q49" s="73" t="s">
        <v>285</v>
      </c>
      <c r="R49" s="73">
        <v>15</v>
      </c>
      <c r="S49" s="75" t="s">
        <v>386</v>
      </c>
      <c r="T49" s="73">
        <v>1871.71</v>
      </c>
      <c r="U49" s="73">
        <v>1621.97</v>
      </c>
      <c r="V49" s="76">
        <f>AVERAGE(T49,U49)/1000</f>
        <v>1.7468400000000002</v>
      </c>
      <c r="W49" s="73"/>
      <c r="X49" s="73">
        <v>430</v>
      </c>
    </row>
    <row r="50" spans="1:24">
      <c r="A50" s="82">
        <v>16</v>
      </c>
      <c r="B50" s="82" t="s">
        <v>290</v>
      </c>
      <c r="C50" s="82">
        <v>16</v>
      </c>
      <c r="D50" s="96" t="s">
        <v>386</v>
      </c>
      <c r="E50" s="82">
        <v>1431.29</v>
      </c>
      <c r="F50" s="82">
        <v>1546.73</v>
      </c>
      <c r="G50" s="79">
        <f t="shared" si="4"/>
        <v>1.4890099999999999</v>
      </c>
      <c r="H50" s="82"/>
      <c r="I50" s="82">
        <v>407</v>
      </c>
      <c r="J50" s="82"/>
      <c r="K50" s="79">
        <f t="shared" si="3"/>
        <v>5.6371359453023553</v>
      </c>
      <c r="L50" s="82"/>
      <c r="M50" s="77">
        <f t="shared" si="5"/>
        <v>3.5479009543253572</v>
      </c>
      <c r="P50" s="82">
        <v>16</v>
      </c>
      <c r="Q50" s="82" t="s">
        <v>290</v>
      </c>
      <c r="R50" s="82">
        <v>16</v>
      </c>
      <c r="S50" s="96" t="s">
        <v>386</v>
      </c>
      <c r="T50" s="82">
        <v>1431.29</v>
      </c>
      <c r="U50" s="82">
        <v>1546.73</v>
      </c>
      <c r="V50" s="79">
        <f>AVERAGE(T50,U50)/1000</f>
        <v>1.4890099999999999</v>
      </c>
      <c r="W50" s="82"/>
      <c r="X50" s="82">
        <v>407</v>
      </c>
    </row>
    <row r="51" spans="1:24">
      <c r="A51" s="73">
        <v>17</v>
      </c>
      <c r="B51" s="73" t="s">
        <v>294</v>
      </c>
      <c r="C51" s="73">
        <v>18</v>
      </c>
      <c r="D51" s="75" t="s">
        <v>386</v>
      </c>
      <c r="E51" s="73">
        <v>1328.46</v>
      </c>
      <c r="F51" s="73">
        <v>1342.72</v>
      </c>
      <c r="G51" s="76">
        <f t="shared" si="4"/>
        <v>1.3355900000000001</v>
      </c>
      <c r="H51" s="73"/>
      <c r="I51" s="73">
        <v>385</v>
      </c>
      <c r="J51" s="73"/>
      <c r="K51" s="76">
        <f t="shared" si="3"/>
        <v>5.3452464330738616</v>
      </c>
      <c r="L51" s="73"/>
      <c r="M51" s="77">
        <f t="shared" si="5"/>
        <v>3.7416422704572501</v>
      </c>
      <c r="P51" s="73">
        <v>17</v>
      </c>
      <c r="Q51" s="73" t="s">
        <v>294</v>
      </c>
      <c r="R51" s="73">
        <v>18</v>
      </c>
      <c r="S51" s="75" t="s">
        <v>386</v>
      </c>
      <c r="T51" s="73">
        <v>1328.46</v>
      </c>
      <c r="U51" s="73">
        <v>1342.72</v>
      </c>
      <c r="V51" s="76">
        <f>AVERAGE(T51,U51)/1000</f>
        <v>1.3355900000000001</v>
      </c>
      <c r="W51" s="73"/>
      <c r="X51" s="73">
        <v>385</v>
      </c>
    </row>
    <row r="52" spans="1:24" ht="28">
      <c r="A52" s="82">
        <v>18</v>
      </c>
      <c r="B52" s="82" t="s">
        <v>303</v>
      </c>
      <c r="C52" s="82">
        <v>19</v>
      </c>
      <c r="D52" s="96" t="s">
        <v>422</v>
      </c>
      <c r="E52" s="82">
        <f>5*442.25</f>
        <v>2211.25</v>
      </c>
      <c r="F52" s="82">
        <v>2679.54</v>
      </c>
      <c r="G52" s="79">
        <f t="shared" si="4"/>
        <v>2.445395</v>
      </c>
      <c r="H52" s="82"/>
      <c r="I52" s="82">
        <v>451</v>
      </c>
      <c r="J52" s="82"/>
      <c r="K52" s="79">
        <f t="shared" si="3"/>
        <v>8.3546407743108091</v>
      </c>
      <c r="L52" s="82"/>
      <c r="M52" s="77">
        <f t="shared" si="5"/>
        <v>2.3938791074652568</v>
      </c>
      <c r="P52" s="82">
        <v>18</v>
      </c>
      <c r="Q52" s="82" t="s">
        <v>303</v>
      </c>
      <c r="R52" s="82">
        <v>19</v>
      </c>
      <c r="S52" s="96" t="s">
        <v>422</v>
      </c>
      <c r="T52" s="82">
        <f>5*442.25</f>
        <v>2211.25</v>
      </c>
      <c r="U52" s="82">
        <v>2679.54</v>
      </c>
      <c r="V52" s="79">
        <f>AVERAGE(T52,U52)/1000</f>
        <v>2.445395</v>
      </c>
      <c r="W52" s="82"/>
      <c r="X52" s="82">
        <v>451</v>
      </c>
    </row>
    <row r="53" spans="1:24">
      <c r="A53" s="73">
        <v>19</v>
      </c>
      <c r="B53" s="73" t="s">
        <v>306</v>
      </c>
      <c r="C53" s="73">
        <v>20</v>
      </c>
      <c r="D53" s="75" t="s">
        <v>386</v>
      </c>
      <c r="E53" s="73">
        <v>1053.75</v>
      </c>
      <c r="F53" s="73">
        <v>1047.1099999999999</v>
      </c>
      <c r="G53" s="76">
        <f t="shared" si="4"/>
        <v>1.0504299999999998</v>
      </c>
      <c r="H53" s="73"/>
      <c r="I53" s="73">
        <v>375</v>
      </c>
      <c r="J53" s="73"/>
      <c r="K53" s="76">
        <f t="shared" si="3"/>
        <v>4.3160965588084226</v>
      </c>
      <c r="L53" s="73"/>
      <c r="M53" s="77">
        <f t="shared" si="5"/>
        <v>4.6338166274763672</v>
      </c>
      <c r="P53" s="73">
        <v>19</v>
      </c>
      <c r="Q53" s="73" t="s">
        <v>306</v>
      </c>
      <c r="R53" s="73">
        <v>20</v>
      </c>
      <c r="S53" s="75" t="s">
        <v>386</v>
      </c>
      <c r="T53" s="73">
        <v>1053.75</v>
      </c>
      <c r="U53" s="73">
        <v>1047.1099999999999</v>
      </c>
      <c r="V53" s="76">
        <f>AVERAGE(T53,U53)/1000</f>
        <v>1.0504299999999998</v>
      </c>
      <c r="W53" s="73"/>
      <c r="X53" s="73">
        <v>375</v>
      </c>
    </row>
    <row r="54" spans="1:24">
      <c r="A54" s="82">
        <v>20</v>
      </c>
      <c r="B54" s="82" t="s">
        <v>312</v>
      </c>
      <c r="C54" s="82">
        <v>21</v>
      </c>
      <c r="D54" s="83" t="s">
        <v>386</v>
      </c>
      <c r="E54" s="82">
        <v>1033.08</v>
      </c>
      <c r="F54" s="82">
        <v>1106.7</v>
      </c>
      <c r="G54" s="79">
        <f t="shared" si="4"/>
        <v>1.0698899999999998</v>
      </c>
      <c r="H54" s="82"/>
      <c r="I54" s="82">
        <v>375</v>
      </c>
      <c r="J54" s="82"/>
      <c r="K54" s="79">
        <f t="shared" si="3"/>
        <v>4.3960554699537751</v>
      </c>
      <c r="L54" s="82"/>
      <c r="M54" s="77">
        <f t="shared" si="5"/>
        <v>4.5495331295740682</v>
      </c>
      <c r="P54" s="82">
        <v>20</v>
      </c>
      <c r="Q54" s="82" t="s">
        <v>312</v>
      </c>
      <c r="R54" s="82">
        <v>21</v>
      </c>
      <c r="S54" s="83" t="s">
        <v>386</v>
      </c>
      <c r="T54" s="82">
        <v>1033.08</v>
      </c>
      <c r="U54" s="82">
        <v>1106.7</v>
      </c>
      <c r="V54" s="79">
        <f>AVERAGE(T54,U54)/1000</f>
        <v>1.0698899999999998</v>
      </c>
      <c r="W54" s="82"/>
      <c r="X54" s="82">
        <v>375</v>
      </c>
    </row>
    <row r="55" spans="1:24">
      <c r="A55" s="73">
        <v>21</v>
      </c>
      <c r="B55" s="73" t="s">
        <v>318</v>
      </c>
      <c r="C55" s="73">
        <v>22</v>
      </c>
      <c r="D55" s="75" t="s">
        <v>386</v>
      </c>
      <c r="E55" s="73">
        <v>913.76</v>
      </c>
      <c r="F55" s="73">
        <v>895.89</v>
      </c>
      <c r="G55" s="76">
        <f t="shared" si="4"/>
        <v>0.90482499999999999</v>
      </c>
      <c r="H55" s="73"/>
      <c r="I55" s="73">
        <v>381</v>
      </c>
      <c r="J55" s="73"/>
      <c r="K55" s="76">
        <f t="shared" si="3"/>
        <v>3.6592739081728807</v>
      </c>
      <c r="L55" s="73"/>
      <c r="M55" s="77">
        <f t="shared" si="5"/>
        <v>5.4655651645345786</v>
      </c>
      <c r="P55" s="73">
        <v>21</v>
      </c>
      <c r="Q55" s="73" t="s">
        <v>318</v>
      </c>
      <c r="R55" s="73">
        <v>22</v>
      </c>
      <c r="S55" s="75" t="s">
        <v>386</v>
      </c>
      <c r="T55" s="73">
        <v>913.76</v>
      </c>
      <c r="U55" s="73">
        <v>895.89</v>
      </c>
      <c r="V55" s="76">
        <f>AVERAGE(T55,U55)/1000</f>
        <v>0.90482499999999999</v>
      </c>
      <c r="W55" s="73"/>
      <c r="X55" s="73">
        <v>381</v>
      </c>
    </row>
    <row r="56" spans="1:24">
      <c r="A56" s="82">
        <v>22</v>
      </c>
      <c r="B56" s="82" t="s">
        <v>325</v>
      </c>
      <c r="C56" s="82">
        <v>23</v>
      </c>
      <c r="D56" s="83" t="s">
        <v>386</v>
      </c>
      <c r="E56" s="82">
        <v>1734.63</v>
      </c>
      <c r="F56" s="82">
        <v>1868.83</v>
      </c>
      <c r="G56" s="79">
        <f t="shared" si="4"/>
        <v>1.8017300000000001</v>
      </c>
      <c r="H56" s="82"/>
      <c r="I56" s="82">
        <v>436</v>
      </c>
      <c r="J56" s="82"/>
      <c r="K56" s="79">
        <f t="shared" si="3"/>
        <v>6.3673470830211629</v>
      </c>
      <c r="L56" s="82"/>
      <c r="M56" s="77">
        <f t="shared" si="5"/>
        <v>3.1410255698689586</v>
      </c>
      <c r="P56" s="82">
        <v>22</v>
      </c>
      <c r="Q56" s="82" t="s">
        <v>325</v>
      </c>
      <c r="R56" s="82">
        <v>23</v>
      </c>
      <c r="S56" s="83" t="s">
        <v>386</v>
      </c>
      <c r="T56" s="82">
        <v>1734.63</v>
      </c>
      <c r="U56" s="82">
        <v>1868.83</v>
      </c>
      <c r="V56" s="79">
        <f>AVERAGE(T56,U56)/1000</f>
        <v>1.8017300000000001</v>
      </c>
      <c r="W56" s="82"/>
      <c r="X56" s="82">
        <v>436</v>
      </c>
    </row>
    <row r="57" spans="1:24">
      <c r="A57" s="73">
        <v>23</v>
      </c>
      <c r="B57" s="73" t="s">
        <v>328</v>
      </c>
      <c r="C57" s="73">
        <v>25</v>
      </c>
      <c r="D57" s="75" t="s">
        <v>386</v>
      </c>
      <c r="E57" s="73">
        <v>576.72</v>
      </c>
      <c r="F57" s="73">
        <v>585.79</v>
      </c>
      <c r="G57" s="76">
        <f t="shared" si="4"/>
        <v>0.58125499999999997</v>
      </c>
      <c r="H57" s="73"/>
      <c r="I57" s="73">
        <v>395</v>
      </c>
      <c r="J57" s="73"/>
      <c r="K57" s="76">
        <f t="shared" si="3"/>
        <v>2.267383121062589</v>
      </c>
      <c r="L57" s="73"/>
      <c r="M57" s="77">
        <f t="shared" si="5"/>
        <v>8.8207413269563268</v>
      </c>
      <c r="P57" s="73">
        <v>23</v>
      </c>
      <c r="Q57" s="73" t="s">
        <v>328</v>
      </c>
      <c r="R57" s="73">
        <v>25</v>
      </c>
      <c r="S57" s="75" t="s">
        <v>386</v>
      </c>
      <c r="T57" s="73">
        <v>576.72</v>
      </c>
      <c r="U57" s="73">
        <v>585.79</v>
      </c>
      <c r="V57" s="76">
        <f>AVERAGE(T57,U57)/1000</f>
        <v>0.58125499999999997</v>
      </c>
      <c r="W57" s="73"/>
      <c r="X57" s="73">
        <v>395</v>
      </c>
    </row>
    <row r="58" spans="1:24">
      <c r="A58" s="82">
        <v>24</v>
      </c>
      <c r="B58" s="82" t="s">
        <v>338</v>
      </c>
      <c r="C58" s="82">
        <v>27</v>
      </c>
      <c r="D58" s="83" t="s">
        <v>386</v>
      </c>
      <c r="E58" s="82">
        <v>852.35</v>
      </c>
      <c r="F58" s="82">
        <v>829.34</v>
      </c>
      <c r="G58" s="79">
        <f t="shared" si="4"/>
        <v>0.84084500000000006</v>
      </c>
      <c r="H58" s="82"/>
      <c r="I58" s="82">
        <v>410</v>
      </c>
      <c r="J58" s="82"/>
      <c r="K58" s="79">
        <f>IF(G58&lt;&gt;"",(G58*(10^3/1)*(1/649)*(1/I58))*1000,0)</f>
        <v>3.1600022548761699</v>
      </c>
      <c r="L58" s="82"/>
      <c r="M58" s="77">
        <f t="shared" si="5"/>
        <v>6.3291094077981072</v>
      </c>
      <c r="P58" s="82">
        <v>24</v>
      </c>
      <c r="Q58" s="82" t="s">
        <v>338</v>
      </c>
      <c r="R58" s="82">
        <v>27</v>
      </c>
      <c r="S58" s="83" t="s">
        <v>386</v>
      </c>
      <c r="T58" s="82">
        <v>852.35</v>
      </c>
      <c r="U58" s="82">
        <v>829.34</v>
      </c>
      <c r="V58" s="79">
        <f>AVERAGE(T58,U58)/1000</f>
        <v>0.84084500000000006</v>
      </c>
      <c r="W58" s="82"/>
      <c r="X58" s="82">
        <v>410</v>
      </c>
    </row>
    <row r="59" spans="1:24">
      <c r="A59" s="66"/>
      <c r="B59" s="66"/>
      <c r="C59" s="66"/>
      <c r="D59" s="66"/>
      <c r="E59" s="66"/>
      <c r="F59" s="66"/>
      <c r="G59" s="66"/>
      <c r="H59" s="66"/>
      <c r="I59" s="66"/>
      <c r="J59" s="66"/>
      <c r="K59" s="84" t="s">
        <v>387</v>
      </c>
      <c r="L59" s="85"/>
      <c r="M59" s="86">
        <f>SUM(M35:M58)</f>
        <v>93.037989999275595</v>
      </c>
    </row>
    <row r="63" spans="1:24" ht="42">
      <c r="A63" s="70" t="s">
        <v>393</v>
      </c>
      <c r="B63" s="107" t="s">
        <v>394</v>
      </c>
      <c r="C63" s="107" t="s">
        <v>395</v>
      </c>
      <c r="D63" s="107" t="s">
        <v>396</v>
      </c>
      <c r="E63" s="107" t="s">
        <v>397</v>
      </c>
      <c r="F63" s="107" t="s">
        <v>398</v>
      </c>
      <c r="G63" s="107" t="s">
        <v>399</v>
      </c>
      <c r="H63" s="109"/>
      <c r="I63" s="71" t="s">
        <v>400</v>
      </c>
      <c r="J63" s="110"/>
      <c r="K63" s="71" t="s">
        <v>401</v>
      </c>
      <c r="L63" s="109"/>
      <c r="M63" s="71" t="s">
        <v>402</v>
      </c>
    </row>
    <row r="64" spans="1:24">
      <c r="A64" s="108" t="s">
        <v>411</v>
      </c>
      <c r="B64" s="108"/>
      <c r="C64" s="108"/>
      <c r="D64" s="108"/>
      <c r="E64" s="108"/>
      <c r="F64" s="108"/>
      <c r="G64" s="108"/>
      <c r="H64" s="108"/>
      <c r="I64" s="108"/>
      <c r="J64" s="108"/>
      <c r="K64" s="108"/>
      <c r="L64" s="108"/>
      <c r="M64" s="108"/>
    </row>
    <row r="65" spans="1:24">
      <c r="A65" s="72">
        <v>1</v>
      </c>
      <c r="B65" s="111" t="s">
        <v>199</v>
      </c>
      <c r="C65" s="112">
        <v>1</v>
      </c>
      <c r="D65" s="75" t="s">
        <v>386</v>
      </c>
      <c r="E65" s="76">
        <v>1198.75</v>
      </c>
      <c r="F65" s="76">
        <v>1163.24</v>
      </c>
      <c r="G65" s="114">
        <f>AVERAGE(E65,F65)/1000</f>
        <v>1.1809949999999998</v>
      </c>
      <c r="H65" s="111"/>
      <c r="I65" s="73">
        <v>429</v>
      </c>
      <c r="J65" s="111"/>
      <c r="K65" s="114">
        <f>IF(G65&lt;&gt;"",(G65*(10^3/1)*(1/649)*(1/I65))*1000,0)</f>
        <v>4.2417597810509973</v>
      </c>
      <c r="L65" s="111"/>
      <c r="M65" s="115">
        <f>20/K65*0.75</f>
        <v>3.5362681467745429</v>
      </c>
      <c r="P65" s="72">
        <v>1</v>
      </c>
      <c r="Q65" s="73" t="s">
        <v>199</v>
      </c>
      <c r="R65" s="74">
        <v>1</v>
      </c>
      <c r="S65" s="75" t="s">
        <v>386</v>
      </c>
      <c r="T65" s="76">
        <v>1198.75</v>
      </c>
      <c r="U65" s="76">
        <v>1163.24</v>
      </c>
      <c r="V65" s="76">
        <f>AVERAGE(T65,U65)/1000</f>
        <v>1.1809949999999998</v>
      </c>
      <c r="W65" s="73"/>
      <c r="X65" s="73">
        <v>429</v>
      </c>
    </row>
    <row r="66" spans="1:24">
      <c r="A66" s="116">
        <v>2</v>
      </c>
      <c r="B66" s="117" t="s">
        <v>202</v>
      </c>
      <c r="C66" s="118">
        <v>2</v>
      </c>
      <c r="D66" s="87" t="s">
        <v>386</v>
      </c>
      <c r="E66" s="68">
        <v>770.62</v>
      </c>
      <c r="F66" s="68">
        <v>732.7</v>
      </c>
      <c r="G66" s="120">
        <f t="shared" ref="G66:G88" si="6">AVERAGE(E66,F66)/1000</f>
        <v>0.75166000000000011</v>
      </c>
      <c r="H66" s="117"/>
      <c r="I66" s="69">
        <v>414</v>
      </c>
      <c r="J66" s="117"/>
      <c r="K66" s="119">
        <f t="shared" ref="K65:K88" si="7">IF(G66&lt;&gt;"",(G66*(10^3/1)*(1/649)*(1/I66))*1000,0)</f>
        <v>2.7975406236275804</v>
      </c>
      <c r="L66" s="117"/>
      <c r="M66" s="115">
        <f t="shared" ref="M66:M88" si="8">20/K66*0.75</f>
        <v>5.3618524332810038</v>
      </c>
      <c r="P66" s="78">
        <v>2</v>
      </c>
      <c r="Q66" s="69" t="s">
        <v>202</v>
      </c>
      <c r="R66" s="67">
        <v>2</v>
      </c>
      <c r="S66" s="87" t="s">
        <v>386</v>
      </c>
      <c r="T66" s="68">
        <v>770.62</v>
      </c>
      <c r="U66" s="68">
        <v>732.7</v>
      </c>
      <c r="V66" s="79">
        <f>AVERAGE(T66,U66)/1000</f>
        <v>0.75166000000000011</v>
      </c>
      <c r="W66" s="69"/>
      <c r="X66" s="69">
        <v>414</v>
      </c>
    </row>
    <row r="67" spans="1:24">
      <c r="A67" s="121">
        <v>3</v>
      </c>
      <c r="B67" s="122" t="s">
        <v>208</v>
      </c>
      <c r="C67" s="123">
        <v>3</v>
      </c>
      <c r="D67" s="75" t="s">
        <v>386</v>
      </c>
      <c r="E67" s="76">
        <v>1076.47</v>
      </c>
      <c r="F67" s="76">
        <v>1129.1300000000001</v>
      </c>
      <c r="G67" s="124">
        <f t="shared" si="6"/>
        <v>1.1028000000000002</v>
      </c>
      <c r="H67" s="122"/>
      <c r="I67" s="73">
        <v>411</v>
      </c>
      <c r="J67" s="122"/>
      <c r="K67" s="124">
        <f t="shared" si="7"/>
        <v>4.1343785498183632</v>
      </c>
      <c r="L67" s="122"/>
      <c r="M67" s="115">
        <f t="shared" si="8"/>
        <v>3.6281147986942317</v>
      </c>
      <c r="P67" s="72">
        <v>3</v>
      </c>
      <c r="Q67" s="73" t="s">
        <v>208</v>
      </c>
      <c r="R67" s="74">
        <v>3</v>
      </c>
      <c r="S67" s="75" t="s">
        <v>386</v>
      </c>
      <c r="T67" s="76">
        <v>1076.47</v>
      </c>
      <c r="U67" s="76">
        <v>1129.1300000000001</v>
      </c>
      <c r="V67" s="76">
        <f>AVERAGE(T67,U67)/1000</f>
        <v>1.1028000000000002</v>
      </c>
      <c r="W67" s="73"/>
      <c r="X67" s="73">
        <v>411</v>
      </c>
    </row>
    <row r="68" spans="1:24">
      <c r="A68" s="116">
        <v>4</v>
      </c>
      <c r="B68" s="117" t="s">
        <v>214</v>
      </c>
      <c r="C68" s="118">
        <v>4</v>
      </c>
      <c r="D68" s="87" t="s">
        <v>386</v>
      </c>
      <c r="E68" s="68">
        <v>497.85</v>
      </c>
      <c r="F68" s="68">
        <v>551.27</v>
      </c>
      <c r="G68" s="120">
        <f t="shared" si="6"/>
        <v>0.52455999999999992</v>
      </c>
      <c r="H68" s="117"/>
      <c r="I68" s="69">
        <v>407</v>
      </c>
      <c r="J68" s="117"/>
      <c r="K68" s="119">
        <f t="shared" si="7"/>
        <v>1.9858940043839886</v>
      </c>
      <c r="L68" s="117"/>
      <c r="M68" s="115">
        <f t="shared" si="8"/>
        <v>7.5532732194601211</v>
      </c>
      <c r="P68" s="78">
        <v>4</v>
      </c>
      <c r="Q68" s="69" t="s">
        <v>214</v>
      </c>
      <c r="R68" s="67">
        <v>4</v>
      </c>
      <c r="S68" s="87" t="s">
        <v>386</v>
      </c>
      <c r="T68" s="68">
        <v>497.85</v>
      </c>
      <c r="U68" s="68">
        <v>551.27</v>
      </c>
      <c r="V68" s="79">
        <f>AVERAGE(T68,U68)/1000</f>
        <v>0.52455999999999992</v>
      </c>
      <c r="W68" s="69"/>
      <c r="X68" s="69">
        <v>407</v>
      </c>
    </row>
    <row r="69" spans="1:24">
      <c r="A69" s="121">
        <v>5</v>
      </c>
      <c r="B69" s="125" t="s">
        <v>224</v>
      </c>
      <c r="C69" s="123">
        <v>5</v>
      </c>
      <c r="D69" s="75" t="s">
        <v>386</v>
      </c>
      <c r="E69" s="76">
        <v>1469.1</v>
      </c>
      <c r="F69" s="76">
        <v>1337.68</v>
      </c>
      <c r="G69" s="124">
        <f t="shared" si="6"/>
        <v>1.4033899999999999</v>
      </c>
      <c r="H69" s="122"/>
      <c r="I69" s="73">
        <v>408</v>
      </c>
      <c r="J69" s="122"/>
      <c r="K69" s="124">
        <f t="shared" si="7"/>
        <v>5.2999712982265317</v>
      </c>
      <c r="L69" s="122"/>
      <c r="M69" s="115">
        <f t="shared" si="8"/>
        <v>2.830204006014009</v>
      </c>
      <c r="P69" s="72">
        <v>5</v>
      </c>
      <c r="Q69" s="80" t="s">
        <v>224</v>
      </c>
      <c r="R69" s="74">
        <v>5</v>
      </c>
      <c r="S69" s="75" t="s">
        <v>386</v>
      </c>
      <c r="T69" s="76">
        <v>1469.1</v>
      </c>
      <c r="U69" s="76">
        <v>1337.68</v>
      </c>
      <c r="V69" s="76">
        <f>AVERAGE(T69,U69)/1000</f>
        <v>1.4033899999999999</v>
      </c>
      <c r="W69" s="73"/>
      <c r="X69" s="73">
        <v>408</v>
      </c>
    </row>
    <row r="70" spans="1:24">
      <c r="A70" s="116">
        <v>6</v>
      </c>
      <c r="B70" s="126" t="s">
        <v>226</v>
      </c>
      <c r="C70" s="118">
        <v>6</v>
      </c>
      <c r="D70" s="87" t="s">
        <v>386</v>
      </c>
      <c r="E70" s="68">
        <v>540.85</v>
      </c>
      <c r="F70" s="68">
        <v>491.44</v>
      </c>
      <c r="G70" s="120">
        <f t="shared" si="6"/>
        <v>0.51614499999999996</v>
      </c>
      <c r="H70" s="117"/>
      <c r="I70" s="69">
        <v>398</v>
      </c>
      <c r="J70" s="117"/>
      <c r="K70" s="119">
        <f t="shared" si="7"/>
        <v>1.9982230102747949</v>
      </c>
      <c r="L70" s="117"/>
      <c r="M70" s="115">
        <f t="shared" si="8"/>
        <v>7.5066696374080912</v>
      </c>
      <c r="P70" s="78">
        <v>6</v>
      </c>
      <c r="Q70" s="81" t="s">
        <v>226</v>
      </c>
      <c r="R70" s="67">
        <v>6</v>
      </c>
      <c r="S70" s="87" t="s">
        <v>386</v>
      </c>
      <c r="T70" s="68">
        <v>540.85</v>
      </c>
      <c r="U70" s="68">
        <v>491.44</v>
      </c>
      <c r="V70" s="79">
        <f>AVERAGE(T70,U70)/1000</f>
        <v>0.51614499999999996</v>
      </c>
      <c r="W70" s="69"/>
      <c r="X70" s="69">
        <v>398</v>
      </c>
    </row>
    <row r="71" spans="1:24">
      <c r="A71" s="121">
        <v>7</v>
      </c>
      <c r="B71" s="125" t="s">
        <v>233</v>
      </c>
      <c r="C71" s="122">
        <v>7</v>
      </c>
      <c r="D71" s="75" t="s">
        <v>386</v>
      </c>
      <c r="E71" s="76">
        <v>1808.78</v>
      </c>
      <c r="F71" s="76">
        <v>1764.7</v>
      </c>
      <c r="G71" s="124">
        <f t="shared" si="6"/>
        <v>1.78674</v>
      </c>
      <c r="H71" s="122"/>
      <c r="I71" s="73">
        <v>399</v>
      </c>
      <c r="J71" s="122"/>
      <c r="K71" s="124">
        <f t="shared" si="7"/>
        <v>6.8999154280153387</v>
      </c>
      <c r="L71" s="122"/>
      <c r="M71" s="115">
        <f t="shared" si="8"/>
        <v>2.1739396890426139</v>
      </c>
      <c r="P71" s="72">
        <v>7</v>
      </c>
      <c r="Q71" s="80" t="s">
        <v>233</v>
      </c>
      <c r="R71" s="73">
        <v>7</v>
      </c>
      <c r="S71" s="75" t="s">
        <v>386</v>
      </c>
      <c r="T71" s="76">
        <v>1808.78</v>
      </c>
      <c r="U71" s="76">
        <v>1764.7</v>
      </c>
      <c r="V71" s="76">
        <f>AVERAGE(T71,U71)/1000</f>
        <v>1.78674</v>
      </c>
      <c r="W71" s="73"/>
      <c r="X71" s="73">
        <v>399</v>
      </c>
    </row>
    <row r="72" spans="1:24">
      <c r="A72" s="127">
        <v>8</v>
      </c>
      <c r="B72" s="126" t="s">
        <v>238</v>
      </c>
      <c r="C72" s="117">
        <v>8</v>
      </c>
      <c r="D72" s="87" t="s">
        <v>386</v>
      </c>
      <c r="E72" s="69">
        <v>526.63</v>
      </c>
      <c r="F72" s="69">
        <v>529.05999999999995</v>
      </c>
      <c r="G72" s="120">
        <f t="shared" si="6"/>
        <v>0.52784500000000001</v>
      </c>
      <c r="H72" s="117"/>
      <c r="I72" s="69">
        <v>388</v>
      </c>
      <c r="J72" s="117"/>
      <c r="K72" s="119">
        <f t="shared" si="7"/>
        <v>2.0961868377996287</v>
      </c>
      <c r="L72" s="117"/>
      <c r="M72" s="115">
        <f t="shared" si="8"/>
        <v>7.1558506758612843</v>
      </c>
      <c r="P72" s="69">
        <v>8</v>
      </c>
      <c r="Q72" s="81" t="s">
        <v>238</v>
      </c>
      <c r="R72" s="69">
        <v>8</v>
      </c>
      <c r="S72" s="87" t="s">
        <v>386</v>
      </c>
      <c r="T72" s="69">
        <v>526.63</v>
      </c>
      <c r="U72" s="69">
        <v>529.05999999999995</v>
      </c>
      <c r="V72" s="79">
        <f>AVERAGE(T72,U72)/1000</f>
        <v>0.52784500000000001</v>
      </c>
      <c r="W72" s="69"/>
      <c r="X72" s="69">
        <v>388</v>
      </c>
    </row>
    <row r="73" spans="1:24">
      <c r="A73" s="128">
        <v>9</v>
      </c>
      <c r="B73" s="122" t="s">
        <v>247</v>
      </c>
      <c r="C73" s="122">
        <v>9</v>
      </c>
      <c r="D73" s="75" t="s">
        <v>386</v>
      </c>
      <c r="E73" s="73">
        <v>1135.07</v>
      </c>
      <c r="F73" s="73">
        <v>968.13</v>
      </c>
      <c r="G73" s="124">
        <f t="shared" si="6"/>
        <v>1.0515999999999999</v>
      </c>
      <c r="H73" s="122"/>
      <c r="I73" s="73">
        <v>431</v>
      </c>
      <c r="J73" s="122"/>
      <c r="K73" s="124">
        <f t="shared" si="7"/>
        <v>3.7594871996539379</v>
      </c>
      <c r="L73" s="122"/>
      <c r="M73" s="115">
        <f t="shared" si="8"/>
        <v>3.9899058577405864</v>
      </c>
      <c r="P73" s="73">
        <v>9</v>
      </c>
      <c r="Q73" s="73" t="s">
        <v>247</v>
      </c>
      <c r="R73" s="73">
        <v>9</v>
      </c>
      <c r="S73" s="75" t="s">
        <v>386</v>
      </c>
      <c r="T73" s="73">
        <v>1135.07</v>
      </c>
      <c r="U73" s="73">
        <v>968.13</v>
      </c>
      <c r="V73" s="76">
        <f>AVERAGE(T73,U73)/1000</f>
        <v>1.0515999999999999</v>
      </c>
      <c r="W73" s="73"/>
      <c r="X73" s="73">
        <v>431</v>
      </c>
    </row>
    <row r="74" spans="1:24" ht="28">
      <c r="A74" s="129">
        <v>10</v>
      </c>
      <c r="B74" s="130" t="s">
        <v>250</v>
      </c>
      <c r="C74" s="130">
        <v>10</v>
      </c>
      <c r="D74" s="96" t="s">
        <v>422</v>
      </c>
      <c r="E74" s="82">
        <v>2459.77</v>
      </c>
      <c r="F74" s="82">
        <v>2180</v>
      </c>
      <c r="G74" s="120">
        <f t="shared" si="6"/>
        <v>2.3198850000000002</v>
      </c>
      <c r="H74" s="130"/>
      <c r="I74" s="82">
        <v>399</v>
      </c>
      <c r="J74" s="130"/>
      <c r="K74" s="120">
        <f t="shared" si="7"/>
        <v>8.9587798463802031</v>
      </c>
      <c r="L74" s="130"/>
      <c r="M74" s="115">
        <f t="shared" si="8"/>
        <v>1.6743351502337402</v>
      </c>
      <c r="P74" s="82">
        <v>10</v>
      </c>
      <c r="Q74" s="82" t="s">
        <v>250</v>
      </c>
      <c r="R74" s="82">
        <v>10</v>
      </c>
      <c r="S74" s="83" t="s">
        <v>386</v>
      </c>
      <c r="T74" s="82">
        <v>429.16</v>
      </c>
      <c r="U74" s="82">
        <v>442.6</v>
      </c>
      <c r="V74" s="79">
        <f>AVERAGE(T74,U74)/1000</f>
        <v>0.43587999999999999</v>
      </c>
      <c r="W74" s="82"/>
      <c r="X74" s="82">
        <v>398</v>
      </c>
    </row>
    <row r="75" spans="1:24">
      <c r="A75" s="128">
        <v>11</v>
      </c>
      <c r="B75" s="122" t="s">
        <v>259</v>
      </c>
      <c r="C75" s="122">
        <v>11</v>
      </c>
      <c r="D75" s="113" t="s">
        <v>386</v>
      </c>
      <c r="E75" s="111">
        <v>1283.1600000000001</v>
      </c>
      <c r="F75" s="111">
        <v>1010.63</v>
      </c>
      <c r="G75" s="124">
        <f t="shared" si="6"/>
        <v>1.146895</v>
      </c>
      <c r="H75" s="122"/>
      <c r="I75" s="111">
        <v>425</v>
      </c>
      <c r="J75" s="122"/>
      <c r="K75" s="124">
        <f t="shared" si="7"/>
        <v>4.158053113387111</v>
      </c>
      <c r="L75" s="122"/>
      <c r="M75" s="115">
        <f t="shared" si="8"/>
        <v>3.6074575266262388</v>
      </c>
      <c r="P75" s="73">
        <v>11</v>
      </c>
      <c r="Q75" s="111" t="s">
        <v>259</v>
      </c>
      <c r="R75" s="111">
        <v>11</v>
      </c>
      <c r="S75" s="113" t="s">
        <v>386</v>
      </c>
      <c r="T75" s="111">
        <v>1283.1600000000001</v>
      </c>
      <c r="U75" s="111">
        <v>1010.63</v>
      </c>
      <c r="V75" s="114">
        <v>1.1499999999999999</v>
      </c>
      <c r="W75" s="111"/>
      <c r="X75" s="111">
        <v>425</v>
      </c>
    </row>
    <row r="76" spans="1:24">
      <c r="A76" s="129">
        <v>12</v>
      </c>
      <c r="B76" s="130" t="s">
        <v>263</v>
      </c>
      <c r="C76" s="130">
        <v>12</v>
      </c>
      <c r="D76" s="83" t="s">
        <v>386</v>
      </c>
      <c r="E76" s="82">
        <v>1889.46</v>
      </c>
      <c r="F76" s="82">
        <v>1898.29</v>
      </c>
      <c r="G76" s="120">
        <f t="shared" si="6"/>
        <v>1.893875</v>
      </c>
      <c r="H76" s="130"/>
      <c r="I76" s="82">
        <v>404</v>
      </c>
      <c r="J76" s="130"/>
      <c r="K76" s="120">
        <f t="shared" si="7"/>
        <v>7.2231269737143204</v>
      </c>
      <c r="L76" s="130"/>
      <c r="M76" s="115">
        <f t="shared" si="8"/>
        <v>2.0766629265395022</v>
      </c>
      <c r="P76" s="82">
        <v>12</v>
      </c>
      <c r="Q76" s="82" t="s">
        <v>263</v>
      </c>
      <c r="R76" s="82">
        <v>12</v>
      </c>
      <c r="S76" s="83" t="s">
        <v>386</v>
      </c>
      <c r="T76" s="82">
        <v>1889.46</v>
      </c>
      <c r="U76" s="82">
        <v>1898.29</v>
      </c>
      <c r="V76" s="79">
        <f>AVERAGE(T76,U76)/1000</f>
        <v>1.893875</v>
      </c>
      <c r="W76" s="82"/>
      <c r="X76" s="82">
        <v>404</v>
      </c>
    </row>
    <row r="77" spans="1:24" ht="28">
      <c r="A77" s="128">
        <v>13</v>
      </c>
      <c r="B77" s="122" t="s">
        <v>268</v>
      </c>
      <c r="C77" s="122">
        <v>13</v>
      </c>
      <c r="D77" s="72" t="s">
        <v>422</v>
      </c>
      <c r="E77" s="73">
        <v>1680.5</v>
      </c>
      <c r="F77" s="73">
        <v>1710</v>
      </c>
      <c r="G77" s="124">
        <f t="shared" si="6"/>
        <v>1.6952499999999999</v>
      </c>
      <c r="H77" s="122"/>
      <c r="I77" s="73">
        <v>395</v>
      </c>
      <c r="J77" s="122"/>
      <c r="K77" s="124">
        <f t="shared" si="7"/>
        <v>6.6129000799672326</v>
      </c>
      <c r="L77" s="122"/>
      <c r="M77" s="115">
        <f t="shared" si="8"/>
        <v>2.2682937619820089</v>
      </c>
      <c r="P77" s="73">
        <v>13</v>
      </c>
      <c r="Q77" s="73" t="s">
        <v>268</v>
      </c>
      <c r="R77" s="73">
        <v>13</v>
      </c>
      <c r="S77" s="75" t="s">
        <v>386</v>
      </c>
      <c r="T77" s="73">
        <v>351.8</v>
      </c>
      <c r="U77" s="73">
        <v>332.85</v>
      </c>
      <c r="V77" s="76">
        <f>AVERAGE(T77,U77)/1000</f>
        <v>0.34232500000000005</v>
      </c>
      <c r="W77" s="73"/>
      <c r="X77" s="73">
        <v>393</v>
      </c>
    </row>
    <row r="78" spans="1:24">
      <c r="A78" s="129">
        <v>14</v>
      </c>
      <c r="B78" s="130" t="s">
        <v>279</v>
      </c>
      <c r="C78" s="130">
        <v>14</v>
      </c>
      <c r="D78" s="83" t="s">
        <v>386</v>
      </c>
      <c r="E78" s="82">
        <v>1475.7</v>
      </c>
      <c r="F78" s="82">
        <v>1498.57</v>
      </c>
      <c r="G78" s="120">
        <f t="shared" si="6"/>
        <v>1.4871350000000001</v>
      </c>
      <c r="H78" s="130"/>
      <c r="I78" s="82">
        <v>443</v>
      </c>
      <c r="J78" s="130"/>
      <c r="K78" s="120">
        <f t="shared" si="7"/>
        <v>5.1725175387034055</v>
      </c>
      <c r="L78" s="130"/>
      <c r="M78" s="115">
        <f t="shared" si="8"/>
        <v>2.899941834466945</v>
      </c>
      <c r="P78" s="82">
        <v>14</v>
      </c>
      <c r="Q78" s="82" t="s">
        <v>279</v>
      </c>
      <c r="R78" s="82">
        <v>14</v>
      </c>
      <c r="S78" s="83" t="s">
        <v>386</v>
      </c>
      <c r="T78" s="82">
        <v>1475.7</v>
      </c>
      <c r="U78" s="82">
        <v>1498.57</v>
      </c>
      <c r="V78" s="79">
        <f>AVERAGE(T78,U78)/1000</f>
        <v>1.4871350000000001</v>
      </c>
      <c r="W78" s="82"/>
      <c r="X78" s="82">
        <v>443</v>
      </c>
    </row>
    <row r="79" spans="1:24">
      <c r="A79" s="128">
        <v>15</v>
      </c>
      <c r="B79" s="122" t="s">
        <v>282</v>
      </c>
      <c r="C79" s="122">
        <v>15</v>
      </c>
      <c r="D79" s="75" t="s">
        <v>386</v>
      </c>
      <c r="E79" s="73">
        <v>1362.13</v>
      </c>
      <c r="F79" s="73">
        <v>1163.1099999999999</v>
      </c>
      <c r="G79" s="124">
        <f t="shared" si="6"/>
        <v>1.2626199999999999</v>
      </c>
      <c r="H79" s="122"/>
      <c r="I79" s="73">
        <v>379</v>
      </c>
      <c r="J79" s="122"/>
      <c r="K79" s="124">
        <f t="shared" si="7"/>
        <v>5.1332067601465212</v>
      </c>
      <c r="L79" s="122"/>
      <c r="M79" s="115">
        <f t="shared" si="8"/>
        <v>2.9221499738638705</v>
      </c>
      <c r="P79" s="73">
        <v>15</v>
      </c>
      <c r="Q79" s="73" t="s">
        <v>282</v>
      </c>
      <c r="R79" s="73">
        <v>15</v>
      </c>
      <c r="S79" s="75" t="s">
        <v>386</v>
      </c>
      <c r="T79" s="73">
        <v>1362.13</v>
      </c>
      <c r="U79" s="73">
        <v>1163.1099999999999</v>
      </c>
      <c r="V79" s="76">
        <f>AVERAGE(T79,U79)/1000</f>
        <v>1.2626199999999999</v>
      </c>
      <c r="W79" s="73"/>
      <c r="X79" s="73">
        <v>379</v>
      </c>
    </row>
    <row r="80" spans="1:24">
      <c r="A80" s="129">
        <v>16</v>
      </c>
      <c r="B80" s="130" t="s">
        <v>288</v>
      </c>
      <c r="C80" s="130">
        <v>16</v>
      </c>
      <c r="D80" s="96" t="s">
        <v>386</v>
      </c>
      <c r="E80" s="82">
        <v>907.43</v>
      </c>
      <c r="F80" s="82">
        <v>877.45</v>
      </c>
      <c r="G80" s="120">
        <f t="shared" si="6"/>
        <v>0.89244000000000001</v>
      </c>
      <c r="H80" s="130"/>
      <c r="I80" s="82">
        <v>376</v>
      </c>
      <c r="J80" s="130"/>
      <c r="K80" s="120">
        <f t="shared" si="7"/>
        <v>3.6571812608595882</v>
      </c>
      <c r="L80" s="130"/>
      <c r="M80" s="115">
        <f t="shared" si="8"/>
        <v>4.1015194298776381</v>
      </c>
      <c r="P80" s="82">
        <v>16</v>
      </c>
      <c r="Q80" s="82" t="s">
        <v>288</v>
      </c>
      <c r="R80" s="82">
        <v>16</v>
      </c>
      <c r="S80" s="96" t="s">
        <v>386</v>
      </c>
      <c r="T80" s="82">
        <v>907.43</v>
      </c>
      <c r="U80" s="82">
        <v>877.45</v>
      </c>
      <c r="V80" s="79">
        <f>AVERAGE(T80,U80)/1000</f>
        <v>0.89244000000000001</v>
      </c>
      <c r="W80" s="82"/>
      <c r="X80" s="82">
        <v>376</v>
      </c>
    </row>
    <row r="81" spans="1:24">
      <c r="A81" s="128">
        <v>17</v>
      </c>
      <c r="B81" s="122" t="s">
        <v>296</v>
      </c>
      <c r="C81" s="122">
        <v>18</v>
      </c>
      <c r="D81" s="75" t="s">
        <v>386</v>
      </c>
      <c r="E81" s="73">
        <v>1975.51</v>
      </c>
      <c r="F81" s="73">
        <v>1867.46</v>
      </c>
      <c r="G81" s="124">
        <f t="shared" si="6"/>
        <v>1.9214850000000001</v>
      </c>
      <c r="H81" s="122"/>
      <c r="I81" s="73">
        <v>421</v>
      </c>
      <c r="J81" s="122"/>
      <c r="K81" s="124">
        <f t="shared" si="7"/>
        <v>7.032507530313401</v>
      </c>
      <c r="L81" s="122"/>
      <c r="M81" s="115">
        <f t="shared" si="8"/>
        <v>2.1329518575476776</v>
      </c>
      <c r="P81" s="73">
        <v>17</v>
      </c>
      <c r="Q81" s="73" t="s">
        <v>296</v>
      </c>
      <c r="R81" s="73">
        <v>18</v>
      </c>
      <c r="S81" s="75" t="s">
        <v>386</v>
      </c>
      <c r="T81" s="73">
        <v>1975.51</v>
      </c>
      <c r="U81" s="73">
        <v>1867.46</v>
      </c>
      <c r="V81" s="76">
        <f>AVERAGE(T81,U81)/1000</f>
        <v>1.9214850000000001</v>
      </c>
      <c r="W81" s="73"/>
      <c r="X81" s="73">
        <v>421</v>
      </c>
    </row>
    <row r="82" spans="1:24">
      <c r="A82" s="129">
        <v>18</v>
      </c>
      <c r="B82" s="130" t="s">
        <v>300</v>
      </c>
      <c r="C82" s="130">
        <v>19</v>
      </c>
      <c r="D82" s="83" t="s">
        <v>386</v>
      </c>
      <c r="E82" s="82">
        <v>1612.59</v>
      </c>
      <c r="F82" s="82">
        <v>1604.27</v>
      </c>
      <c r="G82" s="120">
        <f t="shared" si="6"/>
        <v>1.6084299999999998</v>
      </c>
      <c r="H82" s="130"/>
      <c r="I82" s="82">
        <v>382</v>
      </c>
      <c r="J82" s="130"/>
      <c r="K82" s="120">
        <f t="shared" si="7"/>
        <v>6.4877499818488369</v>
      </c>
      <c r="L82" s="130"/>
      <c r="M82" s="115">
        <f t="shared" si="8"/>
        <v>2.3120496384673253</v>
      </c>
      <c r="P82" s="82">
        <v>18</v>
      </c>
      <c r="Q82" s="82" t="s">
        <v>300</v>
      </c>
      <c r="R82" s="82">
        <v>19</v>
      </c>
      <c r="S82" s="83" t="s">
        <v>386</v>
      </c>
      <c r="T82" s="82">
        <v>1612.59</v>
      </c>
      <c r="U82" s="82">
        <v>1604.27</v>
      </c>
      <c r="V82" s="79">
        <f>AVERAGE(T82,U82)/1000</f>
        <v>1.6084299999999998</v>
      </c>
      <c r="W82" s="82"/>
      <c r="X82" s="82">
        <v>382</v>
      </c>
    </row>
    <row r="83" spans="1:24">
      <c r="A83" s="128">
        <v>19</v>
      </c>
      <c r="B83" s="122" t="s">
        <v>305</v>
      </c>
      <c r="C83" s="122">
        <v>20</v>
      </c>
      <c r="D83" s="75" t="s">
        <v>386</v>
      </c>
      <c r="E83" s="73">
        <v>4334.8599999999997</v>
      </c>
      <c r="F83" s="73">
        <v>3812</v>
      </c>
      <c r="G83" s="124">
        <f t="shared" si="6"/>
        <v>4.0734300000000001</v>
      </c>
      <c r="H83" s="122"/>
      <c r="I83" s="73">
        <v>423</v>
      </c>
      <c r="J83" s="122"/>
      <c r="K83" s="124">
        <f t="shared" si="7"/>
        <v>14.837994077085316</v>
      </c>
      <c r="L83" s="122"/>
      <c r="M83" s="115">
        <f t="shared" si="8"/>
        <v>1.0109183169957503</v>
      </c>
      <c r="P83" s="73">
        <v>19</v>
      </c>
      <c r="Q83" s="73" t="s">
        <v>305</v>
      </c>
      <c r="R83" s="73">
        <v>20</v>
      </c>
      <c r="S83" s="75" t="s">
        <v>386</v>
      </c>
      <c r="T83" s="73">
        <v>4334.8599999999997</v>
      </c>
      <c r="U83" s="73">
        <v>3812</v>
      </c>
      <c r="V83" s="76">
        <f>AVERAGE(T83,U83)/1000</f>
        <v>4.0734300000000001</v>
      </c>
      <c r="W83" s="73"/>
      <c r="X83" s="73">
        <v>423</v>
      </c>
    </row>
    <row r="84" spans="1:24" ht="28">
      <c r="A84" s="129">
        <v>20</v>
      </c>
      <c r="B84" s="130" t="s">
        <v>310</v>
      </c>
      <c r="C84" s="130">
        <v>21</v>
      </c>
      <c r="D84" s="96" t="s">
        <v>422</v>
      </c>
      <c r="E84" s="82">
        <v>2004.54</v>
      </c>
      <c r="F84" s="167">
        <v>2080</v>
      </c>
      <c r="G84" s="120">
        <f t="shared" si="6"/>
        <v>2.0422699999999998</v>
      </c>
      <c r="H84" s="130"/>
      <c r="I84" s="82">
        <v>407</v>
      </c>
      <c r="J84" s="130"/>
      <c r="K84" s="120">
        <f t="shared" si="7"/>
        <v>7.7316832170453118</v>
      </c>
      <c r="L84" s="130"/>
      <c r="M84" s="115">
        <f t="shared" si="8"/>
        <v>1.9400691387524667</v>
      </c>
      <c r="P84" s="82">
        <v>20</v>
      </c>
      <c r="Q84" s="82" t="s">
        <v>310</v>
      </c>
      <c r="R84" s="82">
        <v>21</v>
      </c>
      <c r="S84" s="83" t="s">
        <v>386</v>
      </c>
      <c r="T84" s="82">
        <v>420.24</v>
      </c>
      <c r="U84" s="82">
        <v>412.79</v>
      </c>
      <c r="V84" s="79">
        <f>AVERAGE(T84,U84)/1000</f>
        <v>0.41651499999999997</v>
      </c>
      <c r="W84" s="82"/>
      <c r="X84" s="82">
        <v>401</v>
      </c>
    </row>
    <row r="85" spans="1:24">
      <c r="A85" s="128">
        <v>21</v>
      </c>
      <c r="B85" s="122" t="s">
        <v>319</v>
      </c>
      <c r="C85" s="122">
        <v>22</v>
      </c>
      <c r="D85" s="75" t="s">
        <v>386</v>
      </c>
      <c r="E85" s="73">
        <v>1188.1500000000001</v>
      </c>
      <c r="F85" s="73">
        <v>1325.65</v>
      </c>
      <c r="G85" s="124">
        <f t="shared" si="6"/>
        <v>1.2569000000000001</v>
      </c>
      <c r="H85" s="122"/>
      <c r="I85" s="73">
        <v>429</v>
      </c>
      <c r="J85" s="122"/>
      <c r="K85" s="124">
        <f t="shared" si="7"/>
        <v>4.5143864866515102</v>
      </c>
      <c r="L85" s="122"/>
      <c r="M85" s="115">
        <f t="shared" si="8"/>
        <v>3.322710637282202</v>
      </c>
      <c r="P85" s="73">
        <v>21</v>
      </c>
      <c r="Q85" s="73" t="s">
        <v>319</v>
      </c>
      <c r="R85" s="73">
        <v>22</v>
      </c>
      <c r="S85" s="75" t="s">
        <v>386</v>
      </c>
      <c r="T85" s="73">
        <v>1188.1500000000001</v>
      </c>
      <c r="U85" s="73">
        <v>1325.65</v>
      </c>
      <c r="V85" s="76">
        <f>AVERAGE(T85,U85)/1000</f>
        <v>1.2569000000000001</v>
      </c>
      <c r="W85" s="73"/>
      <c r="X85" s="73">
        <v>429</v>
      </c>
    </row>
    <row r="86" spans="1:24">
      <c r="A86" s="129">
        <v>22</v>
      </c>
      <c r="B86" s="130" t="s">
        <v>326</v>
      </c>
      <c r="C86" s="130">
        <v>23</v>
      </c>
      <c r="D86" s="83" t="s">
        <v>386</v>
      </c>
      <c r="E86" s="82">
        <v>1713.07</v>
      </c>
      <c r="F86" s="82">
        <v>1548.13</v>
      </c>
      <c r="G86" s="120">
        <f t="shared" si="6"/>
        <v>1.6305999999999998</v>
      </c>
      <c r="H86" s="130"/>
      <c r="I86" s="82">
        <v>428</v>
      </c>
      <c r="J86" s="130"/>
      <c r="K86" s="120">
        <f t="shared" si="7"/>
        <v>5.8702821018677183</v>
      </c>
      <c r="L86" s="130"/>
      <c r="M86" s="115">
        <f t="shared" si="8"/>
        <v>2.5552434686618426</v>
      </c>
      <c r="P86" s="82">
        <v>22</v>
      </c>
      <c r="Q86" s="82" t="s">
        <v>326</v>
      </c>
      <c r="R86" s="82">
        <v>23</v>
      </c>
      <c r="S86" s="83" t="s">
        <v>386</v>
      </c>
      <c r="T86" s="82">
        <v>1713.07</v>
      </c>
      <c r="U86" s="82">
        <v>1548.13</v>
      </c>
      <c r="V86" s="79">
        <f>AVERAGE(T86,U86)/1000</f>
        <v>1.6305999999999998</v>
      </c>
      <c r="W86" s="82"/>
      <c r="X86" s="82">
        <v>428</v>
      </c>
    </row>
    <row r="87" spans="1:24">
      <c r="A87" s="128">
        <v>23</v>
      </c>
      <c r="B87" s="122" t="s">
        <v>330</v>
      </c>
      <c r="C87" s="122">
        <v>25</v>
      </c>
      <c r="D87" s="75" t="s">
        <v>386</v>
      </c>
      <c r="E87" s="73">
        <v>976.8</v>
      </c>
      <c r="F87" s="73">
        <v>883.42</v>
      </c>
      <c r="G87" s="124">
        <f t="shared" si="6"/>
        <v>0.93010999999999988</v>
      </c>
      <c r="H87" s="122"/>
      <c r="I87" s="73">
        <v>383</v>
      </c>
      <c r="J87" s="122"/>
      <c r="K87" s="124">
        <f t="shared" si="7"/>
        <v>3.7418885049101447</v>
      </c>
      <c r="L87" s="122"/>
      <c r="M87" s="115">
        <f t="shared" si="8"/>
        <v>4.0086710174065434</v>
      </c>
      <c r="P87" s="73">
        <v>23</v>
      </c>
      <c r="Q87" s="73" t="s">
        <v>330</v>
      </c>
      <c r="R87" s="73">
        <v>25</v>
      </c>
      <c r="S87" s="75" t="s">
        <v>386</v>
      </c>
      <c r="T87" s="73">
        <v>976.8</v>
      </c>
      <c r="U87" s="73">
        <v>883.42</v>
      </c>
      <c r="V87" s="76">
        <f>AVERAGE(T87,U87)/1000</f>
        <v>0.93010999999999988</v>
      </c>
      <c r="W87" s="73"/>
      <c r="X87" s="73">
        <v>383</v>
      </c>
    </row>
    <row r="88" spans="1:24">
      <c r="A88" s="129">
        <v>24</v>
      </c>
      <c r="B88" s="130" t="s">
        <v>335</v>
      </c>
      <c r="C88" s="130">
        <v>27</v>
      </c>
      <c r="D88" s="83" t="s">
        <v>386</v>
      </c>
      <c r="E88" s="82">
        <v>1671.63</v>
      </c>
      <c r="F88" s="82">
        <v>2160.21</v>
      </c>
      <c r="G88" s="120">
        <f t="shared" si="6"/>
        <v>1.9159200000000001</v>
      </c>
      <c r="H88" s="130"/>
      <c r="I88" s="82">
        <v>398</v>
      </c>
      <c r="J88" s="130"/>
      <c r="K88" s="120">
        <f>IF(G88&lt;&gt;"",(G88*(10^3/1)*(1/649)*(1/I88))*1000,0)</f>
        <v>7.4173641706219851</v>
      </c>
      <c r="L88" s="130"/>
      <c r="M88" s="115">
        <f t="shared" si="8"/>
        <v>2.0222817236627835</v>
      </c>
      <c r="P88" s="82">
        <v>24</v>
      </c>
      <c r="Q88" s="82" t="s">
        <v>335</v>
      </c>
      <c r="R88" s="82">
        <v>27</v>
      </c>
      <c r="S88" s="83" t="s">
        <v>386</v>
      </c>
      <c r="T88" s="82">
        <v>1671.63</v>
      </c>
      <c r="U88" s="82">
        <v>2160.21</v>
      </c>
      <c r="V88" s="79">
        <f>AVERAGE(T88,U88)/1000</f>
        <v>1.9159200000000001</v>
      </c>
      <c r="W88" s="82"/>
      <c r="X88" s="82">
        <v>398</v>
      </c>
    </row>
    <row r="89" spans="1:24">
      <c r="A89" s="108"/>
      <c r="B89" s="108"/>
      <c r="C89" s="108"/>
      <c r="D89" s="108"/>
      <c r="E89" s="108"/>
      <c r="F89" s="108"/>
      <c r="G89" s="108"/>
      <c r="H89" s="108"/>
      <c r="I89" s="108"/>
      <c r="J89" s="108"/>
      <c r="K89" s="84" t="s">
        <v>387</v>
      </c>
      <c r="L89" s="85"/>
      <c r="M89" s="86">
        <f>SUM(M65:M88)</f>
        <v>82.591334866643024</v>
      </c>
    </row>
    <row r="93" spans="1:24" ht="42">
      <c r="A93" s="70" t="s">
        <v>393</v>
      </c>
      <c r="B93" s="107" t="s">
        <v>394</v>
      </c>
      <c r="C93" s="107" t="s">
        <v>395</v>
      </c>
      <c r="D93" s="107" t="s">
        <v>396</v>
      </c>
      <c r="E93" s="107" t="s">
        <v>397</v>
      </c>
      <c r="F93" s="107" t="s">
        <v>398</v>
      </c>
      <c r="G93" s="107" t="s">
        <v>399</v>
      </c>
      <c r="H93" s="109"/>
      <c r="I93" s="71" t="s">
        <v>400</v>
      </c>
      <c r="J93" s="110"/>
      <c r="K93" s="71" t="s">
        <v>401</v>
      </c>
      <c r="L93" s="109"/>
      <c r="M93" s="71" t="s">
        <v>402</v>
      </c>
    </row>
    <row r="94" spans="1:24">
      <c r="A94" s="108" t="s">
        <v>412</v>
      </c>
      <c r="B94" s="108"/>
      <c r="C94" s="108"/>
      <c r="D94" s="108"/>
      <c r="E94" s="108"/>
      <c r="F94" s="108"/>
      <c r="G94" s="108"/>
      <c r="H94" s="108"/>
      <c r="I94" s="108"/>
      <c r="J94" s="108"/>
      <c r="K94" s="108"/>
      <c r="L94" s="108"/>
      <c r="M94" s="108"/>
    </row>
    <row r="95" spans="1:24">
      <c r="A95" s="72">
        <v>1</v>
      </c>
      <c r="B95" s="111" t="s">
        <v>197</v>
      </c>
      <c r="C95" s="112">
        <v>1</v>
      </c>
      <c r="D95" s="75" t="s">
        <v>386</v>
      </c>
      <c r="E95" s="76">
        <v>3482.48</v>
      </c>
      <c r="F95" s="76">
        <v>3435.53</v>
      </c>
      <c r="G95" s="76">
        <f>AVERAGE(E95,F95)/1000</f>
        <v>3.4590050000000003</v>
      </c>
      <c r="H95" s="111"/>
      <c r="I95" s="73">
        <v>415</v>
      </c>
      <c r="J95" s="111"/>
      <c r="K95" s="76">
        <f t="shared" ref="K95:K117" si="9">IF(G95&lt;&gt;"",(G95*(10^3/1)*(1/649)*(1/I95))*1000,0)</f>
        <v>12.842760874004496</v>
      </c>
      <c r="L95" s="73"/>
      <c r="M95" s="77">
        <f>20/K95*0.7</f>
        <v>1.0901082825841533</v>
      </c>
      <c r="P95" s="72">
        <v>1</v>
      </c>
      <c r="Q95" s="73" t="s">
        <v>197</v>
      </c>
      <c r="R95" s="74">
        <v>1</v>
      </c>
      <c r="S95" s="75" t="s">
        <v>386</v>
      </c>
      <c r="T95" s="76">
        <v>3482.48</v>
      </c>
      <c r="U95" s="76">
        <v>3435.53</v>
      </c>
      <c r="V95" s="76">
        <f>AVERAGE(T95,U95)/1000</f>
        <v>3.4590050000000003</v>
      </c>
      <c r="W95" s="73"/>
      <c r="X95" s="73">
        <v>415</v>
      </c>
    </row>
    <row r="96" spans="1:24">
      <c r="A96" s="116">
        <v>2</v>
      </c>
      <c r="B96" s="117" t="s">
        <v>206</v>
      </c>
      <c r="C96" s="118">
        <v>2</v>
      </c>
      <c r="D96" s="87" t="s">
        <v>386</v>
      </c>
      <c r="E96" s="68">
        <v>1860.1</v>
      </c>
      <c r="F96" s="68">
        <v>1744.96</v>
      </c>
      <c r="G96" s="79">
        <f t="shared" ref="G96:G118" si="10">AVERAGE(E96,F96)/1000</f>
        <v>1.80253</v>
      </c>
      <c r="H96" s="117"/>
      <c r="I96" s="69">
        <v>394</v>
      </c>
      <c r="J96" s="117"/>
      <c r="K96" s="68">
        <f t="shared" si="9"/>
        <v>7.0492284107529732</v>
      </c>
      <c r="L96" s="69"/>
      <c r="M96" s="77">
        <f t="shared" ref="M96:M118" si="11">20/K96*0.7</f>
        <v>1.9860329647772852</v>
      </c>
      <c r="P96" s="78">
        <v>2</v>
      </c>
      <c r="Q96" s="69" t="s">
        <v>206</v>
      </c>
      <c r="R96" s="67">
        <v>2</v>
      </c>
      <c r="S96" s="87" t="s">
        <v>386</v>
      </c>
      <c r="T96" s="68">
        <v>1860.1</v>
      </c>
      <c r="U96" s="68">
        <v>1744.96</v>
      </c>
      <c r="V96" s="79">
        <f>AVERAGE(T96,U96)/1000</f>
        <v>1.80253</v>
      </c>
      <c r="W96" s="69"/>
      <c r="X96" s="69">
        <v>394</v>
      </c>
    </row>
    <row r="97" spans="1:24">
      <c r="A97" s="121">
        <v>3</v>
      </c>
      <c r="B97" s="122" t="s">
        <v>211</v>
      </c>
      <c r="C97" s="123">
        <v>3</v>
      </c>
      <c r="D97" s="75" t="s">
        <v>386</v>
      </c>
      <c r="E97" s="76">
        <v>2398.63</v>
      </c>
      <c r="F97" s="76">
        <v>2073.31</v>
      </c>
      <c r="G97" s="76">
        <f t="shared" si="10"/>
        <v>2.2359700000000005</v>
      </c>
      <c r="H97" s="122"/>
      <c r="I97" s="73">
        <v>426</v>
      </c>
      <c r="J97" s="122"/>
      <c r="K97" s="76">
        <f t="shared" si="9"/>
        <v>8.0874512612397567</v>
      </c>
      <c r="L97" s="73"/>
      <c r="M97" s="77">
        <f t="shared" si="11"/>
        <v>1.7310768928026758</v>
      </c>
      <c r="P97" s="72">
        <v>3</v>
      </c>
      <c r="Q97" s="73" t="s">
        <v>211</v>
      </c>
      <c r="R97" s="74">
        <v>3</v>
      </c>
      <c r="S97" s="75" t="s">
        <v>386</v>
      </c>
      <c r="T97" s="76">
        <v>2398.63</v>
      </c>
      <c r="U97" s="76">
        <v>2073.31</v>
      </c>
      <c r="V97" s="76">
        <f>AVERAGE(T97,U97)/1000</f>
        <v>2.2359700000000005</v>
      </c>
      <c r="W97" s="73"/>
      <c r="X97" s="73">
        <v>426</v>
      </c>
    </row>
    <row r="98" spans="1:24">
      <c r="A98" s="116">
        <v>4</v>
      </c>
      <c r="B98" s="117" t="s">
        <v>216</v>
      </c>
      <c r="C98" s="118">
        <v>4</v>
      </c>
      <c r="D98" s="87" t="s">
        <v>386</v>
      </c>
      <c r="E98" s="68">
        <v>1748.92</v>
      </c>
      <c r="F98" s="68">
        <v>1591.03</v>
      </c>
      <c r="G98" s="79">
        <f t="shared" si="10"/>
        <v>1.669975</v>
      </c>
      <c r="H98" s="117"/>
      <c r="I98" s="69">
        <v>372</v>
      </c>
      <c r="J98" s="117"/>
      <c r="K98" s="68">
        <f t="shared" si="9"/>
        <v>6.9170725847871841</v>
      </c>
      <c r="L98" s="69"/>
      <c r="M98" s="77">
        <f t="shared" si="11"/>
        <v>2.0239776044551561</v>
      </c>
      <c r="P98" s="78">
        <v>4</v>
      </c>
      <c r="Q98" s="69" t="s">
        <v>216</v>
      </c>
      <c r="R98" s="67">
        <v>4</v>
      </c>
      <c r="S98" s="87" t="s">
        <v>386</v>
      </c>
      <c r="T98" s="68">
        <v>1748.92</v>
      </c>
      <c r="U98" s="68">
        <v>1591.03</v>
      </c>
      <c r="V98" s="79">
        <f>AVERAGE(T98,U98)/1000</f>
        <v>1.669975</v>
      </c>
      <c r="W98" s="69"/>
      <c r="X98" s="69">
        <v>372</v>
      </c>
    </row>
    <row r="99" spans="1:24">
      <c r="A99" s="121">
        <v>5</v>
      </c>
      <c r="B99" s="125" t="s">
        <v>223</v>
      </c>
      <c r="C99" s="123">
        <v>5</v>
      </c>
      <c r="D99" s="75" t="s">
        <v>386</v>
      </c>
      <c r="E99" s="76">
        <v>1968.15</v>
      </c>
      <c r="F99" s="76">
        <v>1837.54</v>
      </c>
      <c r="G99" s="76">
        <f t="shared" si="10"/>
        <v>1.9028450000000001</v>
      </c>
      <c r="H99" s="122"/>
      <c r="I99" s="73">
        <v>427</v>
      </c>
      <c r="J99" s="122"/>
      <c r="K99" s="76">
        <f t="shared" si="9"/>
        <v>6.8664275430043702</v>
      </c>
      <c r="L99" s="73"/>
      <c r="M99" s="77">
        <f t="shared" si="11"/>
        <v>2.0389059539794356</v>
      </c>
      <c r="P99" s="72">
        <v>5</v>
      </c>
      <c r="Q99" s="80" t="s">
        <v>223</v>
      </c>
      <c r="R99" s="74">
        <v>5</v>
      </c>
      <c r="S99" s="75" t="s">
        <v>386</v>
      </c>
      <c r="T99" s="76">
        <v>1968.15</v>
      </c>
      <c r="U99" s="76">
        <v>1837.54</v>
      </c>
      <c r="V99" s="76">
        <f>AVERAGE(T99,U99)/1000</f>
        <v>1.9028450000000001</v>
      </c>
      <c r="W99" s="73"/>
      <c r="X99" s="73">
        <v>427</v>
      </c>
    </row>
    <row r="100" spans="1:24">
      <c r="A100" s="116">
        <v>6</v>
      </c>
      <c r="B100" s="126" t="s">
        <v>229</v>
      </c>
      <c r="C100" s="118">
        <v>6</v>
      </c>
      <c r="D100" s="87" t="s">
        <v>386</v>
      </c>
      <c r="E100" s="68">
        <v>1351.96</v>
      </c>
      <c r="F100" s="68">
        <v>1262.21</v>
      </c>
      <c r="G100" s="79">
        <f t="shared" si="10"/>
        <v>1.3070850000000001</v>
      </c>
      <c r="H100" s="117"/>
      <c r="I100" s="69">
        <v>429</v>
      </c>
      <c r="J100" s="117"/>
      <c r="K100" s="68">
        <f t="shared" si="9"/>
        <v>4.6946351029555959</v>
      </c>
      <c r="L100" s="69"/>
      <c r="M100" s="77">
        <f t="shared" si="11"/>
        <v>2.9821274056392655</v>
      </c>
      <c r="P100" s="78">
        <v>6</v>
      </c>
      <c r="Q100" s="81" t="s">
        <v>229</v>
      </c>
      <c r="R100" s="67">
        <v>6</v>
      </c>
      <c r="S100" s="87" t="s">
        <v>386</v>
      </c>
      <c r="T100" s="68">
        <v>1351.96</v>
      </c>
      <c r="U100" s="68">
        <v>1262.21</v>
      </c>
      <c r="V100" s="79">
        <f>AVERAGE(T100,U100)/1000</f>
        <v>1.3070850000000001</v>
      </c>
      <c r="W100" s="69"/>
      <c r="X100" s="69">
        <v>429</v>
      </c>
    </row>
    <row r="101" spans="1:24">
      <c r="A101" s="121">
        <v>7</v>
      </c>
      <c r="B101" s="125" t="s">
        <v>237</v>
      </c>
      <c r="C101" s="122">
        <v>7</v>
      </c>
      <c r="D101" s="75" t="s">
        <v>386</v>
      </c>
      <c r="E101" s="76">
        <v>2307.3000000000002</v>
      </c>
      <c r="F101" s="76">
        <v>2012.93</v>
      </c>
      <c r="G101" s="76">
        <f t="shared" si="10"/>
        <v>2.1601150000000002</v>
      </c>
      <c r="H101" s="122"/>
      <c r="I101" s="73">
        <v>419</v>
      </c>
      <c r="J101" s="122"/>
      <c r="K101" s="76">
        <f t="shared" si="9"/>
        <v>7.9436143727636805</v>
      </c>
      <c r="L101" s="73"/>
      <c r="M101" s="77">
        <f t="shared" si="11"/>
        <v>1.7624219080928556</v>
      </c>
      <c r="P101" s="72">
        <v>7</v>
      </c>
      <c r="Q101" s="80" t="s">
        <v>237</v>
      </c>
      <c r="R101" s="73">
        <v>7</v>
      </c>
      <c r="S101" s="75" t="s">
        <v>386</v>
      </c>
      <c r="T101" s="76">
        <v>2307.3000000000002</v>
      </c>
      <c r="U101" s="76">
        <v>2012.93</v>
      </c>
      <c r="V101" s="76">
        <f>AVERAGE(T101,U101)/1000</f>
        <v>2.1601150000000002</v>
      </c>
      <c r="W101" s="73"/>
      <c r="X101" s="73">
        <v>419</v>
      </c>
    </row>
    <row r="102" spans="1:24">
      <c r="A102" s="127">
        <v>8</v>
      </c>
      <c r="B102" s="126" t="s">
        <v>239</v>
      </c>
      <c r="C102" s="117">
        <v>8</v>
      </c>
      <c r="D102" s="87" t="s">
        <v>386</v>
      </c>
      <c r="E102" s="69">
        <v>1640.12</v>
      </c>
      <c r="F102" s="69">
        <v>1477.36</v>
      </c>
      <c r="G102" s="79">
        <f t="shared" si="10"/>
        <v>1.5587399999999998</v>
      </c>
      <c r="H102" s="117"/>
      <c r="I102" s="69">
        <v>388</v>
      </c>
      <c r="J102" s="117"/>
      <c r="K102" s="68">
        <f t="shared" si="9"/>
        <v>6.1900941972582704</v>
      </c>
      <c r="L102" s="69"/>
      <c r="M102" s="77">
        <f t="shared" si="11"/>
        <v>2.2616780219921222</v>
      </c>
      <c r="P102" s="69">
        <v>8</v>
      </c>
      <c r="Q102" s="81" t="s">
        <v>239</v>
      </c>
      <c r="R102" s="69">
        <v>8</v>
      </c>
      <c r="S102" s="87" t="s">
        <v>386</v>
      </c>
      <c r="T102" s="69">
        <v>1640.12</v>
      </c>
      <c r="U102" s="69">
        <v>1477.36</v>
      </c>
      <c r="V102" s="79">
        <f>AVERAGE(T102,U102)/1000</f>
        <v>1.5587399999999998</v>
      </c>
      <c r="W102" s="69"/>
      <c r="X102" s="69">
        <v>388</v>
      </c>
    </row>
    <row r="103" spans="1:24">
      <c r="A103" s="128">
        <v>9</v>
      </c>
      <c r="B103" s="122" t="s">
        <v>249</v>
      </c>
      <c r="C103" s="122">
        <v>9</v>
      </c>
      <c r="D103" s="75" t="s">
        <v>386</v>
      </c>
      <c r="E103" s="73">
        <v>1551.34</v>
      </c>
      <c r="F103" s="73">
        <v>1569.09</v>
      </c>
      <c r="G103" s="76">
        <f t="shared" si="10"/>
        <v>1.5602149999999999</v>
      </c>
      <c r="H103" s="122"/>
      <c r="I103" s="73">
        <v>426</v>
      </c>
      <c r="J103" s="122"/>
      <c r="K103" s="76">
        <f t="shared" si="9"/>
        <v>5.6432612108191007</v>
      </c>
      <c r="L103" s="73"/>
      <c r="M103" s="77">
        <f t="shared" si="11"/>
        <v>2.4808350131231909</v>
      </c>
      <c r="P103" s="73">
        <v>9</v>
      </c>
      <c r="Q103" s="73" t="s">
        <v>249</v>
      </c>
      <c r="R103" s="73">
        <v>9</v>
      </c>
      <c r="S103" s="75" t="s">
        <v>386</v>
      </c>
      <c r="T103" s="73">
        <v>1551.34</v>
      </c>
      <c r="U103" s="73">
        <v>1569.09</v>
      </c>
      <c r="V103" s="76">
        <f>AVERAGE(T103,U103)/1000</f>
        <v>1.5602149999999999</v>
      </c>
      <c r="W103" s="73"/>
      <c r="X103" s="73">
        <v>426</v>
      </c>
    </row>
    <row r="104" spans="1:24">
      <c r="A104" s="129">
        <v>10</v>
      </c>
      <c r="B104" s="130" t="s">
        <v>255</v>
      </c>
      <c r="C104" s="130">
        <v>10</v>
      </c>
      <c r="D104" s="83" t="s">
        <v>386</v>
      </c>
      <c r="E104" s="82">
        <v>990.64</v>
      </c>
      <c r="F104" s="82">
        <v>1048.68</v>
      </c>
      <c r="G104" s="79">
        <f t="shared" si="10"/>
        <v>1.01966</v>
      </c>
      <c r="H104" s="130"/>
      <c r="I104" s="82">
        <v>425</v>
      </c>
      <c r="J104" s="130"/>
      <c r="K104" s="79">
        <f t="shared" si="9"/>
        <v>3.6967642526964557</v>
      </c>
      <c r="L104" s="82"/>
      <c r="M104" s="77">
        <f t="shared" si="11"/>
        <v>3.7870956985661888</v>
      </c>
      <c r="P104" s="82">
        <v>10</v>
      </c>
      <c r="Q104" s="82" t="s">
        <v>255</v>
      </c>
      <c r="R104" s="82">
        <v>10</v>
      </c>
      <c r="S104" s="83" t="s">
        <v>386</v>
      </c>
      <c r="T104" s="82">
        <v>990.64</v>
      </c>
      <c r="U104" s="82">
        <v>1048.68</v>
      </c>
      <c r="V104" s="79">
        <f>AVERAGE(T104,U104)/1000</f>
        <v>1.01966</v>
      </c>
      <c r="W104" s="82"/>
      <c r="X104" s="82">
        <v>425</v>
      </c>
    </row>
    <row r="105" spans="1:24" ht="28">
      <c r="A105" s="128">
        <v>11</v>
      </c>
      <c r="B105" s="122" t="s">
        <v>261</v>
      </c>
      <c r="C105" s="122">
        <v>11</v>
      </c>
      <c r="D105" s="72" t="s">
        <v>425</v>
      </c>
      <c r="E105" s="73">
        <v>522.62</v>
      </c>
      <c r="F105" s="73">
        <v>592.04999999999995</v>
      </c>
      <c r="G105" s="76">
        <f t="shared" si="10"/>
        <v>0.55733500000000002</v>
      </c>
      <c r="H105" s="122"/>
      <c r="I105" s="73">
        <v>456</v>
      </c>
      <c r="J105" s="122"/>
      <c r="K105" s="76">
        <f t="shared" si="9"/>
        <v>1.8832448030708513</v>
      </c>
      <c r="L105" s="73"/>
      <c r="M105" s="77">
        <f t="shared" si="11"/>
        <v>7.4339777692052342</v>
      </c>
      <c r="P105" s="73">
        <v>11</v>
      </c>
      <c r="Q105" s="73" t="s">
        <v>261</v>
      </c>
      <c r="R105" s="73">
        <v>11</v>
      </c>
      <c r="S105" s="75" t="s">
        <v>386</v>
      </c>
      <c r="T105" s="73">
        <v>537.23</v>
      </c>
      <c r="U105" s="73">
        <v>495.8</v>
      </c>
      <c r="V105" s="76">
        <f>AVERAGE(T105,U105)/1000</f>
        <v>0.51651499999999995</v>
      </c>
      <c r="W105" s="73"/>
      <c r="X105" s="73">
        <v>452</v>
      </c>
    </row>
    <row r="106" spans="1:24">
      <c r="A106" s="129">
        <v>12</v>
      </c>
      <c r="B106" s="130" t="s">
        <v>262</v>
      </c>
      <c r="C106" s="130">
        <v>12</v>
      </c>
      <c r="D106" s="83" t="s">
        <v>386</v>
      </c>
      <c r="E106" s="82">
        <v>1270.83</v>
      </c>
      <c r="F106" s="82">
        <v>1258.8599999999999</v>
      </c>
      <c r="G106" s="79">
        <f t="shared" si="10"/>
        <v>1.2648449999999998</v>
      </c>
      <c r="H106" s="130"/>
      <c r="I106" s="82">
        <v>411</v>
      </c>
      <c r="J106" s="130"/>
      <c r="K106" s="79">
        <f t="shared" si="9"/>
        <v>4.741882514367977</v>
      </c>
      <c r="L106" s="82"/>
      <c r="M106" s="77">
        <f t="shared" si="11"/>
        <v>2.9524139321418832</v>
      </c>
      <c r="P106" s="82">
        <v>12</v>
      </c>
      <c r="Q106" s="82" t="s">
        <v>262</v>
      </c>
      <c r="R106" s="82">
        <v>12</v>
      </c>
      <c r="S106" s="83" t="s">
        <v>386</v>
      </c>
      <c r="T106" s="82">
        <v>1270.83</v>
      </c>
      <c r="U106" s="82">
        <v>1258.8599999999999</v>
      </c>
      <c r="V106" s="79">
        <f>AVERAGE(T106,U106)/1000</f>
        <v>1.2648449999999998</v>
      </c>
      <c r="W106" s="82"/>
      <c r="X106" s="82">
        <v>411</v>
      </c>
    </row>
    <row r="107" spans="1:24">
      <c r="A107" s="128">
        <v>13</v>
      </c>
      <c r="B107" s="122" t="s">
        <v>272</v>
      </c>
      <c r="C107" s="122">
        <v>13</v>
      </c>
      <c r="D107" s="75" t="s">
        <v>386</v>
      </c>
      <c r="E107" s="73">
        <v>2045.45</v>
      </c>
      <c r="F107" s="73">
        <v>2080.66</v>
      </c>
      <c r="G107" s="76">
        <f t="shared" si="10"/>
        <v>2.0630549999999999</v>
      </c>
      <c r="H107" s="122"/>
      <c r="I107" s="73">
        <v>407</v>
      </c>
      <c r="J107" s="122"/>
      <c r="K107" s="76">
        <f t="shared" si="9"/>
        <v>7.810371654747617</v>
      </c>
      <c r="L107" s="73"/>
      <c r="M107" s="77">
        <f t="shared" si="11"/>
        <v>1.7924883243539316</v>
      </c>
      <c r="P107" s="73">
        <v>13</v>
      </c>
      <c r="Q107" s="73" t="s">
        <v>272</v>
      </c>
      <c r="R107" s="73">
        <v>13</v>
      </c>
      <c r="S107" s="75" t="s">
        <v>386</v>
      </c>
      <c r="T107" s="73">
        <v>2045.45</v>
      </c>
      <c r="U107" s="73">
        <v>2080.66</v>
      </c>
      <c r="V107" s="76">
        <f>AVERAGE(T107,U107)/1000</f>
        <v>2.0630549999999999</v>
      </c>
      <c r="W107" s="73"/>
      <c r="X107" s="73">
        <v>407</v>
      </c>
    </row>
    <row r="108" spans="1:24">
      <c r="A108" s="129">
        <v>14</v>
      </c>
      <c r="B108" s="130" t="s">
        <v>275</v>
      </c>
      <c r="C108" s="130">
        <v>14</v>
      </c>
      <c r="D108" s="83" t="s">
        <v>386</v>
      </c>
      <c r="E108" s="82">
        <v>1417.11</v>
      </c>
      <c r="F108" s="82">
        <v>1795.72</v>
      </c>
      <c r="G108" s="79">
        <f t="shared" si="10"/>
        <v>1.6064149999999999</v>
      </c>
      <c r="H108" s="130"/>
      <c r="I108" s="82">
        <v>412</v>
      </c>
      <c r="J108" s="130"/>
      <c r="K108" s="79">
        <f t="shared" si="9"/>
        <v>6.0078051371041337</v>
      </c>
      <c r="L108" s="82"/>
      <c r="M108" s="77">
        <f t="shared" si="11"/>
        <v>2.3303019456367124</v>
      </c>
      <c r="P108" s="82">
        <v>14</v>
      </c>
      <c r="Q108" s="82" t="s">
        <v>275</v>
      </c>
      <c r="R108" s="82">
        <v>14</v>
      </c>
      <c r="S108" s="83" t="s">
        <v>386</v>
      </c>
      <c r="T108" s="82">
        <v>1417.11</v>
      </c>
      <c r="U108" s="82">
        <v>1795.72</v>
      </c>
      <c r="V108" s="79">
        <f>AVERAGE(T108,U108)/1000</f>
        <v>1.6064149999999999</v>
      </c>
      <c r="W108" s="82"/>
      <c r="X108" s="82">
        <v>412</v>
      </c>
    </row>
    <row r="109" spans="1:24">
      <c r="A109" s="128">
        <v>15</v>
      </c>
      <c r="B109" s="122" t="s">
        <v>284</v>
      </c>
      <c r="C109" s="122">
        <v>15</v>
      </c>
      <c r="D109" s="75" t="s">
        <v>386</v>
      </c>
      <c r="E109" s="73">
        <v>1573.54</v>
      </c>
      <c r="F109" s="73">
        <v>1350.74</v>
      </c>
      <c r="G109" s="76">
        <f t="shared" si="10"/>
        <v>1.4621399999999998</v>
      </c>
      <c r="H109" s="122"/>
      <c r="I109" s="73">
        <v>400</v>
      </c>
      <c r="J109" s="122"/>
      <c r="K109" s="76">
        <f t="shared" si="9"/>
        <v>5.6322804314329735</v>
      </c>
      <c r="L109" s="73"/>
      <c r="M109" s="77">
        <f t="shared" si="11"/>
        <v>2.4856716867057873</v>
      </c>
      <c r="P109" s="73">
        <v>15</v>
      </c>
      <c r="Q109" s="73" t="s">
        <v>284</v>
      </c>
      <c r="R109" s="73">
        <v>15</v>
      </c>
      <c r="S109" s="75" t="s">
        <v>386</v>
      </c>
      <c r="T109" s="73">
        <v>1573.54</v>
      </c>
      <c r="U109" s="73">
        <v>1350.74</v>
      </c>
      <c r="V109" s="76">
        <f>AVERAGE(T109,U109)/1000</f>
        <v>1.4621399999999998</v>
      </c>
      <c r="W109" s="73"/>
      <c r="X109" s="73">
        <v>400</v>
      </c>
    </row>
    <row r="110" spans="1:24" ht="28">
      <c r="A110" s="129">
        <v>16</v>
      </c>
      <c r="B110" s="130" t="s">
        <v>289</v>
      </c>
      <c r="C110" s="130">
        <v>16</v>
      </c>
      <c r="D110" s="96" t="s">
        <v>422</v>
      </c>
      <c r="E110" s="82">
        <v>1578.33</v>
      </c>
      <c r="F110" s="82">
        <v>1413.93</v>
      </c>
      <c r="G110" s="79">
        <f t="shared" si="10"/>
        <v>1.4961300000000002</v>
      </c>
      <c r="H110" s="130"/>
      <c r="I110" s="82">
        <v>411</v>
      </c>
      <c r="J110" s="130"/>
      <c r="K110" s="79">
        <f t="shared" si="9"/>
        <v>5.6089660679540687</v>
      </c>
      <c r="L110" s="82"/>
      <c r="M110" s="77">
        <f t="shared" si="11"/>
        <v>2.4960036895189583</v>
      </c>
      <c r="P110" s="82">
        <v>16</v>
      </c>
      <c r="Q110" s="82" t="s">
        <v>289</v>
      </c>
      <c r="R110" s="82">
        <v>16</v>
      </c>
      <c r="S110" s="96" t="s">
        <v>422</v>
      </c>
      <c r="T110" s="82">
        <v>1578.33</v>
      </c>
      <c r="U110" s="82">
        <v>1413.93</v>
      </c>
      <c r="V110" s="79">
        <f>AVERAGE(T110,U110)/1000</f>
        <v>1.4961300000000002</v>
      </c>
      <c r="W110" s="82"/>
      <c r="X110" s="82">
        <v>411</v>
      </c>
    </row>
    <row r="111" spans="1:24" ht="28">
      <c r="A111" s="128">
        <v>17</v>
      </c>
      <c r="B111" s="122" t="s">
        <v>292</v>
      </c>
      <c r="C111" s="122">
        <v>18</v>
      </c>
      <c r="D111" s="72" t="s">
        <v>422</v>
      </c>
      <c r="E111" s="73">
        <v>1220</v>
      </c>
      <c r="F111" s="165">
        <v>1600</v>
      </c>
      <c r="G111" s="76">
        <f t="shared" si="10"/>
        <v>1.41</v>
      </c>
      <c r="H111" s="122"/>
      <c r="I111" s="73">
        <v>402</v>
      </c>
      <c r="J111" s="122"/>
      <c r="K111" s="76">
        <f t="shared" si="9"/>
        <v>5.4044109192098064</v>
      </c>
      <c r="L111" s="73"/>
      <c r="M111" s="77">
        <f t="shared" si="11"/>
        <v>2.5904765957446805</v>
      </c>
      <c r="P111" s="73">
        <v>17</v>
      </c>
      <c r="Q111" s="73" t="s">
        <v>292</v>
      </c>
      <c r="R111" s="73">
        <v>18</v>
      </c>
      <c r="S111" s="75" t="s">
        <v>386</v>
      </c>
      <c r="T111" s="73">
        <v>373.3</v>
      </c>
      <c r="U111" s="73">
        <v>410.43</v>
      </c>
      <c r="V111" s="76">
        <f>AVERAGE(T111,U111)/1000</f>
        <v>0.39186500000000002</v>
      </c>
      <c r="W111" s="73"/>
      <c r="X111" s="73">
        <v>394</v>
      </c>
    </row>
    <row r="112" spans="1:24">
      <c r="A112" s="129">
        <v>18</v>
      </c>
      <c r="B112" s="130" t="s">
        <v>302</v>
      </c>
      <c r="C112" s="130">
        <v>19</v>
      </c>
      <c r="D112" s="83" t="s">
        <v>386</v>
      </c>
      <c r="E112" s="82">
        <v>1845.79</v>
      </c>
      <c r="F112" s="82">
        <v>1844.27</v>
      </c>
      <c r="G112" s="79">
        <f t="shared" si="10"/>
        <v>1.8450299999999999</v>
      </c>
      <c r="H112" s="130"/>
      <c r="I112" s="82">
        <v>411</v>
      </c>
      <c r="J112" s="130"/>
      <c r="K112" s="79">
        <f t="shared" si="9"/>
        <v>6.9169862674749476</v>
      </c>
      <c r="L112" s="82"/>
      <c r="M112" s="77">
        <f t="shared" si="11"/>
        <v>2.0240028617420855</v>
      </c>
      <c r="P112" s="82">
        <v>18</v>
      </c>
      <c r="Q112" s="82" t="s">
        <v>302</v>
      </c>
      <c r="R112" s="82">
        <v>19</v>
      </c>
      <c r="S112" s="83" t="s">
        <v>386</v>
      </c>
      <c r="T112" s="82">
        <v>1845.79</v>
      </c>
      <c r="U112" s="82">
        <v>1844.27</v>
      </c>
      <c r="V112" s="79">
        <f>AVERAGE(T112,U112)/1000</f>
        <v>1.8450299999999999</v>
      </c>
      <c r="W112" s="82"/>
      <c r="X112" s="82">
        <v>411</v>
      </c>
    </row>
    <row r="113" spans="1:24">
      <c r="A113" s="128">
        <v>19</v>
      </c>
      <c r="B113" s="122" t="s">
        <v>308</v>
      </c>
      <c r="C113" s="122">
        <v>20</v>
      </c>
      <c r="D113" s="75" t="s">
        <v>386</v>
      </c>
      <c r="E113" s="73">
        <v>3364.65</v>
      </c>
      <c r="F113" s="73">
        <v>2867</v>
      </c>
      <c r="G113" s="76">
        <f t="shared" si="10"/>
        <v>3.1158249999999996</v>
      </c>
      <c r="H113" s="122"/>
      <c r="I113" s="73">
        <v>418</v>
      </c>
      <c r="J113" s="122"/>
      <c r="K113" s="76">
        <f t="shared" si="9"/>
        <v>11.485557464188556</v>
      </c>
      <c r="L113" s="73"/>
      <c r="M113" s="77">
        <f t="shared" si="11"/>
        <v>1.2189221153306107</v>
      </c>
      <c r="P113" s="73">
        <v>19</v>
      </c>
      <c r="Q113" s="73" t="s">
        <v>308</v>
      </c>
      <c r="R113" s="73">
        <v>20</v>
      </c>
      <c r="S113" s="75" t="s">
        <v>386</v>
      </c>
      <c r="T113" s="73">
        <v>3364.65</v>
      </c>
      <c r="U113" s="73">
        <v>2867</v>
      </c>
      <c r="V113" s="76">
        <f>AVERAGE(T113,U113)/1000</f>
        <v>3.1158249999999996</v>
      </c>
      <c r="W113" s="73"/>
      <c r="X113" s="73">
        <v>418</v>
      </c>
    </row>
    <row r="114" spans="1:24">
      <c r="A114" s="129">
        <v>20</v>
      </c>
      <c r="B114" s="130" t="s">
        <v>315</v>
      </c>
      <c r="C114" s="130">
        <v>21</v>
      </c>
      <c r="D114" s="83" t="s">
        <v>386</v>
      </c>
      <c r="E114" s="82">
        <v>1167.82</v>
      </c>
      <c r="F114" s="82">
        <v>1196.8599999999999</v>
      </c>
      <c r="G114" s="79">
        <f t="shared" si="10"/>
        <v>1.1823399999999999</v>
      </c>
      <c r="H114" s="130"/>
      <c r="I114" s="82">
        <v>415</v>
      </c>
      <c r="J114" s="130"/>
      <c r="K114" s="79">
        <f t="shared" si="9"/>
        <v>4.3898490727161343</v>
      </c>
      <c r="L114" s="82"/>
      <c r="M114" s="77">
        <f t="shared" si="11"/>
        <v>3.1891757024206235</v>
      </c>
      <c r="P114" s="82">
        <v>20</v>
      </c>
      <c r="Q114" s="82" t="s">
        <v>315</v>
      </c>
      <c r="R114" s="82">
        <v>21</v>
      </c>
      <c r="S114" s="83" t="s">
        <v>386</v>
      </c>
      <c r="T114" s="82">
        <v>1167.82</v>
      </c>
      <c r="U114" s="82">
        <v>1196.8599999999999</v>
      </c>
      <c r="V114" s="79">
        <f>AVERAGE(T114,U114)/1000</f>
        <v>1.1823399999999999</v>
      </c>
      <c r="W114" s="82"/>
      <c r="X114" s="82">
        <v>415</v>
      </c>
    </row>
    <row r="115" spans="1:24">
      <c r="A115" s="128">
        <v>21</v>
      </c>
      <c r="B115" s="122" t="s">
        <v>320</v>
      </c>
      <c r="C115" s="122">
        <v>22</v>
      </c>
      <c r="D115" s="75" t="s">
        <v>386</v>
      </c>
      <c r="E115" s="73">
        <v>1236.76</v>
      </c>
      <c r="F115" s="73">
        <v>1071.32</v>
      </c>
      <c r="G115" s="76">
        <f t="shared" si="10"/>
        <v>1.15404</v>
      </c>
      <c r="H115" s="122"/>
      <c r="I115" s="73">
        <v>409</v>
      </c>
      <c r="J115" s="122"/>
      <c r="K115" s="76">
        <f t="shared" si="9"/>
        <v>4.3476328072905082</v>
      </c>
      <c r="L115" s="73"/>
      <c r="M115" s="77">
        <f t="shared" si="11"/>
        <v>3.220143149284254</v>
      </c>
      <c r="P115" s="73">
        <v>21</v>
      </c>
      <c r="Q115" s="73" t="s">
        <v>320</v>
      </c>
      <c r="R115" s="73">
        <v>22</v>
      </c>
      <c r="S115" s="75" t="s">
        <v>386</v>
      </c>
      <c r="T115" s="73">
        <v>1236.76</v>
      </c>
      <c r="U115" s="73">
        <v>1071.32</v>
      </c>
      <c r="V115" s="76">
        <f>AVERAGE(T115,U115)/1000</f>
        <v>1.15404</v>
      </c>
      <c r="W115" s="73"/>
      <c r="X115" s="73">
        <v>409</v>
      </c>
    </row>
    <row r="116" spans="1:24">
      <c r="A116" s="129">
        <v>22</v>
      </c>
      <c r="B116" s="130" t="s">
        <v>323</v>
      </c>
      <c r="C116" s="130">
        <v>23</v>
      </c>
      <c r="D116" s="83" t="s">
        <v>386</v>
      </c>
      <c r="E116" s="82">
        <v>3414.83</v>
      </c>
      <c r="F116" s="82">
        <v>3508.4</v>
      </c>
      <c r="G116" s="79">
        <f t="shared" si="10"/>
        <v>3.4616149999999997</v>
      </c>
      <c r="H116" s="130"/>
      <c r="I116" s="82">
        <v>410</v>
      </c>
      <c r="J116" s="130"/>
      <c r="K116" s="79">
        <f t="shared" si="9"/>
        <v>13.009188620391596</v>
      </c>
      <c r="L116" s="82"/>
      <c r="M116" s="77">
        <f t="shared" si="11"/>
        <v>1.0761624270752237</v>
      </c>
      <c r="P116" s="82">
        <v>22</v>
      </c>
      <c r="Q116" s="82" t="s">
        <v>323</v>
      </c>
      <c r="R116" s="82">
        <v>23</v>
      </c>
      <c r="S116" s="83" t="s">
        <v>386</v>
      </c>
      <c r="T116" s="82">
        <v>3414.83</v>
      </c>
      <c r="U116" s="82">
        <v>3508.4</v>
      </c>
      <c r="V116" s="79">
        <f>AVERAGE(T116,U116)/1000</f>
        <v>3.4616149999999997</v>
      </c>
      <c r="W116" s="82"/>
      <c r="X116" s="82">
        <v>410</v>
      </c>
    </row>
    <row r="117" spans="1:24">
      <c r="A117" s="128">
        <v>23</v>
      </c>
      <c r="B117" s="122" t="s">
        <v>329</v>
      </c>
      <c r="C117" s="122">
        <v>25</v>
      </c>
      <c r="D117" s="75" t="s">
        <v>386</v>
      </c>
      <c r="E117" s="73">
        <v>1938.46</v>
      </c>
      <c r="F117" s="73">
        <v>2195.2600000000002</v>
      </c>
      <c r="G117" s="76">
        <f t="shared" si="10"/>
        <v>2.0668600000000001</v>
      </c>
      <c r="H117" s="122"/>
      <c r="I117" s="73">
        <v>404</v>
      </c>
      <c r="J117" s="122"/>
      <c r="K117" s="76">
        <f t="shared" si="9"/>
        <v>7.8828815084898327</v>
      </c>
      <c r="L117" s="73"/>
      <c r="M117" s="77">
        <f t="shared" si="11"/>
        <v>1.776000309648452</v>
      </c>
      <c r="P117" s="73">
        <v>23</v>
      </c>
      <c r="Q117" s="73" t="s">
        <v>329</v>
      </c>
      <c r="R117" s="73">
        <v>25</v>
      </c>
      <c r="S117" s="75" t="s">
        <v>386</v>
      </c>
      <c r="T117" s="73">
        <v>1938.46</v>
      </c>
      <c r="U117" s="73">
        <v>2195.2600000000002</v>
      </c>
      <c r="V117" s="76">
        <f>AVERAGE(T117,U117)/1000</f>
        <v>2.0668600000000001</v>
      </c>
      <c r="W117" s="73"/>
      <c r="X117" s="73">
        <v>404</v>
      </c>
    </row>
    <row r="118" spans="1:24">
      <c r="A118" s="129">
        <v>24</v>
      </c>
      <c r="B118" s="130" t="s">
        <v>337</v>
      </c>
      <c r="C118" s="130">
        <v>27</v>
      </c>
      <c r="D118" s="83" t="s">
        <v>386</v>
      </c>
      <c r="E118" s="82">
        <v>1701.67</v>
      </c>
      <c r="F118" s="82">
        <v>1828.66</v>
      </c>
      <c r="G118" s="79">
        <f t="shared" si="10"/>
        <v>1.7651649999999999</v>
      </c>
      <c r="H118" s="130"/>
      <c r="I118" s="82">
        <v>440</v>
      </c>
      <c r="J118" s="130"/>
      <c r="K118" s="79">
        <f>IF(G118&lt;&gt;"",(G118*(10^3/1)*(1/649)*(1/I118))*1000,0)</f>
        <v>6.1814154643507493</v>
      </c>
      <c r="L118" s="82"/>
      <c r="M118" s="77">
        <f t="shared" si="11"/>
        <v>2.2648534272999972</v>
      </c>
      <c r="P118" s="82">
        <v>24</v>
      </c>
      <c r="Q118" s="82" t="s">
        <v>337</v>
      </c>
      <c r="R118" s="82">
        <v>27</v>
      </c>
      <c r="S118" s="83" t="s">
        <v>386</v>
      </c>
      <c r="T118" s="82">
        <v>1701.67</v>
      </c>
      <c r="U118" s="82">
        <v>1828.66</v>
      </c>
      <c r="V118" s="79">
        <f>AVERAGE(T118,U118)/1000</f>
        <v>1.7651649999999999</v>
      </c>
      <c r="W118" s="82"/>
      <c r="X118" s="82">
        <v>440</v>
      </c>
    </row>
    <row r="119" spans="1:24">
      <c r="A119" s="108"/>
      <c r="B119" s="108"/>
      <c r="C119" s="108"/>
      <c r="D119" s="108"/>
      <c r="E119" s="108"/>
      <c r="F119" s="108"/>
      <c r="G119" s="108"/>
      <c r="H119" s="108"/>
      <c r="I119" s="108"/>
      <c r="J119" s="108"/>
      <c r="K119" s="84" t="s">
        <v>387</v>
      </c>
      <c r="L119" s="85"/>
      <c r="M119" s="86">
        <f>SUM(M95:M118)</f>
        <v>58.99485368212077</v>
      </c>
    </row>
    <row r="123" spans="1:24" ht="42">
      <c r="A123" s="70" t="s">
        <v>393</v>
      </c>
      <c r="B123" s="107" t="s">
        <v>394</v>
      </c>
      <c r="C123" s="107" t="s">
        <v>395</v>
      </c>
      <c r="D123" s="107" t="s">
        <v>396</v>
      </c>
      <c r="E123" s="107" t="s">
        <v>397</v>
      </c>
      <c r="F123" s="107" t="s">
        <v>398</v>
      </c>
      <c r="G123" s="107" t="s">
        <v>399</v>
      </c>
      <c r="H123" s="109"/>
      <c r="I123" s="71" t="s">
        <v>400</v>
      </c>
      <c r="J123" s="110"/>
      <c r="K123" s="71" t="s">
        <v>401</v>
      </c>
      <c r="L123" s="109"/>
      <c r="M123" s="71" t="s">
        <v>402</v>
      </c>
    </row>
    <row r="124" spans="1:24">
      <c r="A124" s="108" t="s">
        <v>413</v>
      </c>
      <c r="B124" s="108"/>
      <c r="C124" s="108"/>
      <c r="D124" s="108"/>
      <c r="E124" s="108"/>
      <c r="F124" s="108"/>
      <c r="G124" s="108"/>
      <c r="H124" s="108"/>
      <c r="I124" s="108"/>
      <c r="J124" s="108"/>
      <c r="K124" s="108"/>
      <c r="L124" s="108"/>
      <c r="M124" s="108"/>
    </row>
    <row r="125" spans="1:24" ht="28">
      <c r="A125" s="72">
        <v>1</v>
      </c>
      <c r="B125" s="111" t="s">
        <v>196</v>
      </c>
      <c r="C125" s="112">
        <v>1</v>
      </c>
      <c r="D125" s="72" t="s">
        <v>422</v>
      </c>
      <c r="E125" s="76">
        <v>2106.8000000000002</v>
      </c>
      <c r="F125" s="164">
        <v>1825</v>
      </c>
      <c r="G125" s="76">
        <f>AVERAGE(E125,F125)/1000</f>
        <v>1.9659</v>
      </c>
      <c r="H125" s="111"/>
      <c r="I125" s="73">
        <v>400</v>
      </c>
      <c r="J125" s="111"/>
      <c r="K125" s="76">
        <f t="shared" ref="K125:K147" si="12">IF(G125&lt;&gt;"",(G125*(10^3/1)*(1/649)*(1/I125))*1000,0)</f>
        <v>7.5728043143297388</v>
      </c>
      <c r="L125" s="73"/>
      <c r="M125" s="77">
        <f>20/K125*0.8</f>
        <v>2.1128236431151124</v>
      </c>
      <c r="P125" s="72">
        <v>1</v>
      </c>
      <c r="Q125" s="73" t="s">
        <v>196</v>
      </c>
      <c r="R125" s="74">
        <v>1</v>
      </c>
      <c r="S125" s="75" t="s">
        <v>386</v>
      </c>
      <c r="T125" s="76">
        <v>383.23</v>
      </c>
      <c r="U125" s="76">
        <v>347.87</v>
      </c>
      <c r="V125" s="76">
        <f>AVERAGE(T125,U125)/1000</f>
        <v>0.36554999999999999</v>
      </c>
      <c r="W125" s="73"/>
      <c r="X125" s="73">
        <v>394</v>
      </c>
    </row>
    <row r="126" spans="1:24">
      <c r="A126" s="116">
        <v>2</v>
      </c>
      <c r="B126" s="117" t="s">
        <v>207</v>
      </c>
      <c r="C126" s="118">
        <v>2</v>
      </c>
      <c r="D126" s="87" t="s">
        <v>386</v>
      </c>
      <c r="E126" s="68">
        <v>2150.9499999999998</v>
      </c>
      <c r="F126" s="68">
        <v>2146.88</v>
      </c>
      <c r="G126" s="79">
        <f t="shared" ref="G126:G148" si="13">AVERAGE(E126,F126)/1000</f>
        <v>2.1489150000000001</v>
      </c>
      <c r="H126" s="117"/>
      <c r="I126" s="69">
        <v>416</v>
      </c>
      <c r="J126" s="117"/>
      <c r="K126" s="68">
        <f t="shared" si="12"/>
        <v>7.9594161135474701</v>
      </c>
      <c r="L126" s="69"/>
      <c r="M126" s="77">
        <f t="shared" ref="M126:M148" si="14">20/K126*0.8</f>
        <v>2.0101977044229296</v>
      </c>
      <c r="P126" s="78">
        <v>2</v>
      </c>
      <c r="Q126" s="69" t="s">
        <v>207</v>
      </c>
      <c r="R126" s="67">
        <v>2</v>
      </c>
      <c r="S126" s="87" t="s">
        <v>386</v>
      </c>
      <c r="T126" s="68">
        <v>2150.9499999999998</v>
      </c>
      <c r="U126" s="68">
        <v>2146.88</v>
      </c>
      <c r="V126" s="79">
        <f>AVERAGE(T126,U126)/1000</f>
        <v>2.1489150000000001</v>
      </c>
      <c r="W126" s="69"/>
      <c r="X126" s="69">
        <v>416</v>
      </c>
    </row>
    <row r="127" spans="1:24">
      <c r="A127" s="121">
        <v>3</v>
      </c>
      <c r="B127" s="122" t="s">
        <v>213</v>
      </c>
      <c r="C127" s="123">
        <v>3</v>
      </c>
      <c r="D127" s="75" t="s">
        <v>386</v>
      </c>
      <c r="E127" s="76">
        <v>1368.46</v>
      </c>
      <c r="F127" s="76">
        <v>1340.84</v>
      </c>
      <c r="G127" s="76">
        <f t="shared" si="13"/>
        <v>1.3546500000000001</v>
      </c>
      <c r="H127" s="122"/>
      <c r="I127" s="73">
        <v>429</v>
      </c>
      <c r="J127" s="122"/>
      <c r="K127" s="76">
        <f t="shared" si="12"/>
        <v>4.8654735095413066</v>
      </c>
      <c r="L127" s="73"/>
      <c r="M127" s="77">
        <f t="shared" si="14"/>
        <v>3.2884774665042631</v>
      </c>
      <c r="P127" s="72">
        <v>3</v>
      </c>
      <c r="Q127" s="73" t="s">
        <v>213</v>
      </c>
      <c r="R127" s="74">
        <v>3</v>
      </c>
      <c r="S127" s="75" t="s">
        <v>386</v>
      </c>
      <c r="T127" s="76">
        <v>1368.46</v>
      </c>
      <c r="U127" s="76">
        <v>1340.84</v>
      </c>
      <c r="V127" s="76">
        <f>AVERAGE(T127,U127)/1000</f>
        <v>1.3546500000000001</v>
      </c>
      <c r="W127" s="73"/>
      <c r="X127" s="73">
        <v>429</v>
      </c>
    </row>
    <row r="128" spans="1:24">
      <c r="A128" s="116">
        <v>4</v>
      </c>
      <c r="B128" s="117" t="s">
        <v>218</v>
      </c>
      <c r="C128" s="118">
        <v>4</v>
      </c>
      <c r="D128" s="87" t="s">
        <v>386</v>
      </c>
      <c r="E128" s="68">
        <v>940.82</v>
      </c>
      <c r="F128" s="68">
        <v>1183.46</v>
      </c>
      <c r="G128" s="79">
        <f t="shared" si="13"/>
        <v>1.0621400000000001</v>
      </c>
      <c r="H128" s="117"/>
      <c r="I128" s="69">
        <v>419</v>
      </c>
      <c r="J128" s="117"/>
      <c r="K128" s="68">
        <f t="shared" si="12"/>
        <v>3.9059173099058224</v>
      </c>
      <c r="L128" s="69"/>
      <c r="M128" s="77">
        <f t="shared" si="14"/>
        <v>4.0963488805618837</v>
      </c>
      <c r="P128" s="78">
        <v>4</v>
      </c>
      <c r="Q128" s="69" t="s">
        <v>218</v>
      </c>
      <c r="R128" s="67">
        <v>4</v>
      </c>
      <c r="S128" s="87" t="s">
        <v>386</v>
      </c>
      <c r="T128" s="68">
        <v>940.82</v>
      </c>
      <c r="U128" s="68">
        <v>1183.46</v>
      </c>
      <c r="V128" s="79">
        <f>AVERAGE(T128,U128)/1000</f>
        <v>1.0621400000000001</v>
      </c>
      <c r="W128" s="69"/>
      <c r="X128" s="69">
        <v>419</v>
      </c>
    </row>
    <row r="129" spans="1:24">
      <c r="A129" s="121">
        <v>5</v>
      </c>
      <c r="B129" s="125" t="s">
        <v>222</v>
      </c>
      <c r="C129" s="123">
        <v>5</v>
      </c>
      <c r="D129" s="75" t="s">
        <v>386</v>
      </c>
      <c r="E129" s="76">
        <v>1346.46</v>
      </c>
      <c r="F129" s="76">
        <v>1709.69</v>
      </c>
      <c r="G129" s="76">
        <f t="shared" si="13"/>
        <v>1.5280750000000001</v>
      </c>
      <c r="H129" s="122"/>
      <c r="I129" s="73">
        <v>363</v>
      </c>
      <c r="J129" s="122"/>
      <c r="K129" s="76">
        <f t="shared" si="12"/>
        <v>6.4862449965405569</v>
      </c>
      <c r="L129" s="73"/>
      <c r="M129" s="77">
        <f t="shared" si="14"/>
        <v>2.4667585033457127</v>
      </c>
      <c r="P129" s="72">
        <v>5</v>
      </c>
      <c r="Q129" s="80" t="s">
        <v>222</v>
      </c>
      <c r="R129" s="74">
        <v>5</v>
      </c>
      <c r="S129" s="75" t="s">
        <v>386</v>
      </c>
      <c r="T129" s="76">
        <v>1346.46</v>
      </c>
      <c r="U129" s="76">
        <v>1709.69</v>
      </c>
      <c r="V129" s="76">
        <f>AVERAGE(T129,U129)/1000</f>
        <v>1.5280750000000001</v>
      </c>
      <c r="W129" s="73"/>
      <c r="X129" s="73">
        <v>363</v>
      </c>
    </row>
    <row r="130" spans="1:24">
      <c r="A130" s="116">
        <v>6</v>
      </c>
      <c r="B130" s="126" t="s">
        <v>230</v>
      </c>
      <c r="C130" s="118">
        <v>6</v>
      </c>
      <c r="D130" s="87" t="s">
        <v>386</v>
      </c>
      <c r="E130" s="68">
        <v>1324.25</v>
      </c>
      <c r="F130" s="68">
        <v>1333.82</v>
      </c>
      <c r="G130" s="79">
        <f t="shared" si="13"/>
        <v>1.3290349999999997</v>
      </c>
      <c r="H130" s="117"/>
      <c r="I130" s="69">
        <v>391</v>
      </c>
      <c r="J130" s="117"/>
      <c r="K130" s="68">
        <f t="shared" si="12"/>
        <v>5.2373905950133786</v>
      </c>
      <c r="L130" s="69"/>
      <c r="M130" s="77">
        <f t="shared" si="14"/>
        <v>3.0549564157452593</v>
      </c>
      <c r="P130" s="78">
        <v>6</v>
      </c>
      <c r="Q130" s="81" t="s">
        <v>230</v>
      </c>
      <c r="R130" s="67">
        <v>6</v>
      </c>
      <c r="S130" s="87" t="s">
        <v>386</v>
      </c>
      <c r="T130" s="68">
        <v>1324.25</v>
      </c>
      <c r="U130" s="68">
        <v>1333.82</v>
      </c>
      <c r="V130" s="79">
        <f>AVERAGE(T130,U130)/1000</f>
        <v>1.3290349999999997</v>
      </c>
      <c r="W130" s="69"/>
      <c r="X130" s="69">
        <v>391</v>
      </c>
    </row>
    <row r="131" spans="1:24">
      <c r="A131" s="121">
        <v>7</v>
      </c>
      <c r="B131" s="125" t="s">
        <v>234</v>
      </c>
      <c r="C131" s="122">
        <v>7</v>
      </c>
      <c r="D131" s="75" t="s">
        <v>386</v>
      </c>
      <c r="E131" s="76">
        <v>1353.44</v>
      </c>
      <c r="F131" s="76">
        <v>1299.46</v>
      </c>
      <c r="G131" s="76">
        <f t="shared" si="13"/>
        <v>1.3264500000000001</v>
      </c>
      <c r="H131" s="122"/>
      <c r="I131" s="73">
        <v>372</v>
      </c>
      <c r="J131" s="122"/>
      <c r="K131" s="76">
        <f t="shared" si="12"/>
        <v>5.4941846016203595</v>
      </c>
      <c r="L131" s="73"/>
      <c r="M131" s="77">
        <f t="shared" si="14"/>
        <v>2.9121700780278186</v>
      </c>
      <c r="P131" s="72">
        <v>7</v>
      </c>
      <c r="Q131" s="80" t="s">
        <v>234</v>
      </c>
      <c r="R131" s="73">
        <v>7</v>
      </c>
      <c r="S131" s="75" t="s">
        <v>386</v>
      </c>
      <c r="T131" s="76">
        <v>1353.44</v>
      </c>
      <c r="U131" s="76">
        <v>1299.46</v>
      </c>
      <c r="V131" s="76">
        <f>AVERAGE(T131,U131)/1000</f>
        <v>1.3264500000000001</v>
      </c>
      <c r="W131" s="73"/>
      <c r="X131" s="73">
        <v>372</v>
      </c>
    </row>
    <row r="132" spans="1:24">
      <c r="A132" s="127">
        <v>8</v>
      </c>
      <c r="B132" s="126" t="s">
        <v>242</v>
      </c>
      <c r="C132" s="117">
        <v>8</v>
      </c>
      <c r="D132" s="87" t="s">
        <v>386</v>
      </c>
      <c r="E132" s="69">
        <v>1147.3399999999999</v>
      </c>
      <c r="F132" s="69">
        <v>983</v>
      </c>
      <c r="G132" s="79">
        <f t="shared" si="13"/>
        <v>1.0651700000000002</v>
      </c>
      <c r="H132" s="117"/>
      <c r="I132" s="69">
        <v>393</v>
      </c>
      <c r="J132" s="117"/>
      <c r="K132" s="68">
        <f t="shared" si="12"/>
        <v>4.1762037505341949</v>
      </c>
      <c r="L132" s="69"/>
      <c r="M132" s="77">
        <f t="shared" si="14"/>
        <v>3.8312306955697211</v>
      </c>
      <c r="P132" s="69">
        <v>8</v>
      </c>
      <c r="Q132" s="81" t="s">
        <v>242</v>
      </c>
      <c r="R132" s="69">
        <v>8</v>
      </c>
      <c r="S132" s="87" t="s">
        <v>386</v>
      </c>
      <c r="T132" s="69">
        <v>1147.3399999999999</v>
      </c>
      <c r="U132" s="69">
        <v>983</v>
      </c>
      <c r="V132" s="79">
        <f>AVERAGE(T132,U132)/1000</f>
        <v>1.0651700000000002</v>
      </c>
      <c r="W132" s="69"/>
      <c r="X132" s="69">
        <v>393</v>
      </c>
    </row>
    <row r="133" spans="1:24">
      <c r="A133" s="128">
        <v>9</v>
      </c>
      <c r="B133" s="122" t="s">
        <v>245</v>
      </c>
      <c r="C133" s="122">
        <v>9</v>
      </c>
      <c r="D133" s="75" t="s">
        <v>386</v>
      </c>
      <c r="E133" s="73">
        <v>1555.77</v>
      </c>
      <c r="F133" s="73">
        <v>1226.04</v>
      </c>
      <c r="G133" s="76">
        <f t="shared" si="13"/>
        <v>1.3909050000000001</v>
      </c>
      <c r="H133" s="122"/>
      <c r="I133" s="73">
        <v>403</v>
      </c>
      <c r="J133" s="122"/>
      <c r="K133" s="76">
        <f t="shared" si="12"/>
        <v>5.3179925596546695</v>
      </c>
      <c r="L133" s="73"/>
      <c r="M133" s="77">
        <f t="shared" si="14"/>
        <v>3.008654077740752</v>
      </c>
      <c r="P133" s="73">
        <v>9</v>
      </c>
      <c r="Q133" s="73" t="s">
        <v>245</v>
      </c>
      <c r="R133" s="73">
        <v>9</v>
      </c>
      <c r="S133" s="75" t="s">
        <v>386</v>
      </c>
      <c r="T133" s="73">
        <v>1555.77</v>
      </c>
      <c r="U133" s="73">
        <v>1226.04</v>
      </c>
      <c r="V133" s="76">
        <f>AVERAGE(T133,U133)/1000</f>
        <v>1.3909050000000001</v>
      </c>
      <c r="W133" s="73"/>
      <c r="X133" s="73">
        <v>403</v>
      </c>
    </row>
    <row r="134" spans="1:24">
      <c r="A134" s="129">
        <v>10</v>
      </c>
      <c r="B134" s="130" t="s">
        <v>251</v>
      </c>
      <c r="C134" s="130">
        <v>10</v>
      </c>
      <c r="D134" s="83" t="s">
        <v>386</v>
      </c>
      <c r="E134" s="82">
        <v>2063.34</v>
      </c>
      <c r="F134" s="82">
        <v>2353.81</v>
      </c>
      <c r="G134" s="79">
        <f t="shared" si="13"/>
        <v>2.2085749999999997</v>
      </c>
      <c r="H134" s="130"/>
      <c r="I134" s="82">
        <v>399</v>
      </c>
      <c r="J134" s="130"/>
      <c r="K134" s="79">
        <f t="shared" si="12"/>
        <v>8.5289301837027089</v>
      </c>
      <c r="L134" s="82"/>
      <c r="M134" s="77">
        <f t="shared" si="14"/>
        <v>1.8759679884088154</v>
      </c>
      <c r="P134" s="82">
        <v>10</v>
      </c>
      <c r="Q134" s="82" t="s">
        <v>251</v>
      </c>
      <c r="R134" s="82">
        <v>10</v>
      </c>
      <c r="S134" s="83" t="s">
        <v>386</v>
      </c>
      <c r="T134" s="82">
        <v>2063.34</v>
      </c>
      <c r="U134" s="82">
        <v>2353.81</v>
      </c>
      <c r="V134" s="79">
        <f>AVERAGE(T134,U134)/1000</f>
        <v>2.2085749999999997</v>
      </c>
      <c r="W134" s="82"/>
      <c r="X134" s="82">
        <v>399</v>
      </c>
    </row>
    <row r="135" spans="1:24">
      <c r="A135" s="128">
        <v>11</v>
      </c>
      <c r="B135" s="122" t="s">
        <v>260</v>
      </c>
      <c r="C135" s="122">
        <v>11</v>
      </c>
      <c r="D135" s="75" t="s">
        <v>386</v>
      </c>
      <c r="E135" s="73">
        <v>4592.2299999999996</v>
      </c>
      <c r="F135" s="73">
        <v>3988.42</v>
      </c>
      <c r="G135" s="76">
        <f t="shared" si="13"/>
        <v>4.2903250000000002</v>
      </c>
      <c r="H135" s="122"/>
      <c r="I135" s="73">
        <v>405</v>
      </c>
      <c r="J135" s="122"/>
      <c r="K135" s="76">
        <f t="shared" si="12"/>
        <v>16.322642622077648</v>
      </c>
      <c r="L135" s="73"/>
      <c r="M135" s="77">
        <f t="shared" si="14"/>
        <v>0.98023343219919257</v>
      </c>
      <c r="P135" s="73">
        <v>11</v>
      </c>
      <c r="Q135" s="73" t="s">
        <v>260</v>
      </c>
      <c r="R135" s="73">
        <v>11</v>
      </c>
      <c r="S135" s="75" t="s">
        <v>386</v>
      </c>
      <c r="T135" s="73">
        <v>4592.2299999999996</v>
      </c>
      <c r="U135" s="73">
        <v>3988.42</v>
      </c>
      <c r="V135" s="76">
        <f>AVERAGE(T135,U135)/1000</f>
        <v>4.2903250000000002</v>
      </c>
      <c r="W135" s="73"/>
      <c r="X135" s="73">
        <v>405</v>
      </c>
    </row>
    <row r="136" spans="1:24">
      <c r="A136" s="129">
        <v>12</v>
      </c>
      <c r="B136" s="130" t="s">
        <v>264</v>
      </c>
      <c r="C136" s="130">
        <v>12</v>
      </c>
      <c r="D136" s="83" t="s">
        <v>386</v>
      </c>
      <c r="E136" s="82">
        <v>1386.35</v>
      </c>
      <c r="F136" s="82">
        <v>1436.57</v>
      </c>
      <c r="G136" s="79">
        <f t="shared" si="13"/>
        <v>1.4114599999999999</v>
      </c>
      <c r="H136" s="130"/>
      <c r="I136" s="82">
        <v>374</v>
      </c>
      <c r="J136" s="130"/>
      <c r="K136" s="79">
        <f t="shared" si="12"/>
        <v>5.8150342361345722</v>
      </c>
      <c r="L136" s="82"/>
      <c r="M136" s="77">
        <f t="shared" si="14"/>
        <v>2.7514885296076401</v>
      </c>
      <c r="P136" s="82">
        <v>12</v>
      </c>
      <c r="Q136" s="82" t="s">
        <v>264</v>
      </c>
      <c r="R136" s="82">
        <v>12</v>
      </c>
      <c r="S136" s="83" t="s">
        <v>386</v>
      </c>
      <c r="T136" s="82">
        <v>1386.35</v>
      </c>
      <c r="U136" s="82">
        <v>1436.57</v>
      </c>
      <c r="V136" s="79">
        <f>AVERAGE(T136,U136)/1000</f>
        <v>1.4114599999999999</v>
      </c>
      <c r="W136" s="82"/>
      <c r="X136" s="82">
        <v>374</v>
      </c>
    </row>
    <row r="137" spans="1:24">
      <c r="A137" s="128">
        <v>13</v>
      </c>
      <c r="B137" s="122" t="s">
        <v>270</v>
      </c>
      <c r="C137" s="122">
        <v>13</v>
      </c>
      <c r="D137" s="75" t="s">
        <v>386</v>
      </c>
      <c r="E137" s="73">
        <v>1658.72</v>
      </c>
      <c r="F137" s="73">
        <v>1326.41</v>
      </c>
      <c r="G137" s="76">
        <f t="shared" si="13"/>
        <v>1.4925650000000001</v>
      </c>
      <c r="H137" s="122"/>
      <c r="I137" s="73">
        <v>372</v>
      </c>
      <c r="J137" s="122"/>
      <c r="K137" s="76">
        <f t="shared" si="12"/>
        <v>6.1822365260036127</v>
      </c>
      <c r="L137" s="73"/>
      <c r="M137" s="77">
        <f t="shared" si="14"/>
        <v>2.5880601514841897</v>
      </c>
      <c r="P137" s="73">
        <v>13</v>
      </c>
      <c r="Q137" s="73" t="s">
        <v>270</v>
      </c>
      <c r="R137" s="73">
        <v>13</v>
      </c>
      <c r="S137" s="75" t="s">
        <v>386</v>
      </c>
      <c r="T137" s="73">
        <v>1658.72</v>
      </c>
      <c r="U137" s="73">
        <v>1326.41</v>
      </c>
      <c r="V137" s="76">
        <f>AVERAGE(T137,U137)/1000</f>
        <v>1.4925650000000001</v>
      </c>
      <c r="W137" s="73"/>
      <c r="X137" s="73">
        <v>372</v>
      </c>
    </row>
    <row r="138" spans="1:24">
      <c r="A138" s="129">
        <v>14</v>
      </c>
      <c r="B138" s="130" t="s">
        <v>274</v>
      </c>
      <c r="C138" s="130">
        <v>14</v>
      </c>
      <c r="D138" s="83" t="s">
        <v>386</v>
      </c>
      <c r="E138" s="82">
        <v>505.08</v>
      </c>
      <c r="F138" s="82">
        <v>551.19000000000005</v>
      </c>
      <c r="G138" s="79">
        <f t="shared" si="13"/>
        <v>0.52813500000000002</v>
      </c>
      <c r="H138" s="130"/>
      <c r="I138" s="82">
        <v>391</v>
      </c>
      <c r="J138" s="130"/>
      <c r="K138" s="79">
        <f t="shared" si="12"/>
        <v>2.0812463794387592</v>
      </c>
      <c r="L138" s="82"/>
      <c r="M138" s="77">
        <f t="shared" si="14"/>
        <v>7.687701061281679</v>
      </c>
      <c r="P138" s="82">
        <v>14</v>
      </c>
      <c r="Q138" s="82" t="s">
        <v>274</v>
      </c>
      <c r="R138" s="82">
        <v>14</v>
      </c>
      <c r="S138" s="83" t="s">
        <v>386</v>
      </c>
      <c r="T138" s="82">
        <v>505.08</v>
      </c>
      <c r="U138" s="82">
        <v>551.19000000000005</v>
      </c>
      <c r="V138" s="79">
        <f>AVERAGE(T138,U138)/1000</f>
        <v>0.52813500000000002</v>
      </c>
      <c r="W138" s="82"/>
      <c r="X138" s="82">
        <v>391</v>
      </c>
    </row>
    <row r="139" spans="1:24">
      <c r="A139" s="128">
        <v>15</v>
      </c>
      <c r="B139" s="122" t="s">
        <v>281</v>
      </c>
      <c r="C139" s="122">
        <v>15</v>
      </c>
      <c r="D139" s="75" t="s">
        <v>386</v>
      </c>
      <c r="E139" s="73">
        <v>1983.27</v>
      </c>
      <c r="F139" s="73">
        <v>1982.94</v>
      </c>
      <c r="G139" s="76">
        <f t="shared" si="13"/>
        <v>1.9831050000000001</v>
      </c>
      <c r="H139" s="122"/>
      <c r="I139" s="73">
        <v>408</v>
      </c>
      <c r="J139" s="122"/>
      <c r="K139" s="76">
        <f t="shared" si="12"/>
        <v>7.4892934831868034</v>
      </c>
      <c r="L139" s="73"/>
      <c r="M139" s="77">
        <f t="shared" si="14"/>
        <v>2.1363830962051931</v>
      </c>
      <c r="P139" s="73">
        <v>15</v>
      </c>
      <c r="Q139" s="73" t="s">
        <v>281</v>
      </c>
      <c r="R139" s="73">
        <v>15</v>
      </c>
      <c r="S139" s="75" t="s">
        <v>386</v>
      </c>
      <c r="T139" s="73">
        <v>1983.27</v>
      </c>
      <c r="U139" s="73">
        <v>1982.94</v>
      </c>
      <c r="V139" s="76">
        <f>AVERAGE(T139,U139)/1000</f>
        <v>1.9831050000000001</v>
      </c>
      <c r="W139" s="73"/>
      <c r="X139" s="73">
        <v>408</v>
      </c>
    </row>
    <row r="140" spans="1:24" ht="28">
      <c r="A140" s="129">
        <v>16</v>
      </c>
      <c r="B140" s="130" t="s">
        <v>286</v>
      </c>
      <c r="C140" s="130">
        <v>16</v>
      </c>
      <c r="D140" s="96" t="s">
        <v>390</v>
      </c>
      <c r="E140" s="82">
        <v>720.59</v>
      </c>
      <c r="F140" s="82">
        <v>787.8</v>
      </c>
      <c r="G140" s="79">
        <f t="shared" si="13"/>
        <v>0.75419499999999995</v>
      </c>
      <c r="H140" s="130"/>
      <c r="I140" s="82">
        <v>394</v>
      </c>
      <c r="J140" s="130"/>
      <c r="K140" s="79">
        <f t="shared" si="12"/>
        <v>2.9494614909309909</v>
      </c>
      <c r="L140" s="82"/>
      <c r="M140" s="77">
        <f t="shared" si="14"/>
        <v>5.4247190713277078</v>
      </c>
      <c r="P140" s="82">
        <v>16</v>
      </c>
      <c r="Q140" s="82" t="s">
        <v>286</v>
      </c>
      <c r="R140" s="82">
        <v>16</v>
      </c>
      <c r="S140" s="96" t="s">
        <v>390</v>
      </c>
      <c r="T140" s="82">
        <v>720.59</v>
      </c>
      <c r="U140" s="82">
        <v>787.8</v>
      </c>
      <c r="V140" s="79">
        <f>AVERAGE(T140,U140)/1000</f>
        <v>0.75419499999999995</v>
      </c>
      <c r="W140" s="82"/>
      <c r="X140" s="82">
        <v>394</v>
      </c>
    </row>
    <row r="141" spans="1:24">
      <c r="A141" s="128">
        <v>17</v>
      </c>
      <c r="B141" s="122" t="s">
        <v>297</v>
      </c>
      <c r="C141" s="122">
        <v>18</v>
      </c>
      <c r="D141" s="75" t="s">
        <v>386</v>
      </c>
      <c r="E141" s="73">
        <v>1467.22</v>
      </c>
      <c r="F141" s="73">
        <v>1662.29</v>
      </c>
      <c r="G141" s="76">
        <f t="shared" si="13"/>
        <v>1.5647550000000001</v>
      </c>
      <c r="H141" s="122"/>
      <c r="I141" s="73">
        <v>429</v>
      </c>
      <c r="J141" s="122"/>
      <c r="K141" s="76">
        <f t="shared" si="12"/>
        <v>5.6201040869761982</v>
      </c>
      <c r="L141" s="73"/>
      <c r="M141" s="77">
        <f t="shared" si="14"/>
        <v>2.8469223616476702</v>
      </c>
      <c r="P141" s="73">
        <v>17</v>
      </c>
      <c r="Q141" s="73" t="s">
        <v>297</v>
      </c>
      <c r="R141" s="73">
        <v>18</v>
      </c>
      <c r="S141" s="75" t="s">
        <v>386</v>
      </c>
      <c r="T141" s="73">
        <v>1467.22</v>
      </c>
      <c r="U141" s="73">
        <v>1662.29</v>
      </c>
      <c r="V141" s="76">
        <f>AVERAGE(T141,U141)/1000</f>
        <v>1.5647550000000001</v>
      </c>
      <c r="W141" s="73"/>
      <c r="X141" s="73">
        <v>429</v>
      </c>
    </row>
    <row r="142" spans="1:24">
      <c r="A142" s="129">
        <v>18</v>
      </c>
      <c r="B142" s="130" t="s">
        <v>299</v>
      </c>
      <c r="C142" s="130">
        <v>19</v>
      </c>
      <c r="D142" s="83" t="s">
        <v>386</v>
      </c>
      <c r="E142" s="82">
        <v>770.84</v>
      </c>
      <c r="F142" s="82">
        <v>885.86</v>
      </c>
      <c r="G142" s="79">
        <f t="shared" si="13"/>
        <v>0.82835000000000003</v>
      </c>
      <c r="H142" s="130"/>
      <c r="I142" s="82">
        <v>399</v>
      </c>
      <c r="J142" s="130"/>
      <c r="K142" s="79">
        <f t="shared" si="12"/>
        <v>3.1988677394564995</v>
      </c>
      <c r="L142" s="82"/>
      <c r="M142" s="77">
        <f t="shared" si="14"/>
        <v>5.0017697833041588</v>
      </c>
      <c r="P142" s="82">
        <v>18</v>
      </c>
      <c r="Q142" s="82" t="s">
        <v>299</v>
      </c>
      <c r="R142" s="82">
        <v>19</v>
      </c>
      <c r="S142" s="83" t="s">
        <v>386</v>
      </c>
      <c r="T142" s="82">
        <v>770.84</v>
      </c>
      <c r="U142" s="82">
        <v>885.86</v>
      </c>
      <c r="V142" s="79">
        <f>AVERAGE(T142,U142)/1000</f>
        <v>0.82835000000000003</v>
      </c>
      <c r="W142" s="82"/>
      <c r="X142" s="82">
        <v>399</v>
      </c>
    </row>
    <row r="143" spans="1:24">
      <c r="A143" s="128">
        <v>19</v>
      </c>
      <c r="B143" s="122" t="s">
        <v>307</v>
      </c>
      <c r="C143" s="122">
        <v>20</v>
      </c>
      <c r="D143" s="75" t="s">
        <v>386</v>
      </c>
      <c r="E143" s="73">
        <v>1005.15</v>
      </c>
      <c r="F143" s="73">
        <v>1320.09</v>
      </c>
      <c r="G143" s="76">
        <f t="shared" si="13"/>
        <v>1.16262</v>
      </c>
      <c r="H143" s="122"/>
      <c r="I143" s="73">
        <v>429</v>
      </c>
      <c r="J143" s="122"/>
      <c r="K143" s="76">
        <f t="shared" si="12"/>
        <v>4.1757626041139133</v>
      </c>
      <c r="L143" s="73"/>
      <c r="M143" s="77">
        <f t="shared" si="14"/>
        <v>3.8316354440831919</v>
      </c>
      <c r="P143" s="73">
        <v>19</v>
      </c>
      <c r="Q143" s="73" t="s">
        <v>307</v>
      </c>
      <c r="R143" s="73">
        <v>20</v>
      </c>
      <c r="S143" s="75" t="s">
        <v>386</v>
      </c>
      <c r="T143" s="73">
        <v>1005.15</v>
      </c>
      <c r="U143" s="73">
        <v>1320.09</v>
      </c>
      <c r="V143" s="76">
        <f>AVERAGE(T143,U143)/1000</f>
        <v>1.16262</v>
      </c>
      <c r="W143" s="73"/>
      <c r="X143" s="73">
        <v>429</v>
      </c>
    </row>
    <row r="144" spans="1:24">
      <c r="A144" s="129">
        <v>20</v>
      </c>
      <c r="B144" s="130" t="s">
        <v>314</v>
      </c>
      <c r="C144" s="130">
        <v>21</v>
      </c>
      <c r="D144" s="83" t="s">
        <v>386</v>
      </c>
      <c r="E144" s="82">
        <v>885.9</v>
      </c>
      <c r="F144" s="82">
        <v>853.57</v>
      </c>
      <c r="G144" s="79">
        <f t="shared" si="13"/>
        <v>0.86973500000000004</v>
      </c>
      <c r="H144" s="130"/>
      <c r="I144" s="82">
        <v>402</v>
      </c>
      <c r="J144" s="130"/>
      <c r="K144" s="79">
        <f t="shared" si="12"/>
        <v>3.3336208019992486</v>
      </c>
      <c r="L144" s="82"/>
      <c r="M144" s="77">
        <f t="shared" si="14"/>
        <v>4.7995860808177211</v>
      </c>
      <c r="P144" s="82">
        <v>20</v>
      </c>
      <c r="Q144" s="82" t="s">
        <v>314</v>
      </c>
      <c r="R144" s="82">
        <v>21</v>
      </c>
      <c r="S144" s="83" t="s">
        <v>386</v>
      </c>
      <c r="T144" s="82">
        <v>885.9</v>
      </c>
      <c r="U144" s="82">
        <v>853.57</v>
      </c>
      <c r="V144" s="79">
        <f>AVERAGE(T144,U144)/1000</f>
        <v>0.86973500000000004</v>
      </c>
      <c r="W144" s="82"/>
      <c r="X144" s="82">
        <v>402</v>
      </c>
    </row>
    <row r="145" spans="1:24">
      <c r="A145" s="128">
        <v>21</v>
      </c>
      <c r="B145" s="122" t="s">
        <v>317</v>
      </c>
      <c r="C145" s="122">
        <v>22</v>
      </c>
      <c r="D145" s="75" t="s">
        <v>386</v>
      </c>
      <c r="E145" s="73">
        <v>2254.3000000000002</v>
      </c>
      <c r="F145" s="73">
        <v>2870.23</v>
      </c>
      <c r="G145" s="76">
        <f t="shared" si="13"/>
        <v>2.5622650000000005</v>
      </c>
      <c r="H145" s="122"/>
      <c r="I145" s="73">
        <v>403</v>
      </c>
      <c r="J145" s="122"/>
      <c r="K145" s="76">
        <f t="shared" si="12"/>
        <v>9.7965757588502278</v>
      </c>
      <c r="L145" s="73"/>
      <c r="M145" s="77">
        <f t="shared" si="14"/>
        <v>1.6332237297859509</v>
      </c>
      <c r="P145" s="73">
        <v>21</v>
      </c>
      <c r="Q145" s="73" t="s">
        <v>317</v>
      </c>
      <c r="R145" s="73">
        <v>22</v>
      </c>
      <c r="S145" s="75" t="s">
        <v>386</v>
      </c>
      <c r="T145" s="73">
        <v>2254.3000000000002</v>
      </c>
      <c r="U145" s="73">
        <v>2870.23</v>
      </c>
      <c r="V145" s="76">
        <f>AVERAGE(T145,U145)/1000</f>
        <v>2.5622650000000005</v>
      </c>
      <c r="W145" s="73"/>
      <c r="X145" s="73">
        <v>403</v>
      </c>
    </row>
    <row r="146" spans="1:24" ht="28">
      <c r="A146" s="129">
        <v>22</v>
      </c>
      <c r="B146" s="130" t="s">
        <v>322</v>
      </c>
      <c r="C146" s="130">
        <v>23</v>
      </c>
      <c r="D146" s="96" t="s">
        <v>422</v>
      </c>
      <c r="E146" s="82">
        <v>1290.75</v>
      </c>
      <c r="F146" s="82">
        <v>1225</v>
      </c>
      <c r="G146" s="79">
        <f t="shared" si="13"/>
        <v>1.2578750000000001</v>
      </c>
      <c r="H146" s="130"/>
      <c r="I146" s="82">
        <v>408</v>
      </c>
      <c r="J146" s="130"/>
      <c r="K146" s="79">
        <f t="shared" si="12"/>
        <v>4.7504267500528714</v>
      </c>
      <c r="L146" s="82"/>
      <c r="M146" s="77">
        <f t="shared" si="14"/>
        <v>3.3681184537414293</v>
      </c>
      <c r="P146" s="82">
        <v>22</v>
      </c>
      <c r="Q146" s="82" t="s">
        <v>322</v>
      </c>
      <c r="R146" s="82">
        <v>23</v>
      </c>
      <c r="S146" s="83" t="s">
        <v>386</v>
      </c>
      <c r="T146" s="82">
        <v>238.15</v>
      </c>
      <c r="U146" s="82">
        <v>252.24</v>
      </c>
      <c r="V146" s="79">
        <f>AVERAGE(T146,U146)/1000</f>
        <v>0.245195</v>
      </c>
      <c r="W146" s="82"/>
      <c r="X146" s="82">
        <v>400</v>
      </c>
    </row>
    <row r="147" spans="1:24">
      <c r="A147" s="128">
        <v>23</v>
      </c>
      <c r="B147" s="122" t="s">
        <v>331</v>
      </c>
      <c r="C147" s="122">
        <v>25</v>
      </c>
      <c r="D147" s="75" t="s">
        <v>386</v>
      </c>
      <c r="E147" s="73">
        <v>1403.14</v>
      </c>
      <c r="F147" s="73">
        <v>1218.18</v>
      </c>
      <c r="G147" s="76">
        <f t="shared" si="13"/>
        <v>1.3106600000000002</v>
      </c>
      <c r="H147" s="122"/>
      <c r="I147" s="73">
        <v>435</v>
      </c>
      <c r="J147" s="122"/>
      <c r="K147" s="76">
        <f t="shared" si="12"/>
        <v>4.642544675274074</v>
      </c>
      <c r="L147" s="73"/>
      <c r="M147" s="77">
        <f t="shared" si="14"/>
        <v>3.4463857903651594</v>
      </c>
      <c r="P147" s="73">
        <v>23</v>
      </c>
      <c r="Q147" s="73" t="s">
        <v>331</v>
      </c>
      <c r="R147" s="73">
        <v>25</v>
      </c>
      <c r="S147" s="75" t="s">
        <v>386</v>
      </c>
      <c r="T147" s="73">
        <v>1403.14</v>
      </c>
      <c r="U147" s="73">
        <v>1218.18</v>
      </c>
      <c r="V147" s="76">
        <f>AVERAGE(T147,U147)/1000</f>
        <v>1.3106600000000002</v>
      </c>
      <c r="W147" s="73"/>
      <c r="X147" s="73">
        <v>435</v>
      </c>
    </row>
    <row r="148" spans="1:24">
      <c r="A148" s="129">
        <v>24</v>
      </c>
      <c r="B148" s="130" t="s">
        <v>336</v>
      </c>
      <c r="C148" s="130">
        <v>27</v>
      </c>
      <c r="D148" s="83" t="s">
        <v>386</v>
      </c>
      <c r="E148" s="82">
        <v>1093.23</v>
      </c>
      <c r="F148" s="82">
        <v>1097.18</v>
      </c>
      <c r="G148" s="79">
        <f t="shared" si="13"/>
        <v>1.095205</v>
      </c>
      <c r="H148" s="130"/>
      <c r="I148" s="82">
        <v>382</v>
      </c>
      <c r="J148" s="130"/>
      <c r="K148" s="79">
        <f>IF(G148&lt;&gt;"",(G148*(10^3/1)*(1/649)*(1/I148))*1000,0)</f>
        <v>4.4176098548713689</v>
      </c>
      <c r="L148" s="82"/>
      <c r="M148" s="77">
        <f t="shared" si="14"/>
        <v>3.6218680520998348</v>
      </c>
      <c r="P148" s="82">
        <v>24</v>
      </c>
      <c r="Q148" s="82" t="s">
        <v>336</v>
      </c>
      <c r="R148" s="82">
        <v>27</v>
      </c>
      <c r="S148" s="83" t="s">
        <v>386</v>
      </c>
      <c r="T148" s="82">
        <v>1093.23</v>
      </c>
      <c r="U148" s="82">
        <v>1097.18</v>
      </c>
      <c r="V148" s="79">
        <f>AVERAGE(T148,U148)/1000</f>
        <v>1.095205</v>
      </c>
      <c r="W148" s="82"/>
      <c r="X148" s="82">
        <v>382</v>
      </c>
    </row>
    <row r="149" spans="1:24">
      <c r="A149" s="108"/>
      <c r="B149" s="108"/>
      <c r="C149" s="108"/>
      <c r="D149" s="108"/>
      <c r="E149" s="108"/>
      <c r="F149" s="108"/>
      <c r="G149" s="108"/>
      <c r="H149" s="108"/>
      <c r="I149" s="108"/>
      <c r="J149" s="108"/>
      <c r="K149" s="84" t="s">
        <v>387</v>
      </c>
      <c r="L149" s="85"/>
      <c r="M149" s="86">
        <f>SUM(M125:M148)</f>
        <v>78.77568049139299</v>
      </c>
    </row>
    <row r="153" spans="1:24" ht="42">
      <c r="A153" s="70" t="s">
        <v>393</v>
      </c>
      <c r="B153" s="107" t="s">
        <v>394</v>
      </c>
      <c r="C153" s="107" t="s">
        <v>395</v>
      </c>
      <c r="D153" s="107" t="s">
        <v>396</v>
      </c>
      <c r="E153" s="107" t="s">
        <v>397</v>
      </c>
      <c r="F153" s="107" t="s">
        <v>398</v>
      </c>
      <c r="G153" s="107" t="s">
        <v>399</v>
      </c>
      <c r="H153" s="109"/>
      <c r="I153" s="71" t="s">
        <v>400</v>
      </c>
      <c r="J153" s="110"/>
      <c r="K153" s="71" t="s">
        <v>401</v>
      </c>
      <c r="L153" s="109"/>
      <c r="M153" s="71" t="s">
        <v>402</v>
      </c>
    </row>
    <row r="154" spans="1:24">
      <c r="A154" s="108" t="s">
        <v>414</v>
      </c>
      <c r="B154" s="108"/>
      <c r="C154" s="108"/>
      <c r="D154" s="108"/>
      <c r="E154" s="108"/>
      <c r="F154" s="108"/>
      <c r="G154" s="108"/>
      <c r="H154" s="108"/>
      <c r="I154" s="108"/>
      <c r="J154" s="108"/>
      <c r="K154" s="108"/>
      <c r="L154" s="108"/>
      <c r="M154" s="108"/>
    </row>
    <row r="155" spans="1:24">
      <c r="A155" s="72">
        <v>1</v>
      </c>
      <c r="B155" s="111" t="s">
        <v>198</v>
      </c>
      <c r="C155" s="112">
        <v>1</v>
      </c>
      <c r="D155" s="75" t="s">
        <v>386</v>
      </c>
      <c r="E155" s="114">
        <v>1027.96</v>
      </c>
      <c r="F155" s="114">
        <v>1049.49</v>
      </c>
      <c r="G155" s="76">
        <f>AVERAGE(E155,F155)/1000</f>
        <v>1.0387249999999999</v>
      </c>
      <c r="H155" s="111"/>
      <c r="I155" s="73">
        <v>364</v>
      </c>
      <c r="J155" s="111"/>
      <c r="K155" s="76">
        <f t="shared" ref="K155:K177" si="15">IF(G155&lt;&gt;"",(G155*(10^3/1)*(1/649)*(1/I155))*1000,0)</f>
        <v>4.3969801385055618</v>
      </c>
      <c r="L155" s="73"/>
      <c r="M155" s="77">
        <f>20/K155*0.95</f>
        <v>4.3211475607114496</v>
      </c>
      <c r="P155" s="72">
        <v>1</v>
      </c>
      <c r="Q155" s="73" t="s">
        <v>198</v>
      </c>
      <c r="R155" s="74">
        <v>1</v>
      </c>
      <c r="S155" s="75" t="s">
        <v>386</v>
      </c>
      <c r="T155" s="76">
        <v>1027.96</v>
      </c>
      <c r="U155" s="76">
        <v>1049.49</v>
      </c>
      <c r="V155" s="76">
        <f>AVERAGE(T155,U155)/1000</f>
        <v>1.0387249999999999</v>
      </c>
      <c r="W155" s="73"/>
      <c r="X155" s="73">
        <v>364</v>
      </c>
    </row>
    <row r="156" spans="1:24">
      <c r="A156" s="116">
        <v>2</v>
      </c>
      <c r="B156" s="117" t="s">
        <v>203</v>
      </c>
      <c r="C156" s="118">
        <v>2</v>
      </c>
      <c r="D156" s="161" t="s">
        <v>386</v>
      </c>
      <c r="E156" s="119">
        <v>2492.2199999999998</v>
      </c>
      <c r="F156" s="119">
        <v>2273.0300000000002</v>
      </c>
      <c r="G156" s="79">
        <f t="shared" ref="G156:G178" si="16">AVERAGE(E156,F156)/1000</f>
        <v>2.382625</v>
      </c>
      <c r="H156" s="117"/>
      <c r="I156" s="69">
        <v>386</v>
      </c>
      <c r="J156" s="117"/>
      <c r="K156" s="68">
        <f t="shared" si="15"/>
        <v>9.510945496060101</v>
      </c>
      <c r="L156" s="69"/>
      <c r="M156" s="77">
        <f t="shared" ref="M156:M178" si="17">20/K156*0.95</f>
        <v>1.9976983369183146</v>
      </c>
      <c r="P156" s="78">
        <v>2</v>
      </c>
      <c r="Q156" s="69" t="s">
        <v>203</v>
      </c>
      <c r="R156" s="67">
        <v>2</v>
      </c>
      <c r="S156" s="87" t="s">
        <v>386</v>
      </c>
      <c r="T156" s="68">
        <v>2492.2199999999998</v>
      </c>
      <c r="U156" s="68">
        <v>2273.0300000000002</v>
      </c>
      <c r="V156" s="79">
        <f>AVERAGE(T156,U156)/1000</f>
        <v>2.382625</v>
      </c>
      <c r="W156" s="69"/>
      <c r="X156" s="69">
        <v>386</v>
      </c>
    </row>
    <row r="157" spans="1:24">
      <c r="A157" s="121">
        <v>3</v>
      </c>
      <c r="B157" s="122" t="s">
        <v>210</v>
      </c>
      <c r="C157" s="123">
        <v>3</v>
      </c>
      <c r="D157" s="162" t="s">
        <v>386</v>
      </c>
      <c r="E157" s="124">
        <v>1024.9000000000001</v>
      </c>
      <c r="F157" s="124">
        <v>1234.82</v>
      </c>
      <c r="G157" s="76">
        <f t="shared" si="16"/>
        <v>1.1298600000000001</v>
      </c>
      <c r="H157" s="122"/>
      <c r="I157" s="73">
        <v>363</v>
      </c>
      <c r="J157" s="122"/>
      <c r="K157" s="76">
        <f t="shared" si="15"/>
        <v>4.7959352595856322</v>
      </c>
      <c r="L157" s="73"/>
      <c r="M157" s="77">
        <f t="shared" si="17"/>
        <v>3.961688173756039</v>
      </c>
      <c r="P157" s="72">
        <v>3</v>
      </c>
      <c r="Q157" s="73" t="s">
        <v>210</v>
      </c>
      <c r="R157" s="74">
        <v>3</v>
      </c>
      <c r="S157" s="75" t="s">
        <v>386</v>
      </c>
      <c r="T157" s="76">
        <v>1024.9000000000001</v>
      </c>
      <c r="U157" s="76">
        <v>1234.82</v>
      </c>
      <c r="V157" s="76">
        <f>AVERAGE(T157,U157)/1000</f>
        <v>1.1298600000000001</v>
      </c>
      <c r="W157" s="73"/>
      <c r="X157" s="73">
        <v>363</v>
      </c>
    </row>
    <row r="158" spans="1:24">
      <c r="A158" s="116">
        <v>4</v>
      </c>
      <c r="B158" s="117" t="s">
        <v>217</v>
      </c>
      <c r="C158" s="118">
        <v>4</v>
      </c>
      <c r="D158" s="161" t="s">
        <v>386</v>
      </c>
      <c r="E158" s="119">
        <v>2928.22</v>
      </c>
      <c r="F158" s="119">
        <v>2757.6</v>
      </c>
      <c r="G158" s="79">
        <f t="shared" si="16"/>
        <v>2.8429099999999998</v>
      </c>
      <c r="H158" s="117"/>
      <c r="I158" s="69">
        <v>445</v>
      </c>
      <c r="J158" s="117"/>
      <c r="K158" s="68">
        <f t="shared" si="15"/>
        <v>9.8437007669534822</v>
      </c>
      <c r="L158" s="69"/>
      <c r="M158" s="77">
        <f t="shared" si="17"/>
        <v>1.930168383803919</v>
      </c>
      <c r="P158" s="78">
        <v>4</v>
      </c>
      <c r="Q158" s="69" t="s">
        <v>217</v>
      </c>
      <c r="R158" s="67">
        <v>4</v>
      </c>
      <c r="S158" s="87" t="s">
        <v>386</v>
      </c>
      <c r="T158" s="68">
        <v>2928.22</v>
      </c>
      <c r="U158" s="68">
        <v>2757.6</v>
      </c>
      <c r="V158" s="79">
        <f>AVERAGE(T158,U158)/1000</f>
        <v>2.8429099999999998</v>
      </c>
      <c r="W158" s="69"/>
      <c r="X158" s="69">
        <v>445</v>
      </c>
    </row>
    <row r="159" spans="1:24">
      <c r="A159" s="121">
        <v>5</v>
      </c>
      <c r="B159" s="125" t="s">
        <v>220</v>
      </c>
      <c r="C159" s="123">
        <v>5</v>
      </c>
      <c r="D159" s="162" t="s">
        <v>386</v>
      </c>
      <c r="E159" s="124">
        <v>830.93</v>
      </c>
      <c r="F159" s="124">
        <v>761.9</v>
      </c>
      <c r="G159" s="76">
        <f t="shared" si="16"/>
        <v>0.79641499999999998</v>
      </c>
      <c r="H159" s="122"/>
      <c r="I159" s="73">
        <v>402</v>
      </c>
      <c r="J159" s="122"/>
      <c r="K159" s="76">
        <f t="shared" si="15"/>
        <v>3.0525914342003393</v>
      </c>
      <c r="L159" s="73"/>
      <c r="M159" s="77">
        <f t="shared" si="17"/>
        <v>6.2242197849111323</v>
      </c>
      <c r="P159" s="72">
        <v>5</v>
      </c>
      <c r="Q159" s="80" t="s">
        <v>220</v>
      </c>
      <c r="R159" s="74">
        <v>5</v>
      </c>
      <c r="S159" s="75" t="s">
        <v>386</v>
      </c>
      <c r="T159" s="76">
        <v>830.93</v>
      </c>
      <c r="U159" s="76">
        <v>761.9</v>
      </c>
      <c r="V159" s="76">
        <f>AVERAGE(T159,U159)/1000</f>
        <v>0.79641499999999998</v>
      </c>
      <c r="W159" s="73"/>
      <c r="X159" s="73">
        <v>402</v>
      </c>
    </row>
    <row r="160" spans="1:24">
      <c r="A160" s="116">
        <v>6</v>
      </c>
      <c r="B160" s="126" t="s">
        <v>231</v>
      </c>
      <c r="C160" s="118">
        <v>6</v>
      </c>
      <c r="D160" s="161" t="s">
        <v>386</v>
      </c>
      <c r="E160" s="119">
        <v>2143.33</v>
      </c>
      <c r="F160" s="119">
        <v>1817.2</v>
      </c>
      <c r="G160" s="79">
        <f t="shared" si="16"/>
        <v>1.9802649999999999</v>
      </c>
      <c r="H160" s="117"/>
      <c r="I160" s="69">
        <v>424</v>
      </c>
      <c r="J160" s="117"/>
      <c r="K160" s="68">
        <f t="shared" si="15"/>
        <v>7.1963579672645865</v>
      </c>
      <c r="L160" s="69"/>
      <c r="M160" s="77">
        <f t="shared" si="17"/>
        <v>2.6402244144091829</v>
      </c>
      <c r="P160" s="78">
        <v>6</v>
      </c>
      <c r="Q160" s="81" t="s">
        <v>231</v>
      </c>
      <c r="R160" s="67">
        <v>6</v>
      </c>
      <c r="S160" s="87" t="s">
        <v>386</v>
      </c>
      <c r="T160" s="68">
        <v>2143.33</v>
      </c>
      <c r="U160" s="68">
        <v>1817.2</v>
      </c>
      <c r="V160" s="79">
        <f>AVERAGE(T160,U160)/1000</f>
        <v>1.9802649999999999</v>
      </c>
      <c r="W160" s="69"/>
      <c r="X160" s="69">
        <v>424</v>
      </c>
    </row>
    <row r="161" spans="1:24">
      <c r="A161" s="121">
        <v>7</v>
      </c>
      <c r="B161" s="125" t="s">
        <v>236</v>
      </c>
      <c r="C161" s="122">
        <v>7</v>
      </c>
      <c r="D161" s="162" t="s">
        <v>386</v>
      </c>
      <c r="E161" s="124">
        <v>5134.13</v>
      </c>
      <c r="F161" s="124">
        <v>4899.3999999999996</v>
      </c>
      <c r="G161" s="76">
        <f t="shared" si="16"/>
        <v>5.0167649999999995</v>
      </c>
      <c r="H161" s="122"/>
      <c r="I161" s="73">
        <v>397</v>
      </c>
      <c r="J161" s="122"/>
      <c r="K161" s="76">
        <f t="shared" si="15"/>
        <v>19.471013339646735</v>
      </c>
      <c r="L161" s="73"/>
      <c r="M161" s="77">
        <f t="shared" si="17"/>
        <v>0.97580951071058719</v>
      </c>
      <c r="P161" s="72">
        <v>7</v>
      </c>
      <c r="Q161" s="80" t="s">
        <v>236</v>
      </c>
      <c r="R161" s="73">
        <v>7</v>
      </c>
      <c r="S161" s="75" t="s">
        <v>386</v>
      </c>
      <c r="T161" s="76">
        <v>5134.13</v>
      </c>
      <c r="U161" s="76">
        <v>4899.3999999999996</v>
      </c>
      <c r="V161" s="76">
        <f>AVERAGE(T161,U161)/1000</f>
        <v>5.0167649999999995</v>
      </c>
      <c r="W161" s="73"/>
      <c r="X161" s="73">
        <v>397</v>
      </c>
    </row>
    <row r="162" spans="1:24">
      <c r="A162" s="127">
        <v>8</v>
      </c>
      <c r="B162" s="126" t="s">
        <v>240</v>
      </c>
      <c r="C162" s="117">
        <v>8</v>
      </c>
      <c r="D162" s="161" t="s">
        <v>386</v>
      </c>
      <c r="E162" s="117">
        <v>1070.93</v>
      </c>
      <c r="F162" s="117">
        <v>1505.18</v>
      </c>
      <c r="G162" s="79">
        <f t="shared" si="16"/>
        <v>1.2880550000000002</v>
      </c>
      <c r="H162" s="117"/>
      <c r="I162" s="69">
        <v>366</v>
      </c>
      <c r="J162" s="117"/>
      <c r="K162" s="68">
        <f t="shared" si="15"/>
        <v>5.4226131837968463</v>
      </c>
      <c r="L162" s="69"/>
      <c r="M162" s="77">
        <f t="shared" si="17"/>
        <v>3.5038457208737199</v>
      </c>
      <c r="P162" s="69">
        <v>8</v>
      </c>
      <c r="Q162" s="81" t="s">
        <v>240</v>
      </c>
      <c r="R162" s="69">
        <v>8</v>
      </c>
      <c r="S162" s="87" t="s">
        <v>386</v>
      </c>
      <c r="T162" s="69">
        <v>1070.93</v>
      </c>
      <c r="U162" s="69">
        <v>1505.18</v>
      </c>
      <c r="V162" s="79">
        <f>AVERAGE(T162,U162)/1000</f>
        <v>1.2880550000000002</v>
      </c>
      <c r="W162" s="69"/>
      <c r="X162" s="69">
        <v>366</v>
      </c>
    </row>
    <row r="163" spans="1:24">
      <c r="A163" s="128">
        <v>9</v>
      </c>
      <c r="B163" s="122" t="s">
        <v>246</v>
      </c>
      <c r="C163" s="122">
        <v>9</v>
      </c>
      <c r="D163" s="162" t="s">
        <v>386</v>
      </c>
      <c r="E163" s="122">
        <v>1367.98</v>
      </c>
      <c r="F163" s="122">
        <v>1287.8599999999999</v>
      </c>
      <c r="G163" s="76">
        <f t="shared" si="16"/>
        <v>1.32792</v>
      </c>
      <c r="H163" s="122"/>
      <c r="I163" s="73">
        <v>377</v>
      </c>
      <c r="J163" s="122"/>
      <c r="K163" s="76">
        <f t="shared" si="15"/>
        <v>5.4273254507035924</v>
      </c>
      <c r="L163" s="73"/>
      <c r="M163" s="77">
        <f t="shared" si="17"/>
        <v>3.5008035122597745</v>
      </c>
      <c r="P163" s="73">
        <v>9</v>
      </c>
      <c r="Q163" s="73" t="s">
        <v>246</v>
      </c>
      <c r="R163" s="73">
        <v>9</v>
      </c>
      <c r="S163" s="75" t="s">
        <v>386</v>
      </c>
      <c r="T163" s="73">
        <v>1367.98</v>
      </c>
      <c r="U163" s="73">
        <v>1287.8599999999999</v>
      </c>
      <c r="V163" s="76">
        <f>AVERAGE(T163,U163)/1000</f>
        <v>1.32792</v>
      </c>
      <c r="W163" s="73"/>
      <c r="X163" s="73">
        <v>377</v>
      </c>
    </row>
    <row r="164" spans="1:24">
      <c r="A164" s="129">
        <v>10</v>
      </c>
      <c r="B164" s="130" t="s">
        <v>254</v>
      </c>
      <c r="C164" s="130">
        <v>10</v>
      </c>
      <c r="D164" s="161" t="s">
        <v>386</v>
      </c>
      <c r="E164" s="130">
        <v>880.22</v>
      </c>
      <c r="F164" s="130">
        <v>1339.77</v>
      </c>
      <c r="G164" s="79">
        <f t="shared" si="16"/>
        <v>1.1099949999999998</v>
      </c>
      <c r="H164" s="130"/>
      <c r="I164" s="82">
        <v>396</v>
      </c>
      <c r="J164" s="130"/>
      <c r="K164" s="79">
        <f t="shared" si="15"/>
        <v>4.3189794711366361</v>
      </c>
      <c r="L164" s="82"/>
      <c r="M164" s="77">
        <f t="shared" si="17"/>
        <v>4.3991873837269537</v>
      </c>
      <c r="P164" s="82">
        <v>10</v>
      </c>
      <c r="Q164" s="82" t="s">
        <v>254</v>
      </c>
      <c r="R164" s="82">
        <v>10</v>
      </c>
      <c r="S164" s="83" t="s">
        <v>386</v>
      </c>
      <c r="T164" s="82">
        <v>880.22</v>
      </c>
      <c r="U164" s="82">
        <v>1339.77</v>
      </c>
      <c r="V164" s="79">
        <f>AVERAGE(T164,U164)/1000</f>
        <v>1.1099949999999998</v>
      </c>
      <c r="W164" s="82"/>
      <c r="X164" s="82">
        <v>396</v>
      </c>
    </row>
    <row r="165" spans="1:24">
      <c r="A165" s="128">
        <v>11</v>
      </c>
      <c r="B165" s="122" t="s">
        <v>258</v>
      </c>
      <c r="C165" s="122">
        <v>11</v>
      </c>
      <c r="D165" s="162" t="s">
        <v>386</v>
      </c>
      <c r="E165" s="122">
        <v>830.35</v>
      </c>
      <c r="F165" s="122">
        <v>860</v>
      </c>
      <c r="G165" s="76">
        <f t="shared" si="16"/>
        <v>0.84517500000000001</v>
      </c>
      <c r="H165" s="122"/>
      <c r="I165" s="73">
        <v>372</v>
      </c>
      <c r="J165" s="122"/>
      <c r="K165" s="76">
        <f t="shared" si="15"/>
        <v>3.5007331378299122</v>
      </c>
      <c r="L165" s="73"/>
      <c r="M165" s="77">
        <f t="shared" si="17"/>
        <v>5.4274345549738214</v>
      </c>
      <c r="P165" s="73">
        <v>11</v>
      </c>
      <c r="Q165" s="73" t="s">
        <v>258</v>
      </c>
      <c r="R165" s="73">
        <v>11</v>
      </c>
      <c r="S165" s="75" t="s">
        <v>386</v>
      </c>
      <c r="T165" s="73">
        <v>830.35</v>
      </c>
      <c r="U165" s="73">
        <v>860</v>
      </c>
      <c r="V165" s="76">
        <f>AVERAGE(T165,U165)/1000</f>
        <v>0.84517500000000001</v>
      </c>
      <c r="W165" s="73"/>
      <c r="X165" s="73">
        <v>372</v>
      </c>
    </row>
    <row r="166" spans="1:24">
      <c r="A166" s="129">
        <v>12</v>
      </c>
      <c r="B166" s="130" t="s">
        <v>267</v>
      </c>
      <c r="C166" s="130">
        <v>12</v>
      </c>
      <c r="D166" s="161" t="s">
        <v>386</v>
      </c>
      <c r="E166" s="130">
        <v>1006.64</v>
      </c>
      <c r="F166" s="130">
        <v>793.89</v>
      </c>
      <c r="G166" s="79">
        <f t="shared" si="16"/>
        <v>0.90026499999999998</v>
      </c>
      <c r="H166" s="130"/>
      <c r="I166" s="82">
        <v>416</v>
      </c>
      <c r="J166" s="130"/>
      <c r="K166" s="79">
        <f t="shared" si="15"/>
        <v>3.3345124155505514</v>
      </c>
      <c r="L166" s="82"/>
      <c r="M166" s="77">
        <f t="shared" si="17"/>
        <v>5.6979844823468637</v>
      </c>
      <c r="P166" s="82">
        <v>12</v>
      </c>
      <c r="Q166" s="82" t="s">
        <v>267</v>
      </c>
      <c r="R166" s="82">
        <v>12</v>
      </c>
      <c r="S166" s="83" t="s">
        <v>386</v>
      </c>
      <c r="T166" s="82">
        <v>1006.64</v>
      </c>
      <c r="U166" s="82">
        <v>793.89</v>
      </c>
      <c r="V166" s="79">
        <f>AVERAGE(T166,U166)/1000</f>
        <v>0.90026499999999998</v>
      </c>
      <c r="W166" s="82"/>
      <c r="X166" s="82">
        <v>416</v>
      </c>
    </row>
    <row r="167" spans="1:24">
      <c r="A167" s="128">
        <v>13</v>
      </c>
      <c r="B167" s="122" t="s">
        <v>271</v>
      </c>
      <c r="C167" s="122">
        <v>13</v>
      </c>
      <c r="D167" s="162" t="s">
        <v>386</v>
      </c>
      <c r="E167" s="122">
        <v>5006.76</v>
      </c>
      <c r="F167" s="122">
        <v>5036.8599999999997</v>
      </c>
      <c r="G167" s="76">
        <f t="shared" si="16"/>
        <v>5.0218099999999994</v>
      </c>
      <c r="H167" s="122"/>
      <c r="I167" s="73">
        <v>453</v>
      </c>
      <c r="J167" s="122"/>
      <c r="K167" s="76">
        <f t="shared" si="15"/>
        <v>17.081160692115905</v>
      </c>
      <c r="L167" s="73"/>
      <c r="M167" s="77">
        <f t="shared" si="17"/>
        <v>1.112336587803999</v>
      </c>
      <c r="P167" s="73">
        <v>13</v>
      </c>
      <c r="Q167" s="73" t="s">
        <v>271</v>
      </c>
      <c r="R167" s="73">
        <v>13</v>
      </c>
      <c r="S167" s="75" t="s">
        <v>386</v>
      </c>
      <c r="T167" s="73">
        <v>5006.76</v>
      </c>
      <c r="U167" s="73">
        <v>5036.8599999999997</v>
      </c>
      <c r="V167" s="76">
        <f>AVERAGE(T167,U167)/1000</f>
        <v>5.0218099999999994</v>
      </c>
      <c r="W167" s="73"/>
      <c r="X167" s="73">
        <v>453</v>
      </c>
    </row>
    <row r="168" spans="1:24">
      <c r="A168" s="129">
        <v>14</v>
      </c>
      <c r="B168" s="130" t="s">
        <v>276</v>
      </c>
      <c r="C168" s="130">
        <v>14</v>
      </c>
      <c r="D168" s="161" t="s">
        <v>386</v>
      </c>
      <c r="E168" s="130">
        <v>920.67</v>
      </c>
      <c r="F168" s="130">
        <v>941.27</v>
      </c>
      <c r="G168" s="79">
        <f t="shared" si="16"/>
        <v>0.93097000000000008</v>
      </c>
      <c r="H168" s="130"/>
      <c r="I168" s="82">
        <v>375</v>
      </c>
      <c r="J168" s="130"/>
      <c r="K168" s="79">
        <f t="shared" si="15"/>
        <v>3.8252491011813046</v>
      </c>
      <c r="L168" s="82"/>
      <c r="M168" s="77">
        <f t="shared" si="17"/>
        <v>4.9669967882960773</v>
      </c>
      <c r="P168" s="82">
        <v>14</v>
      </c>
      <c r="Q168" s="82" t="s">
        <v>276</v>
      </c>
      <c r="R168" s="82">
        <v>14</v>
      </c>
      <c r="S168" s="83" t="s">
        <v>386</v>
      </c>
      <c r="T168" s="82">
        <v>920.67</v>
      </c>
      <c r="U168" s="82">
        <v>941.27</v>
      </c>
      <c r="V168" s="79">
        <f>AVERAGE(T168,U168)/1000</f>
        <v>0.93097000000000008</v>
      </c>
      <c r="W168" s="82"/>
      <c r="X168" s="82">
        <v>375</v>
      </c>
    </row>
    <row r="169" spans="1:24">
      <c r="A169" s="128">
        <v>15</v>
      </c>
      <c r="B169" s="122" t="s">
        <v>283</v>
      </c>
      <c r="C169" s="122">
        <v>15</v>
      </c>
      <c r="D169" s="162" t="s">
        <v>386</v>
      </c>
      <c r="E169" s="122">
        <v>3976.47</v>
      </c>
      <c r="F169" s="122">
        <v>3633.1</v>
      </c>
      <c r="G169" s="76">
        <f t="shared" si="16"/>
        <v>3.8047849999999999</v>
      </c>
      <c r="H169" s="122"/>
      <c r="I169" s="73">
        <v>436</v>
      </c>
      <c r="J169" s="122"/>
      <c r="K169" s="76">
        <f t="shared" si="15"/>
        <v>13.446180432846583</v>
      </c>
      <c r="L169" s="73"/>
      <c r="M169" s="77">
        <f t="shared" si="17"/>
        <v>1.4130406842962213</v>
      </c>
      <c r="P169" s="73">
        <v>15</v>
      </c>
      <c r="Q169" s="73" t="s">
        <v>283</v>
      </c>
      <c r="R169" s="73">
        <v>15</v>
      </c>
      <c r="S169" s="75" t="s">
        <v>386</v>
      </c>
      <c r="T169" s="73">
        <v>3976.47</v>
      </c>
      <c r="U169" s="73">
        <v>3633.1</v>
      </c>
      <c r="V169" s="76">
        <f>AVERAGE(T169,U169)/1000</f>
        <v>3.8047849999999999</v>
      </c>
      <c r="W169" s="73"/>
      <c r="X169" s="73">
        <v>436</v>
      </c>
    </row>
    <row r="170" spans="1:24">
      <c r="A170" s="129">
        <v>16</v>
      </c>
      <c r="B170" s="130" t="s">
        <v>291</v>
      </c>
      <c r="C170" s="130">
        <v>16</v>
      </c>
      <c r="D170" s="163" t="s">
        <v>386</v>
      </c>
      <c r="E170" s="130">
        <v>2085.2600000000002</v>
      </c>
      <c r="F170" s="130">
        <v>1962.54</v>
      </c>
      <c r="G170" s="79">
        <f t="shared" si="16"/>
        <v>2.0239000000000003</v>
      </c>
      <c r="H170" s="130"/>
      <c r="I170" s="82">
        <v>431</v>
      </c>
      <c r="J170" s="130"/>
      <c r="K170" s="79">
        <f t="shared" si="15"/>
        <v>7.2354756023008822</v>
      </c>
      <c r="L170" s="82"/>
      <c r="M170" s="77">
        <f t="shared" si="17"/>
        <v>2.6259503928059682</v>
      </c>
      <c r="P170" s="82">
        <v>16</v>
      </c>
      <c r="Q170" s="82" t="s">
        <v>291</v>
      </c>
      <c r="R170" s="82">
        <v>16</v>
      </c>
      <c r="S170" s="96" t="s">
        <v>386</v>
      </c>
      <c r="T170" s="82">
        <v>2085.2600000000002</v>
      </c>
      <c r="U170" s="82">
        <v>1962.54</v>
      </c>
      <c r="V170" s="79">
        <f>AVERAGE(T170,U170)/1000</f>
        <v>2.0239000000000003</v>
      </c>
      <c r="W170" s="82"/>
      <c r="X170" s="82">
        <v>431</v>
      </c>
    </row>
    <row r="171" spans="1:24">
      <c r="A171" s="128">
        <v>17</v>
      </c>
      <c r="B171" s="122" t="s">
        <v>295</v>
      </c>
      <c r="C171" s="122">
        <v>18</v>
      </c>
      <c r="D171" s="162" t="s">
        <v>386</v>
      </c>
      <c r="E171" s="122">
        <v>1472.55</v>
      </c>
      <c r="F171" s="122">
        <v>1452.53</v>
      </c>
      <c r="G171" s="76">
        <f t="shared" si="16"/>
        <v>1.46254</v>
      </c>
      <c r="H171" s="122"/>
      <c r="I171" s="73">
        <v>438</v>
      </c>
      <c r="J171" s="122"/>
      <c r="K171" s="76">
        <f t="shared" si="15"/>
        <v>5.1450422497555071</v>
      </c>
      <c r="L171" s="73"/>
      <c r="M171" s="77">
        <f t="shared" si="17"/>
        <v>3.6928754085358348</v>
      </c>
      <c r="P171" s="73">
        <v>17</v>
      </c>
      <c r="Q171" s="73" t="s">
        <v>295</v>
      </c>
      <c r="R171" s="73">
        <v>18</v>
      </c>
      <c r="S171" s="75" t="s">
        <v>386</v>
      </c>
      <c r="T171" s="73">
        <v>1472.55</v>
      </c>
      <c r="U171" s="73">
        <v>1452.53</v>
      </c>
      <c r="V171" s="76">
        <f>AVERAGE(T171,U171)/1000</f>
        <v>1.46254</v>
      </c>
      <c r="W171" s="73"/>
      <c r="X171" s="73">
        <v>438</v>
      </c>
    </row>
    <row r="172" spans="1:24" ht="28">
      <c r="A172" s="129">
        <v>18</v>
      </c>
      <c r="B172" s="130" t="s">
        <v>298</v>
      </c>
      <c r="C172" s="130">
        <v>19</v>
      </c>
      <c r="D172" s="163" t="s">
        <v>422</v>
      </c>
      <c r="E172" s="130">
        <v>1617.48</v>
      </c>
      <c r="F172" s="166">
        <v>1488</v>
      </c>
      <c r="G172" s="79">
        <f t="shared" si="16"/>
        <v>1.55274</v>
      </c>
      <c r="H172" s="130"/>
      <c r="I172" s="82">
        <v>408</v>
      </c>
      <c r="J172" s="130"/>
      <c r="K172" s="79">
        <f t="shared" si="15"/>
        <v>5.8639989123538481</v>
      </c>
      <c r="L172" s="82"/>
      <c r="M172" s="77">
        <f t="shared" si="17"/>
        <v>3.2401097414892379</v>
      </c>
      <c r="P172" s="82">
        <v>18</v>
      </c>
      <c r="Q172" s="82" t="s">
        <v>298</v>
      </c>
      <c r="R172" s="82">
        <v>19</v>
      </c>
      <c r="S172" s="83" t="s">
        <v>386</v>
      </c>
      <c r="T172" s="82">
        <v>308.06</v>
      </c>
      <c r="U172" s="82">
        <v>295.33999999999997</v>
      </c>
      <c r="V172" s="79">
        <f>AVERAGE(T172,U172)/1000</f>
        <v>0.30169999999999997</v>
      </c>
      <c r="W172" s="82"/>
      <c r="X172" s="82">
        <v>401</v>
      </c>
    </row>
    <row r="173" spans="1:24">
      <c r="A173" s="128">
        <v>19</v>
      </c>
      <c r="B173" s="122" t="s">
        <v>304</v>
      </c>
      <c r="C173" s="122">
        <v>20</v>
      </c>
      <c r="D173" s="162" t="s">
        <v>386</v>
      </c>
      <c r="E173" s="122">
        <v>805.42</v>
      </c>
      <c r="F173" s="122">
        <v>738.24</v>
      </c>
      <c r="G173" s="76">
        <f t="shared" si="16"/>
        <v>0.77182999999999991</v>
      </c>
      <c r="H173" s="122"/>
      <c r="I173" s="73">
        <v>405</v>
      </c>
      <c r="J173" s="122"/>
      <c r="K173" s="76">
        <f t="shared" si="15"/>
        <v>2.9364454336205745</v>
      </c>
      <c r="L173" s="73"/>
      <c r="M173" s="77">
        <f t="shared" si="17"/>
        <v>6.47040799139707</v>
      </c>
      <c r="P173" s="73">
        <v>19</v>
      </c>
      <c r="Q173" s="73" t="s">
        <v>304</v>
      </c>
      <c r="R173" s="73">
        <v>20</v>
      </c>
      <c r="S173" s="75" t="s">
        <v>386</v>
      </c>
      <c r="T173" s="73">
        <v>805.42</v>
      </c>
      <c r="U173" s="73">
        <v>738.24</v>
      </c>
      <c r="V173" s="76">
        <f>AVERAGE(T173,U173)/1000</f>
        <v>0.77182999999999991</v>
      </c>
      <c r="W173" s="73"/>
      <c r="X173" s="73">
        <v>405</v>
      </c>
    </row>
    <row r="174" spans="1:24">
      <c r="A174" s="129">
        <v>20</v>
      </c>
      <c r="B174" s="130" t="s">
        <v>311</v>
      </c>
      <c r="C174" s="130">
        <v>21</v>
      </c>
      <c r="D174" s="161" t="s">
        <v>386</v>
      </c>
      <c r="E174" s="130">
        <v>1933.08</v>
      </c>
      <c r="F174" s="130">
        <v>2143.4899999999998</v>
      </c>
      <c r="G174" s="79">
        <f t="shared" si="16"/>
        <v>2.0382849999999997</v>
      </c>
      <c r="H174" s="130"/>
      <c r="I174" s="82">
        <v>400</v>
      </c>
      <c r="J174" s="130"/>
      <c r="K174" s="79">
        <f t="shared" si="15"/>
        <v>7.8516371340523872</v>
      </c>
      <c r="L174" s="82"/>
      <c r="M174" s="77">
        <f t="shared" si="17"/>
        <v>2.4198774950509865</v>
      </c>
      <c r="P174" s="82">
        <v>20</v>
      </c>
      <c r="Q174" s="82" t="s">
        <v>311</v>
      </c>
      <c r="R174" s="82">
        <v>21</v>
      </c>
      <c r="S174" s="83" t="s">
        <v>386</v>
      </c>
      <c r="T174" s="82">
        <v>1933.08</v>
      </c>
      <c r="U174" s="82">
        <v>2143.4899999999998</v>
      </c>
      <c r="V174" s="79">
        <f>AVERAGE(T174,U174)/1000</f>
        <v>2.0382849999999997</v>
      </c>
      <c r="W174" s="82"/>
      <c r="X174" s="82">
        <v>400</v>
      </c>
    </row>
    <row r="175" spans="1:24">
      <c r="A175" s="128">
        <v>21</v>
      </c>
      <c r="B175" s="122" t="s">
        <v>316</v>
      </c>
      <c r="C175" s="122">
        <v>22</v>
      </c>
      <c r="D175" s="162" t="s">
        <v>386</v>
      </c>
      <c r="E175" s="122">
        <v>1036.6300000000001</v>
      </c>
      <c r="F175" s="122">
        <v>916.7</v>
      </c>
      <c r="G175" s="76">
        <f t="shared" si="16"/>
        <v>0.97666500000000012</v>
      </c>
      <c r="H175" s="122"/>
      <c r="I175" s="73">
        <v>406</v>
      </c>
      <c r="J175" s="122"/>
      <c r="K175" s="76">
        <f t="shared" si="15"/>
        <v>3.706592939497674</v>
      </c>
      <c r="L175" s="73"/>
      <c r="M175" s="77">
        <f t="shared" si="17"/>
        <v>5.1260012389099625</v>
      </c>
      <c r="P175" s="73">
        <v>21</v>
      </c>
      <c r="Q175" s="73" t="s">
        <v>316</v>
      </c>
      <c r="R175" s="73">
        <v>22</v>
      </c>
      <c r="S175" s="75" t="s">
        <v>386</v>
      </c>
      <c r="T175" s="73">
        <v>1036.6300000000001</v>
      </c>
      <c r="U175" s="73">
        <v>916.7</v>
      </c>
      <c r="V175" s="76">
        <f>AVERAGE(T175,U175)/1000</f>
        <v>0.97666500000000012</v>
      </c>
      <c r="W175" s="73"/>
      <c r="X175" s="73">
        <v>406</v>
      </c>
    </row>
    <row r="176" spans="1:24">
      <c r="A176" s="129">
        <v>22</v>
      </c>
      <c r="B176" s="130" t="s">
        <v>327</v>
      </c>
      <c r="C176" s="130">
        <v>23</v>
      </c>
      <c r="D176" s="161" t="s">
        <v>386</v>
      </c>
      <c r="E176" s="130">
        <v>1262.4000000000001</v>
      </c>
      <c r="F176" s="130">
        <v>1387.9</v>
      </c>
      <c r="G176" s="79">
        <f t="shared" si="16"/>
        <v>1.3251500000000001</v>
      </c>
      <c r="H176" s="130"/>
      <c r="I176" s="82">
        <v>420</v>
      </c>
      <c r="J176" s="130"/>
      <c r="K176" s="79">
        <f t="shared" si="15"/>
        <v>4.861508547949227</v>
      </c>
      <c r="L176" s="82"/>
      <c r="M176" s="77">
        <f t="shared" si="17"/>
        <v>3.9082518960117714</v>
      </c>
      <c r="P176" s="82">
        <v>22</v>
      </c>
      <c r="Q176" s="82" t="s">
        <v>327</v>
      </c>
      <c r="R176" s="82">
        <v>23</v>
      </c>
      <c r="S176" s="83" t="s">
        <v>386</v>
      </c>
      <c r="T176" s="82">
        <v>1262.4000000000001</v>
      </c>
      <c r="U176" s="82">
        <v>1387.9</v>
      </c>
      <c r="V176" s="79">
        <f>AVERAGE(T176,U176)/1000</f>
        <v>1.3251500000000001</v>
      </c>
      <c r="W176" s="82"/>
      <c r="X176" s="82">
        <v>420</v>
      </c>
    </row>
    <row r="177" spans="1:24" ht="28">
      <c r="A177" s="128">
        <v>23</v>
      </c>
      <c r="B177" s="122" t="s">
        <v>333</v>
      </c>
      <c r="C177" s="122">
        <v>25</v>
      </c>
      <c r="D177" s="121" t="s">
        <v>422</v>
      </c>
      <c r="E177" s="122">
        <v>3576.23</v>
      </c>
      <c r="F177" s="122">
        <v>3364.93</v>
      </c>
      <c r="G177" s="76">
        <f t="shared" si="16"/>
        <v>3.47058</v>
      </c>
      <c r="H177" s="122"/>
      <c r="I177" s="73">
        <v>423</v>
      </c>
      <c r="J177" s="122"/>
      <c r="K177" s="76">
        <f t="shared" si="15"/>
        <v>12.64203520965151</v>
      </c>
      <c r="L177" s="73"/>
      <c r="M177" s="77">
        <f t="shared" si="17"/>
        <v>1.5029225662569368</v>
      </c>
      <c r="P177" s="73">
        <v>23</v>
      </c>
      <c r="Q177" s="73" t="s">
        <v>333</v>
      </c>
      <c r="R177" s="73">
        <v>25</v>
      </c>
      <c r="S177" s="72" t="s">
        <v>422</v>
      </c>
      <c r="T177" s="73">
        <v>3576.23</v>
      </c>
      <c r="U177" s="73">
        <v>3364.93</v>
      </c>
      <c r="V177" s="76">
        <f>AVERAGE(T177,U177)/1000</f>
        <v>3.47058</v>
      </c>
      <c r="W177" s="73"/>
      <c r="X177" s="73">
        <v>423</v>
      </c>
    </row>
    <row r="178" spans="1:24">
      <c r="A178" s="129">
        <v>24</v>
      </c>
      <c r="B178" s="130" t="s">
        <v>339</v>
      </c>
      <c r="C178" s="130">
        <v>27</v>
      </c>
      <c r="D178" s="161" t="s">
        <v>386</v>
      </c>
      <c r="E178" s="130">
        <v>705.05</v>
      </c>
      <c r="F178" s="130">
        <v>723.78</v>
      </c>
      <c r="G178" s="79">
        <f t="shared" si="16"/>
        <v>0.71441499999999991</v>
      </c>
      <c r="H178" s="130"/>
      <c r="I178" s="82">
        <v>422</v>
      </c>
      <c r="J178" s="130"/>
      <c r="K178" s="79">
        <f>IF(G178&lt;&gt;"",(G178*(10^3/1)*(1/649)*(1/I178))*1000,0)</f>
        <v>2.6085154703919264</v>
      </c>
      <c r="L178" s="82"/>
      <c r="M178" s="77">
        <f t="shared" si="17"/>
        <v>7.2838364256069648</v>
      </c>
      <c r="P178" s="82">
        <v>24</v>
      </c>
      <c r="Q178" s="82" t="s">
        <v>339</v>
      </c>
      <c r="R178" s="82">
        <v>27</v>
      </c>
      <c r="S178" s="83" t="s">
        <v>386</v>
      </c>
      <c r="T178" s="82">
        <v>705.05</v>
      </c>
      <c r="U178" s="82">
        <v>723.78</v>
      </c>
      <c r="V178" s="79">
        <f>AVERAGE(T178,U178)/1000</f>
        <v>0.71441499999999991</v>
      </c>
      <c r="W178" s="82"/>
      <c r="X178" s="82">
        <v>422</v>
      </c>
    </row>
    <row r="179" spans="1:24">
      <c r="A179" s="108"/>
      <c r="B179" s="108"/>
      <c r="C179" s="108"/>
      <c r="D179" s="108"/>
      <c r="E179" s="108"/>
      <c r="F179" s="108"/>
      <c r="G179" s="108"/>
      <c r="H179" s="108"/>
      <c r="I179" s="108"/>
      <c r="J179" s="108"/>
      <c r="K179" s="84" t="s">
        <v>387</v>
      </c>
      <c r="L179" s="85"/>
      <c r="M179" s="86">
        <f>SUM(M155:M178)</f>
        <v>88.342819035862789</v>
      </c>
    </row>
  </sheetData>
  <phoneticPr fontId="1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RNAsamples</vt:lpstr>
      <vt:lpstr>LaneAssignments</vt:lpstr>
      <vt:lpstr>Sorting Info</vt:lpstr>
      <vt:lpstr>Prep Dil Calcs</vt:lpstr>
      <vt:lpstr>Pooling for X pools</vt:lpstr>
      <vt:lpstr>Pooling for Y pools</vt:lpstr>
      <vt:lpstr>Pooling for Z pools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Erin Campbell</cp:lastModifiedBy>
  <cp:revision>0</cp:revision>
  <cp:lastPrinted>2015-04-27T21:01:43Z</cp:lastPrinted>
  <dcterms:created xsi:type="dcterms:W3CDTF">2015-02-08T14:41:25Z</dcterms:created>
  <dcterms:modified xsi:type="dcterms:W3CDTF">2015-04-27T21:01:52Z</dcterms:modified>
  <dc:language>en-US</dc:language>
</cp:coreProperties>
</file>