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GAS\Aplikasi Komputer\"/>
    </mc:Choice>
  </mc:AlternateContent>
  <xr:revisionPtr revIDLastSave="0" documentId="13_ncr:1_{947C274F-F02A-43D6-8FDC-F2C3061B440D}" xr6:coauthVersionLast="47" xr6:coauthVersionMax="47" xr10:uidLastSave="{00000000-0000-0000-0000-000000000000}"/>
  <bookViews>
    <workbookView xWindow="-108" yWindow="-108" windowWidth="23256" windowHeight="12456" xr2:uid="{D91C0BE2-89A6-48FA-A9F7-28682671147D}"/>
  </bookViews>
  <sheets>
    <sheet name="Sheet1" sheetId="1" r:id="rId1"/>
  </sheets>
  <externalReferences>
    <externalReference r:id="rId2"/>
  </externalReferences>
  <definedNames>
    <definedName name="Harga_barang">Sheet1!$K$5:$M$16</definedName>
    <definedName name="Kode_Barang">Sheet1!$K$5:$L$16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G24" i="1"/>
  <c r="G22" i="1"/>
  <c r="B21" i="1"/>
  <c r="H21" i="1" s="1"/>
  <c r="B22" i="1"/>
  <c r="H22" i="1" s="1"/>
  <c r="B23" i="1"/>
  <c r="H23" i="1" s="1"/>
  <c r="B24" i="1"/>
  <c r="H24" i="1" s="1"/>
  <c r="B25" i="1"/>
  <c r="H25" i="1" s="1"/>
  <c r="B20" i="1"/>
  <c r="H20" i="1" s="1"/>
  <c r="F25" i="1" l="1"/>
  <c r="F24" i="1"/>
  <c r="I24" i="1" s="1"/>
  <c r="F23" i="1"/>
  <c r="F22" i="1"/>
  <c r="I22" i="1" s="1"/>
  <c r="F21" i="1"/>
  <c r="F20" i="1"/>
  <c r="D16" i="1"/>
  <c r="G16" i="1" s="1"/>
  <c r="D15" i="1"/>
  <c r="E15" i="1" s="1"/>
  <c r="D14" i="1"/>
  <c r="E14" i="1" s="1"/>
  <c r="D13" i="1"/>
  <c r="G13" i="1" s="1"/>
  <c r="D12" i="1"/>
  <c r="G12" i="1" s="1"/>
  <c r="D11" i="1"/>
  <c r="G11" i="1" s="1"/>
  <c r="D10" i="1"/>
  <c r="G10" i="1" s="1"/>
  <c r="D9" i="1"/>
  <c r="E9" i="1" s="1"/>
  <c r="D8" i="1"/>
  <c r="G8" i="1" s="1"/>
  <c r="D7" i="1"/>
  <c r="G7" i="1" s="1"/>
  <c r="J24" i="1" a="1"/>
  <c r="J22" i="1" a="1"/>
  <c r="G25" i="1" l="1"/>
  <c r="I25" i="1" s="1"/>
  <c r="J24" i="1"/>
  <c r="G23" i="1"/>
  <c r="I23" i="1" s="1"/>
  <c r="J22" i="1"/>
  <c r="G21" i="1"/>
  <c r="I21" i="1" s="1"/>
  <c r="G20" i="1"/>
  <c r="I20" i="1" s="1"/>
  <c r="E16" i="1"/>
  <c r="H16" i="1" s="1"/>
  <c r="E12" i="1"/>
  <c r="H12" i="1" s="1"/>
  <c r="E11" i="1"/>
  <c r="H11" i="1" s="1"/>
  <c r="E8" i="1"/>
  <c r="H8" i="1" s="1"/>
  <c r="G9" i="1"/>
  <c r="H9" i="1" s="1"/>
  <c r="G15" i="1"/>
  <c r="H15" i="1" s="1"/>
  <c r="E13" i="1"/>
  <c r="H13" i="1" s="1"/>
  <c r="E10" i="1"/>
  <c r="H10" i="1" s="1"/>
  <c r="E7" i="1"/>
  <c r="H7" i="1" s="1"/>
  <c r="G14" i="1"/>
  <c r="H14" i="1" s="1"/>
  <c r="J25" i="1" a="1"/>
  <c r="J23" i="1" a="1"/>
  <c r="J21" i="1" a="1"/>
  <c r="J20" i="1" a="1"/>
  <c r="J25" i="1" l="1"/>
  <c r="J23" i="1"/>
  <c r="J21" i="1"/>
  <c r="J20" i="1"/>
  <c r="I26" i="1"/>
  <c r="J26" i="1" a="1"/>
  <c r="J2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<sst xmlns="http://schemas.openxmlformats.org/spreadsheetml/2006/main" count="56" uniqueCount="38">
  <si>
    <t>Harga 1 US $</t>
  </si>
  <si>
    <t>Jenis Barang</t>
  </si>
  <si>
    <t>No</t>
  </si>
  <si>
    <t>Harga Awal</t>
  </si>
  <si>
    <t>US $</t>
  </si>
  <si>
    <t>Rupiah</t>
  </si>
  <si>
    <t>Harga Awal + Laba 25%</t>
  </si>
  <si>
    <t>Biaya Operasional</t>
  </si>
  <si>
    <t>Pajak 10%</t>
  </si>
  <si>
    <t>Harga Jual</t>
  </si>
  <si>
    <t>Komputer</t>
  </si>
  <si>
    <t>Ponsel</t>
  </si>
  <si>
    <t>Televisi</t>
  </si>
  <si>
    <t>Radio Tape</t>
  </si>
  <si>
    <t>VCD</t>
  </si>
  <si>
    <t>Mesin Cuci</t>
  </si>
  <si>
    <t>Kulkas</t>
  </si>
  <si>
    <t>AC</t>
  </si>
  <si>
    <t>Setrika</t>
  </si>
  <si>
    <t>Kipas Angin</t>
  </si>
  <si>
    <t>TABEL HARGA DAN PENJUALAN BARANG ELEKTRONIK</t>
  </si>
  <si>
    <t>Jenis Pembayaran</t>
  </si>
  <si>
    <t>Harga Satuan</t>
  </si>
  <si>
    <t>Harga Total</t>
  </si>
  <si>
    <t>Discount</t>
  </si>
  <si>
    <t>Voucher</t>
  </si>
  <si>
    <t>Total Pembayaran</t>
  </si>
  <si>
    <t>Tunai</t>
  </si>
  <si>
    <t>Kredit</t>
  </si>
  <si>
    <t>Keterangan :</t>
  </si>
  <si>
    <t>Kode Barang</t>
  </si>
  <si>
    <t>TOKO GROSIR ELEKTRONIK ASRURUNIYAH</t>
  </si>
  <si>
    <t>Jumlah (Unit)</t>
  </si>
  <si>
    <t>Terbilang</t>
  </si>
  <si>
    <t>Customer : Meylisa Anggraini</t>
  </si>
  <si>
    <t>Setiap Pembelian lebih dari 7 unit dan pembayaran Tunai akan diberikan diskon 25% dari harga total</t>
  </si>
  <si>
    <t>Setiap pembelian Kulkas atau Mesin Cuci akan mendapatkan Voucer 550.000, Pembelian Komputer mendapat voucer 200.000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</si>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</sst>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;[Red]\-&quot;Rp&quot;#,##0"/>
    <numFmt numFmtId="165" formatCode="_-[$Rp-421]* #,##0_-;\-[$Rp-421]* #,##0_-;_-[$Rp-421]* &quot;-&quot;_-;_-@_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1" fillId="2" borderId="1" xfId="1" applyBorder="1"/>
    <xf numFmtId="0" fontId="2" fillId="5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/>
    <xf numFmtId="165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wrapText="1"/>
    </xf>
    <xf numFmtId="165" fontId="2" fillId="0" borderId="3" xfId="0" applyNumberFormat="1" applyFont="1" applyBorder="1" applyAlignment="1">
      <alignment horizontal="center" vertical="center"/>
    </xf>
    <xf numFmtId="165" fontId="2" fillId="4" borderId="3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1" fillId="2" borderId="3" xfId="1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/>
    <xf numFmtId="164" fontId="4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terbilang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erbilang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4CDE-2C60-435B-AED5-AB3D711C468E}">
  <dimension ref="A1:M30"/>
  <sheetViews>
    <sheetView tabSelected="1" topLeftCell="A11" zoomScale="114" zoomScaleNormal="114" workbookViewId="0">
      <selection activeCell="G25" sqref="G25"/>
    </sheetView>
  </sheetViews>
  <sheetFormatPr defaultRowHeight="15.6" x14ac:dyDescent="0.3"/>
  <cols>
    <col min="1" max="1" width="9" style="1" bestFit="1" customWidth="1"/>
    <col min="2" max="2" width="17.109375" style="1" customWidth="1"/>
    <col min="3" max="3" width="14.88671875" style="2" bestFit="1" customWidth="1"/>
    <col min="4" max="4" width="14.88671875" style="1" customWidth="1"/>
    <col min="5" max="5" width="19.33203125" style="1" customWidth="1"/>
    <col min="6" max="6" width="17.77734375" style="1" bestFit="1" customWidth="1"/>
    <col min="7" max="7" width="20.109375" style="1" bestFit="1" customWidth="1"/>
    <col min="8" max="8" width="17.77734375" style="1" customWidth="1"/>
    <col min="9" max="9" width="17.33203125" style="1" bestFit="1" customWidth="1"/>
    <col min="10" max="10" width="44.6640625" style="1" bestFit="1" customWidth="1"/>
    <col min="11" max="11" width="12.6640625" style="1" bestFit="1" customWidth="1"/>
    <col min="12" max="12" width="14.109375" style="1" customWidth="1"/>
    <col min="13" max="13" width="14.109375" style="1" bestFit="1" customWidth="1"/>
    <col min="14" max="16384" width="8.88671875" style="1"/>
  </cols>
  <sheetData>
    <row r="1" spans="1:13" x14ac:dyDescent="0.3">
      <c r="A1" s="1" t="s">
        <v>20</v>
      </c>
    </row>
    <row r="2" spans="1:13" x14ac:dyDescent="0.3">
      <c r="A2" s="1" t="s">
        <v>31</v>
      </c>
    </row>
    <row r="4" spans="1:13" x14ac:dyDescent="0.3">
      <c r="A4" s="1" t="s">
        <v>0</v>
      </c>
      <c r="C4" s="3">
        <v>14000</v>
      </c>
    </row>
    <row r="5" spans="1:13" ht="31.2" customHeight="1" x14ac:dyDescent="0.3">
      <c r="A5" s="16" t="s">
        <v>2</v>
      </c>
      <c r="B5" s="16" t="s">
        <v>1</v>
      </c>
      <c r="C5" s="16" t="s">
        <v>3</v>
      </c>
      <c r="D5" s="16"/>
      <c r="E5" s="20" t="s">
        <v>6</v>
      </c>
      <c r="F5" s="16" t="s">
        <v>7</v>
      </c>
      <c r="G5" s="16" t="s">
        <v>8</v>
      </c>
      <c r="H5" s="16" t="s">
        <v>9</v>
      </c>
      <c r="K5" s="19" t="s">
        <v>30</v>
      </c>
      <c r="L5" s="19" t="s">
        <v>1</v>
      </c>
      <c r="M5" s="19" t="s">
        <v>9</v>
      </c>
    </row>
    <row r="6" spans="1:13" ht="16.2" thickBot="1" x14ac:dyDescent="0.35">
      <c r="A6" s="17"/>
      <c r="B6" s="17"/>
      <c r="C6" s="8" t="s">
        <v>4</v>
      </c>
      <c r="D6" s="8" t="s">
        <v>5</v>
      </c>
      <c r="E6" s="21"/>
      <c r="F6" s="17"/>
      <c r="G6" s="17"/>
      <c r="H6" s="17"/>
      <c r="K6" s="19"/>
      <c r="L6" s="19"/>
      <c r="M6" s="19"/>
    </row>
    <row r="7" spans="1:13" ht="16.2" thickTop="1" x14ac:dyDescent="0.3">
      <c r="A7" s="6">
        <v>1</v>
      </c>
      <c r="B7" s="7" t="s">
        <v>10</v>
      </c>
      <c r="C7" s="6">
        <v>320</v>
      </c>
      <c r="D7" s="26">
        <f>C7*C4</f>
        <v>4480000</v>
      </c>
      <c r="E7" s="26">
        <f>D7*25%</f>
        <v>1120000</v>
      </c>
      <c r="F7" s="26">
        <v>220000</v>
      </c>
      <c r="G7" s="26">
        <f>D7*10%</f>
        <v>448000</v>
      </c>
      <c r="H7" s="27">
        <f>SUM(E7:G7)</f>
        <v>1788000</v>
      </c>
      <c r="K7" s="31">
        <v>1</v>
      </c>
      <c r="L7" s="32" t="s">
        <v>10</v>
      </c>
      <c r="M7" s="29">
        <v>1788000</v>
      </c>
    </row>
    <row r="8" spans="1:13" x14ac:dyDescent="0.3">
      <c r="A8" s="4">
        <v>2</v>
      </c>
      <c r="B8" s="5" t="s">
        <v>11</v>
      </c>
      <c r="C8" s="4">
        <v>180</v>
      </c>
      <c r="D8" s="13">
        <f>C8*C4</f>
        <v>2520000</v>
      </c>
      <c r="E8" s="13">
        <f t="shared" ref="E8:E16" si="0">D8*25%</f>
        <v>630000</v>
      </c>
      <c r="F8" s="13">
        <v>80000</v>
      </c>
      <c r="G8" s="13">
        <f t="shared" ref="G8:G16" si="1">D8*10%</f>
        <v>252000</v>
      </c>
      <c r="H8" s="28">
        <f t="shared" ref="H8:H16" si="2">SUM(E8:G8)</f>
        <v>962000</v>
      </c>
      <c r="K8" s="15">
        <v>2</v>
      </c>
      <c r="L8" s="9" t="s">
        <v>11</v>
      </c>
      <c r="M8" s="30">
        <v>962000</v>
      </c>
    </row>
    <row r="9" spans="1:13" x14ac:dyDescent="0.3">
      <c r="A9" s="4">
        <v>3</v>
      </c>
      <c r="B9" s="5" t="s">
        <v>12</v>
      </c>
      <c r="C9" s="4">
        <v>200</v>
      </c>
      <c r="D9" s="13">
        <f>C9*C4</f>
        <v>2800000</v>
      </c>
      <c r="E9" s="13">
        <f t="shared" si="0"/>
        <v>700000</v>
      </c>
      <c r="F9" s="13">
        <v>100000</v>
      </c>
      <c r="G9" s="13">
        <f t="shared" si="1"/>
        <v>280000</v>
      </c>
      <c r="H9" s="28">
        <f t="shared" si="2"/>
        <v>1080000</v>
      </c>
      <c r="K9" s="15">
        <v>3</v>
      </c>
      <c r="L9" s="9" t="s">
        <v>12</v>
      </c>
      <c r="M9" s="30">
        <v>1080000</v>
      </c>
    </row>
    <row r="10" spans="1:13" x14ac:dyDescent="0.3">
      <c r="A10" s="4">
        <v>4</v>
      </c>
      <c r="B10" s="5" t="s">
        <v>13</v>
      </c>
      <c r="C10" s="4">
        <v>80</v>
      </c>
      <c r="D10" s="13">
        <f>C10*C4</f>
        <v>1120000</v>
      </c>
      <c r="E10" s="13">
        <f t="shared" si="0"/>
        <v>280000</v>
      </c>
      <c r="F10" s="13">
        <v>50000</v>
      </c>
      <c r="G10" s="13">
        <f t="shared" si="1"/>
        <v>112000</v>
      </c>
      <c r="H10" s="28">
        <f t="shared" si="2"/>
        <v>442000</v>
      </c>
      <c r="K10" s="15">
        <v>4</v>
      </c>
      <c r="L10" s="9" t="s">
        <v>13</v>
      </c>
      <c r="M10" s="30">
        <v>442000</v>
      </c>
    </row>
    <row r="11" spans="1:13" x14ac:dyDescent="0.3">
      <c r="A11" s="4">
        <v>5</v>
      </c>
      <c r="B11" s="5" t="s">
        <v>14</v>
      </c>
      <c r="C11" s="4">
        <v>110</v>
      </c>
      <c r="D11" s="13">
        <f>C11*C4</f>
        <v>1540000</v>
      </c>
      <c r="E11" s="13">
        <f t="shared" si="0"/>
        <v>385000</v>
      </c>
      <c r="F11" s="13">
        <v>60000</v>
      </c>
      <c r="G11" s="13">
        <f t="shared" si="1"/>
        <v>154000</v>
      </c>
      <c r="H11" s="28">
        <f t="shared" si="2"/>
        <v>599000</v>
      </c>
      <c r="K11" s="15">
        <v>5</v>
      </c>
      <c r="L11" s="9" t="s">
        <v>14</v>
      </c>
      <c r="M11" s="30">
        <v>599000</v>
      </c>
    </row>
    <row r="12" spans="1:13" x14ac:dyDescent="0.3">
      <c r="A12" s="4">
        <v>6</v>
      </c>
      <c r="B12" s="5" t="s">
        <v>15</v>
      </c>
      <c r="C12" s="4">
        <v>150</v>
      </c>
      <c r="D12" s="13">
        <f>C12*C4</f>
        <v>2100000</v>
      </c>
      <c r="E12" s="13">
        <f t="shared" si="0"/>
        <v>525000</v>
      </c>
      <c r="F12" s="13">
        <v>70000</v>
      </c>
      <c r="G12" s="13">
        <f t="shared" si="1"/>
        <v>210000</v>
      </c>
      <c r="H12" s="28">
        <f t="shared" si="2"/>
        <v>805000</v>
      </c>
      <c r="K12" s="15">
        <v>6</v>
      </c>
      <c r="L12" s="9" t="s">
        <v>15</v>
      </c>
      <c r="M12" s="30">
        <v>805000</v>
      </c>
    </row>
    <row r="13" spans="1:13" x14ac:dyDescent="0.3">
      <c r="A13" s="4">
        <v>7</v>
      </c>
      <c r="B13" s="5" t="s">
        <v>16</v>
      </c>
      <c r="C13" s="4">
        <v>170</v>
      </c>
      <c r="D13" s="13">
        <f>C13*C4</f>
        <v>2380000</v>
      </c>
      <c r="E13" s="13">
        <f t="shared" si="0"/>
        <v>595000</v>
      </c>
      <c r="F13" s="13">
        <v>140000</v>
      </c>
      <c r="G13" s="13">
        <f t="shared" si="1"/>
        <v>238000</v>
      </c>
      <c r="H13" s="28">
        <f t="shared" si="2"/>
        <v>973000</v>
      </c>
      <c r="K13" s="15">
        <v>7</v>
      </c>
      <c r="L13" s="9" t="s">
        <v>16</v>
      </c>
      <c r="M13" s="30">
        <v>973000</v>
      </c>
    </row>
    <row r="14" spans="1:13" x14ac:dyDescent="0.3">
      <c r="A14" s="4">
        <v>8</v>
      </c>
      <c r="B14" s="5" t="s">
        <v>17</v>
      </c>
      <c r="C14" s="4">
        <v>200</v>
      </c>
      <c r="D14" s="13">
        <f>C14*C4</f>
        <v>2800000</v>
      </c>
      <c r="E14" s="13">
        <f t="shared" si="0"/>
        <v>700000</v>
      </c>
      <c r="F14" s="13">
        <v>120000</v>
      </c>
      <c r="G14" s="13">
        <f t="shared" si="1"/>
        <v>280000</v>
      </c>
      <c r="H14" s="28">
        <f t="shared" si="2"/>
        <v>1100000</v>
      </c>
      <c r="K14" s="15">
        <v>8</v>
      </c>
      <c r="L14" s="9" t="s">
        <v>17</v>
      </c>
      <c r="M14" s="30">
        <v>1100000</v>
      </c>
    </row>
    <row r="15" spans="1:13" x14ac:dyDescent="0.3">
      <c r="A15" s="4">
        <v>9</v>
      </c>
      <c r="B15" s="5" t="s">
        <v>18</v>
      </c>
      <c r="C15" s="4">
        <v>20</v>
      </c>
      <c r="D15" s="13">
        <f>C15*C4</f>
        <v>280000</v>
      </c>
      <c r="E15" s="13">
        <f t="shared" si="0"/>
        <v>70000</v>
      </c>
      <c r="F15" s="13">
        <v>30000</v>
      </c>
      <c r="G15" s="13">
        <f t="shared" si="1"/>
        <v>28000</v>
      </c>
      <c r="H15" s="28">
        <f t="shared" si="2"/>
        <v>128000</v>
      </c>
      <c r="K15" s="15">
        <v>9</v>
      </c>
      <c r="L15" s="9" t="s">
        <v>18</v>
      </c>
      <c r="M15" s="30">
        <v>128000</v>
      </c>
    </row>
    <row r="16" spans="1:13" x14ac:dyDescent="0.3">
      <c r="A16" s="4">
        <v>10</v>
      </c>
      <c r="B16" s="5" t="s">
        <v>19</v>
      </c>
      <c r="C16" s="4">
        <v>25</v>
      </c>
      <c r="D16" s="13">
        <f>C16*C4</f>
        <v>350000</v>
      </c>
      <c r="E16" s="13">
        <f t="shared" si="0"/>
        <v>87500</v>
      </c>
      <c r="F16" s="13">
        <v>40000</v>
      </c>
      <c r="G16" s="13">
        <f t="shared" si="1"/>
        <v>35000</v>
      </c>
      <c r="H16" s="28">
        <f t="shared" si="2"/>
        <v>162500</v>
      </c>
      <c r="K16" s="15">
        <v>10</v>
      </c>
      <c r="L16" s="9" t="s">
        <v>19</v>
      </c>
      <c r="M16" s="30">
        <v>162500</v>
      </c>
    </row>
    <row r="18" spans="1:10" ht="19.8" customHeight="1" x14ac:dyDescent="0.3">
      <c r="A18" s="14" t="s">
        <v>34</v>
      </c>
      <c r="B18" s="14"/>
    </row>
    <row r="19" spans="1:10" ht="31.2" x14ac:dyDescent="0.3">
      <c r="A19" s="10" t="s">
        <v>30</v>
      </c>
      <c r="B19" s="10" t="s">
        <v>1</v>
      </c>
      <c r="C19" s="10" t="s">
        <v>32</v>
      </c>
      <c r="D19" s="10" t="s">
        <v>21</v>
      </c>
      <c r="E19" s="10" t="s">
        <v>22</v>
      </c>
      <c r="F19" s="10" t="s">
        <v>23</v>
      </c>
      <c r="G19" s="10" t="s">
        <v>24</v>
      </c>
      <c r="H19" s="10" t="s">
        <v>25</v>
      </c>
      <c r="I19" s="10" t="s">
        <v>26</v>
      </c>
      <c r="J19" s="10" t="s">
        <v>33</v>
      </c>
    </row>
    <row r="20" spans="1:10" x14ac:dyDescent="0.3">
      <c r="A20" s="4">
        <v>2</v>
      </c>
      <c r="B20" s="4" t="str">
        <f t="shared" ref="B20:B25" si="3">VLOOKUP(A20,Kode_Barang,2,FALSE)</f>
        <v>Ponsel</v>
      </c>
      <c r="C20" s="4">
        <v>10</v>
      </c>
      <c r="D20" s="4" t="s">
        <v>27</v>
      </c>
      <c r="E20" s="11">
        <f>M8</f>
        <v>962000</v>
      </c>
      <c r="F20" s="11">
        <f>C20*E20</f>
        <v>9620000</v>
      </c>
      <c r="G20" s="13">
        <f>IF(AND(C20&gt;7,D20="Tunai"),25%*F20,0)</f>
        <v>2405000</v>
      </c>
      <c r="H20" s="13">
        <f>IF(OR(B20="Kulkas",B20="Mesin Cuci"),550000,IF(B20="Komputer",200000,0))</f>
        <v>0</v>
      </c>
      <c r="I20" s="11">
        <f>F20-G20-H20</f>
        <v>7215000</v>
      </c>
      <c r="J20" s="12" t="str" cm="1">
        <f t="array" ref="J20">[1]!terbilang(I20)</f>
        <v>Tujuh juta dua ratus lima belas ribu</v>
      </c>
    </row>
    <row r="21" spans="1:10" x14ac:dyDescent="0.3">
      <c r="A21" s="4">
        <v>9</v>
      </c>
      <c r="B21" s="4" t="str">
        <f t="shared" si="3"/>
        <v>Setrika</v>
      </c>
      <c r="C21" s="4">
        <v>8</v>
      </c>
      <c r="D21" s="4" t="s">
        <v>27</v>
      </c>
      <c r="E21" s="11">
        <f>M15</f>
        <v>128000</v>
      </c>
      <c r="F21" s="11">
        <f t="shared" ref="F21:F25" si="4">C21*E21</f>
        <v>1024000</v>
      </c>
      <c r="G21" s="13">
        <f>IF(AND(C21&gt;7,D21="Tunai"),25%*F21,0)</f>
        <v>256000</v>
      </c>
      <c r="H21" s="13">
        <f t="shared" ref="H21:H25" si="5">IF(OR(B21="Kulkas",B21="Mesin Cuci"),550000,IF(B21="Komputer",200000,0))</f>
        <v>0</v>
      </c>
      <c r="I21" s="11">
        <f t="shared" ref="I21:I25" si="6">F21-G21-H21</f>
        <v>768000</v>
      </c>
      <c r="J21" s="12" t="str" cm="1">
        <f t="array" ref="J21">[1]!terbilang(I21)</f>
        <v>Tujuh ratus enam puluh delapan ribu</v>
      </c>
    </row>
    <row r="22" spans="1:10" x14ac:dyDescent="0.3">
      <c r="A22" s="4">
        <v>7</v>
      </c>
      <c r="B22" s="4" t="str">
        <f t="shared" si="3"/>
        <v>Kulkas</v>
      </c>
      <c r="C22" s="4">
        <v>12</v>
      </c>
      <c r="D22" s="4" t="s">
        <v>28</v>
      </c>
      <c r="E22" s="11">
        <f>M13</f>
        <v>973000</v>
      </c>
      <c r="F22" s="11">
        <f t="shared" si="4"/>
        <v>11676000</v>
      </c>
      <c r="G22" s="13">
        <f>IF(AND(C22&gt;7,D22="Tunai"),25%*F22,0)</f>
        <v>0</v>
      </c>
      <c r="H22" s="13">
        <f t="shared" si="5"/>
        <v>550000</v>
      </c>
      <c r="I22" s="11">
        <f t="shared" si="6"/>
        <v>11126000</v>
      </c>
      <c r="J22" s="25" t="str" cm="1">
        <f t="array" ref="J22">[1]!terbilang(I22)</f>
        <v>Sebelas juta seratus dua puluh enam ribu</v>
      </c>
    </row>
    <row r="23" spans="1:10" ht="31.2" x14ac:dyDescent="0.3">
      <c r="A23" s="4">
        <v>1</v>
      </c>
      <c r="B23" s="4" t="str">
        <f t="shared" si="3"/>
        <v>Komputer</v>
      </c>
      <c r="C23" s="4">
        <v>9</v>
      </c>
      <c r="D23" s="4" t="s">
        <v>27</v>
      </c>
      <c r="E23" s="11">
        <f>M7</f>
        <v>1788000</v>
      </c>
      <c r="F23" s="11">
        <f t="shared" si="4"/>
        <v>16092000</v>
      </c>
      <c r="G23" s="13">
        <f>IF(AND(C23&gt;7,D23="Tunai"),25%*F23,0)</f>
        <v>4023000</v>
      </c>
      <c r="H23" s="13">
        <f t="shared" si="5"/>
        <v>200000</v>
      </c>
      <c r="I23" s="11">
        <f t="shared" si="6"/>
        <v>11869000</v>
      </c>
      <c r="J23" s="25" t="str" cm="1">
        <f t="array" ref="J23">[1]!terbilang(I23)</f>
        <v>Sebelas juta delapan ratus enam puluh sembilan ribu</v>
      </c>
    </row>
    <row r="24" spans="1:10" x14ac:dyDescent="0.3">
      <c r="A24" s="4">
        <v>3</v>
      </c>
      <c r="B24" s="4" t="str">
        <f t="shared" si="3"/>
        <v>Televisi</v>
      </c>
      <c r="C24" s="4">
        <v>7</v>
      </c>
      <c r="D24" s="4" t="s">
        <v>28</v>
      </c>
      <c r="E24" s="11">
        <f>M9</f>
        <v>1080000</v>
      </c>
      <c r="F24" s="11">
        <f t="shared" si="4"/>
        <v>7560000</v>
      </c>
      <c r="G24" s="13">
        <f>IF(AND(C24&gt;7,D24="Tunai"),25%*F24,0)</f>
        <v>0</v>
      </c>
      <c r="H24" s="13">
        <f t="shared" si="5"/>
        <v>0</v>
      </c>
      <c r="I24" s="11">
        <f t="shared" si="6"/>
        <v>7560000</v>
      </c>
      <c r="J24" s="12" t="str" cm="1">
        <f t="array" ref="J24">[1]!terbilang(I24)</f>
        <v>Tujuh juta lima ratus enam puluh ribu</v>
      </c>
    </row>
    <row r="25" spans="1:10" ht="31.2" x14ac:dyDescent="0.3">
      <c r="A25" s="4">
        <v>5</v>
      </c>
      <c r="B25" s="4" t="str">
        <f t="shared" si="3"/>
        <v>VCD</v>
      </c>
      <c r="C25" s="4">
        <v>15</v>
      </c>
      <c r="D25" s="4" t="s">
        <v>27</v>
      </c>
      <c r="E25" s="11">
        <f>M11</f>
        <v>599000</v>
      </c>
      <c r="F25" s="11">
        <f t="shared" si="4"/>
        <v>8985000</v>
      </c>
      <c r="G25" s="13">
        <f>IF(AND(C25&gt;7,D25="Tunai"),25%*F25,0)</f>
        <v>2246250</v>
      </c>
      <c r="H25" s="13">
        <f t="shared" si="5"/>
        <v>0</v>
      </c>
      <c r="I25" s="11">
        <f t="shared" si="6"/>
        <v>6738750</v>
      </c>
      <c r="J25" s="25" t="str" cm="1">
        <f t="array" ref="J25">[1]!terbilang(I25)</f>
        <v>Enam juta tujuh ratus tiga puluh delapan ribu tujuh ratus lima puluh</v>
      </c>
    </row>
    <row r="26" spans="1:10" ht="31.2" x14ac:dyDescent="0.3">
      <c r="A26" s="22" t="s">
        <v>37</v>
      </c>
      <c r="B26" s="23"/>
      <c r="C26" s="23"/>
      <c r="D26" s="23"/>
      <c r="E26" s="23"/>
      <c r="F26" s="23"/>
      <c r="G26" s="23"/>
      <c r="H26" s="24"/>
      <c r="I26" s="34">
        <f>SUM(I20:I25)</f>
        <v>45276750</v>
      </c>
      <c r="J26" s="33" t="str" cm="1">
        <f t="array" ref="J26">[1]!terbilang(I26)</f>
        <v>Empat puluh lima juta dua ratus tujuh puluh enam ribu tujuh ratus lima puluh</v>
      </c>
    </row>
    <row r="27" spans="1:10" x14ac:dyDescent="0.3">
      <c r="A27" s="35"/>
      <c r="B27" s="35"/>
      <c r="C27" s="35"/>
      <c r="D27" s="35"/>
      <c r="E27" s="35"/>
      <c r="F27" s="35"/>
      <c r="G27" s="35"/>
      <c r="H27" s="35"/>
      <c r="I27" s="36"/>
      <c r="J27" s="37"/>
    </row>
    <row r="28" spans="1:10" x14ac:dyDescent="0.3">
      <c r="A28" s="18" t="s">
        <v>29</v>
      </c>
      <c r="B28" s="18"/>
    </row>
    <row r="29" spans="1:10" x14ac:dyDescent="0.3">
      <c r="A29" s="1" t="s">
        <v>35</v>
      </c>
    </row>
    <row r="30" spans="1:10" x14ac:dyDescent="0.3">
      <c r="A30" s="1" t="s">
        <v>36</v>
      </c>
    </row>
  </sheetData>
  <mergeCells count="12">
    <mergeCell ref="M5:M6"/>
    <mergeCell ref="H5:H6"/>
    <mergeCell ref="A28:B28"/>
    <mergeCell ref="K5:K6"/>
    <mergeCell ref="L5:L6"/>
    <mergeCell ref="A5:A6"/>
    <mergeCell ref="B5:B6"/>
    <mergeCell ref="C5:D5"/>
    <mergeCell ref="E5:E6"/>
    <mergeCell ref="F5:F6"/>
    <mergeCell ref="G5:G6"/>
    <mergeCell ref="A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Harga_barang</vt:lpstr>
      <vt:lpstr>Kode_Barang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Afrizal Ilza Munadhif</dc:creator>
  <cp:lastModifiedBy>Admin</cp:lastModifiedBy>
  <dcterms:created xsi:type="dcterms:W3CDTF">2024-06-05T15:31:02Z</dcterms:created>
  <dcterms:modified xsi:type="dcterms:W3CDTF">2024-06-06T12:06:20Z</dcterms:modified>
</cp:coreProperties>
</file>