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7" activeTab="7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I41" i="2"/>
  <c r="I39"/>
  <c r="I37"/>
  <c r="I35"/>
  <c r="I33"/>
  <c r="I31"/>
  <c r="I29"/>
  <c r="I27"/>
  <c r="I25"/>
  <c r="I23"/>
  <c r="I21"/>
  <c r="I19"/>
  <c r="I17"/>
  <c r="I15"/>
  <c r="I13"/>
  <c r="I11"/>
  <c r="I9"/>
  <c r="I7"/>
  <c r="I5"/>
  <c r="G43"/>
  <c r="H41"/>
  <c r="G41"/>
  <c r="D41"/>
  <c r="H39"/>
  <c r="E39"/>
  <c r="D39"/>
  <c r="G35"/>
  <c r="H33"/>
  <c r="G33"/>
  <c r="D33"/>
  <c r="H31"/>
  <c r="E31"/>
  <c r="D31"/>
  <c r="G27"/>
  <c r="H25"/>
  <c r="G25"/>
  <c r="D25"/>
  <c r="H23"/>
  <c r="E23"/>
  <c r="D23"/>
  <c r="G19"/>
  <c r="H17"/>
  <c r="G17"/>
  <c r="D17"/>
  <c r="H15"/>
  <c r="E15"/>
  <c r="D15"/>
  <c r="G11"/>
  <c r="H9"/>
  <c r="G9"/>
  <c r="D9"/>
  <c r="H7"/>
  <c r="G7"/>
  <c r="E7"/>
  <c r="D7"/>
  <c r="H5"/>
  <c r="H37" s="1"/>
  <c r="G5"/>
  <c r="G39" s="1"/>
  <c r="F5"/>
  <c r="F41" s="1"/>
  <c r="E5"/>
  <c r="E43" s="1"/>
  <c r="D5"/>
  <c r="D37" s="1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F21" i="2" l="1"/>
  <c r="F37"/>
  <c r="E13"/>
  <c r="F19"/>
  <c r="E29"/>
  <c r="F43"/>
  <c r="F7"/>
  <c r="E9"/>
  <c r="D11"/>
  <c r="H11"/>
  <c r="G13"/>
  <c r="F15"/>
  <c r="E17"/>
  <c r="D19"/>
  <c r="H19"/>
  <c r="G21"/>
  <c r="F23"/>
  <c r="E25"/>
  <c r="D27"/>
  <c r="H27"/>
  <c r="G29"/>
  <c r="F31"/>
  <c r="E33"/>
  <c r="D35"/>
  <c r="H35"/>
  <c r="G37"/>
  <c r="F39"/>
  <c r="E41"/>
  <c r="D43"/>
  <c r="H43"/>
  <c r="F13"/>
  <c r="F29"/>
  <c r="F11"/>
  <c r="E21"/>
  <c r="F27"/>
  <c r="F35"/>
  <c r="E37"/>
  <c r="F9"/>
  <c r="E11"/>
  <c r="D13"/>
  <c r="H13"/>
  <c r="G15"/>
  <c r="F17"/>
  <c r="E19"/>
  <c r="D21"/>
  <c r="H21"/>
  <c r="G23"/>
  <c r="F25"/>
  <c r="E27"/>
  <c r="D29"/>
  <c r="H29"/>
  <c r="G31"/>
  <c r="F33"/>
  <c r="E35"/>
</calcChain>
</file>

<file path=xl/sharedStrings.xml><?xml version="1.0" encoding="utf-8"?>
<sst xmlns="http://schemas.openxmlformats.org/spreadsheetml/2006/main" count="84" uniqueCount="54">
  <si>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</si>
  <si>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</si>
  <si>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</si>
  <si>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</si>
  <si>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</si>
  <si>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</si>
  <si>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</si>
  <si>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</si>
  <si>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</si>
  <si>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</si>
  <si>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</si>
  <si>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</si>
  <si>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</si>
  <si>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</si>
  <si>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</si>
  <si>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probability that a random prediction is correct (%)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</si>
  <si>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</si>
  <si>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</si>
  <si>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</si>
  <si>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</si>
  <si>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</si>
  <si>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</si>
  <si>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</si>
  <si>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</si>
  <si>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</si>
  <si>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0.2</t>
  </si>
  <si>
    <t>Time Score DF 0.5 (Total Sucess)</t>
  </si>
  <si>
    <t>Time Score DF 0.5</t>
  </si>
  <si>
    <t>Time Score DF 0.8 (Total Success)</t>
  </si>
  <si>
    <t>Time Score DF 0.8</t>
  </si>
  <si>
    <t>Domain Time Score 0.8 (Total Success)</t>
  </si>
  <si>
    <t>Domain Time Score 0.8</t>
  </si>
  <si>
    <t>Domain Time Score 0.5 (Total Success)</t>
  </si>
  <si>
    <t>Domain Time Score 0.5</t>
  </si>
  <si>
    <t>Domain Time Score 0.2 (Total Success)</t>
  </si>
  <si>
    <t>Domain Time Score 0.2</t>
  </si>
  <si>
    <t>cnW Time Score DF 0.8 (Total Success)</t>
  </si>
  <si>
    <t>cnW Time Score DF 0.8</t>
  </si>
  <si>
    <t>cnW Time Score DF 0.5 (Total Success)</t>
  </si>
  <si>
    <t>cnW Time Score DF 0.5</t>
  </si>
  <si>
    <t>cnW Time Score DF 0.2 (Total Success)</t>
  </si>
  <si>
    <t>cnW Time Score DF 0.2</t>
  </si>
  <si>
    <t>aaW Time Score DF 0.8 (Total Success)</t>
  </si>
  <si>
    <t>aaW Time Score DF 0.8</t>
  </si>
  <si>
    <t>aaW Time Score DF 0.5 (Total Success)</t>
  </si>
  <si>
    <t>aaW Time Score DF 0.5</t>
  </si>
  <si>
    <t>aaW Time Score DF 0.2 (Total Success)</t>
  </si>
  <si>
    <t>aaW Time Score DF 0.2</t>
  </si>
  <si>
    <t>cnWJC (Total Success)</t>
  </si>
  <si>
    <t>cnWJC</t>
  </si>
  <si>
    <t>aaWJC (Total Success)</t>
  </si>
  <si>
    <t>aaWJC</t>
  </si>
  <si>
    <t>Combinacao Linear (cn, aas, jc, pa, ts08, ts05, ts02)</t>
  </si>
  <si>
    <t>MAS</t>
  </si>
</sst>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7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2" borderId="3" xfId="1" applyNumberFormat="1" applyFont="1" applyFill="1" applyBorder="1" applyAlignment="1" applyProtection="1"/>
    <xf numFmtId="2" fontId="0" fillId="0" borderId="3" xfId="0" applyNumberFormat="1" applyBorder="1"/>
    <xf numFmtId="2" fontId="0" fillId="2" borderId="3" xfId="0" applyNumberFormat="1" applyFill="1" applyBorder="1"/>
    <xf numFmtId="2" fontId="0" fillId="0" borderId="3" xfId="0" applyNumberFormat="1" applyFont="1" applyBorder="1"/>
    <xf numFmtId="0" fontId="0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1994-1999'!$D$7:$D$43</c:f>
              <c:numCache>
                <c:formatCode>0.00</c:formatCode>
                <c:ptCount val="18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56.380414513293204</c:v>
                </c:pt>
                <c:pt idx="5">
                  <c:v>60.407586978528435</c:v>
                </c:pt>
                <c:pt idx="6">
                  <c:v>60.407586978528435</c:v>
                </c:pt>
                <c:pt idx="7">
                  <c:v>64.434759443763653</c:v>
                </c:pt>
                <c:pt idx="8">
                  <c:v>64.434759443763653</c:v>
                </c:pt>
                <c:pt idx="9">
                  <c:v>64.434759443763653</c:v>
                </c:pt>
                <c:pt idx="10">
                  <c:v>56.380414513293204</c:v>
                </c:pt>
                <c:pt idx="11">
                  <c:v>60.407586978528435</c:v>
                </c:pt>
                <c:pt idx="12">
                  <c:v>64.434759443763653</c:v>
                </c:pt>
                <c:pt idx="13">
                  <c:v>60.407586978528435</c:v>
                </c:pt>
                <c:pt idx="14">
                  <c:v>64.434759443763653</c:v>
                </c:pt>
                <c:pt idx="15">
                  <c:v>64.434759443763653</c:v>
                </c:pt>
                <c:pt idx="16">
                  <c:v>40.271724652352283</c:v>
                </c:pt>
                <c:pt idx="17">
                  <c:v>56.380414513293204</c:v>
                </c:pt>
              </c:numCache>
            </c:numRef>
          </c:val>
        </c:ser>
        <c:shape val="cylinder"/>
        <c:axId val="87431040"/>
        <c:axId val="87432576"/>
        <c:axId val="0"/>
      </c:bar3DChart>
      <c:catAx>
        <c:axId val="8743104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432576"/>
        <c:crosses val="autoZero"/>
        <c:auto val="1"/>
        <c:lblAlgn val="ctr"/>
        <c:lblOffset val="100"/>
      </c:catAx>
      <c:valAx>
        <c:axId val="8743257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43104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1994-1999'!$E$7:$E$43</c:f>
              <c:numCache>
                <c:formatCode>0.00</c:formatCode>
                <c:ptCount val="18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79.491715806346861</c:v>
                </c:pt>
                <c:pt idx="5">
                  <c:v>83.104975615726289</c:v>
                </c:pt>
                <c:pt idx="6">
                  <c:v>80.696135742806661</c:v>
                </c:pt>
                <c:pt idx="7">
                  <c:v>91.535915170944875</c:v>
                </c:pt>
                <c:pt idx="8">
                  <c:v>85.513815488645875</c:v>
                </c:pt>
                <c:pt idx="9">
                  <c:v>85.513815488645875</c:v>
                </c:pt>
                <c:pt idx="10">
                  <c:v>72.26519618758806</c:v>
                </c:pt>
                <c:pt idx="11">
                  <c:v>69.856356314668474</c:v>
                </c:pt>
                <c:pt idx="12">
                  <c:v>71.06077625112826</c:v>
                </c:pt>
                <c:pt idx="13">
                  <c:v>73.46961612404786</c:v>
                </c:pt>
                <c:pt idx="14">
                  <c:v>72.26519618758806</c:v>
                </c:pt>
                <c:pt idx="15">
                  <c:v>73.46961612404786</c:v>
                </c:pt>
                <c:pt idx="16">
                  <c:v>61.42541675944986</c:v>
                </c:pt>
                <c:pt idx="17">
                  <c:v>60.220996822990053</c:v>
                </c:pt>
              </c:numCache>
            </c:numRef>
          </c:val>
        </c:ser>
        <c:shape val="cylinder"/>
        <c:axId val="87359488"/>
        <c:axId val="87361024"/>
        <c:axId val="0"/>
      </c:bar3DChart>
      <c:catAx>
        <c:axId val="87359488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361024"/>
        <c:crosses val="autoZero"/>
        <c:auto val="1"/>
        <c:lblAlgn val="ctr"/>
        <c:lblOffset val="100"/>
      </c:catAx>
      <c:valAx>
        <c:axId val="8736102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35948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1994-1999'!$F$7:$F$43</c:f>
              <c:numCache>
                <c:formatCode>0.00</c:formatCode>
                <c:ptCount val="18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46.717718606180135</c:v>
                </c:pt>
                <c:pt idx="5">
                  <c:v>46.717718606180135</c:v>
                </c:pt>
                <c:pt idx="6">
                  <c:v>47.091460355029582</c:v>
                </c:pt>
                <c:pt idx="7">
                  <c:v>48.21268560157791</c:v>
                </c:pt>
                <c:pt idx="8">
                  <c:v>47.838943852728463</c:v>
                </c:pt>
                <c:pt idx="9">
                  <c:v>47.465202103879015</c:v>
                </c:pt>
                <c:pt idx="10">
                  <c:v>44.849009861932942</c:v>
                </c:pt>
                <c:pt idx="11">
                  <c:v>44.849009861932942</c:v>
                </c:pt>
                <c:pt idx="12">
                  <c:v>44.849009861932942</c:v>
                </c:pt>
                <c:pt idx="13">
                  <c:v>50.08139434582511</c:v>
                </c:pt>
                <c:pt idx="14">
                  <c:v>50.828877843523998</c:v>
                </c:pt>
                <c:pt idx="15">
                  <c:v>50.08139434582511</c:v>
                </c:pt>
                <c:pt idx="16">
                  <c:v>48.58642735042735</c:v>
                </c:pt>
                <c:pt idx="17">
                  <c:v>57.182487573964494</c:v>
                </c:pt>
              </c:numCache>
            </c:numRef>
          </c:val>
        </c:ser>
        <c:shape val="cylinder"/>
        <c:axId val="96343936"/>
        <c:axId val="96345472"/>
        <c:axId val="0"/>
      </c:bar3DChart>
      <c:catAx>
        <c:axId val="96343936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345472"/>
        <c:crosses val="autoZero"/>
        <c:auto val="1"/>
        <c:lblAlgn val="ctr"/>
        <c:lblOffset val="100"/>
      </c:catAx>
      <c:valAx>
        <c:axId val="9634547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34393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1994-1999'!$G$7:$G$43</c:f>
              <c:numCache>
                <c:formatCode>0.00</c:formatCode>
                <c:ptCount val="18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67.398219727621765</c:v>
                </c:pt>
                <c:pt idx="5">
                  <c:v>68.646334907762906</c:v>
                </c:pt>
                <c:pt idx="6">
                  <c:v>69.894450087904062</c:v>
                </c:pt>
                <c:pt idx="7">
                  <c:v>72.390680448186345</c:v>
                </c:pt>
                <c:pt idx="8">
                  <c:v>66.150104547480638</c:v>
                </c:pt>
                <c:pt idx="9">
                  <c:v>64.901989367339482</c:v>
                </c:pt>
                <c:pt idx="10">
                  <c:v>63.653874187198333</c:v>
                </c:pt>
                <c:pt idx="11">
                  <c:v>63.653874187198333</c:v>
                </c:pt>
                <c:pt idx="12">
                  <c:v>63.653874187198333</c:v>
                </c:pt>
                <c:pt idx="13">
                  <c:v>71.142565268045203</c:v>
                </c:pt>
                <c:pt idx="14">
                  <c:v>69.894450087904062</c:v>
                </c:pt>
                <c:pt idx="15">
                  <c:v>66.150104547480638</c:v>
                </c:pt>
                <c:pt idx="16">
                  <c:v>64.901989367339482</c:v>
                </c:pt>
                <c:pt idx="17">
                  <c:v>68.646334907762906</c:v>
                </c:pt>
              </c:numCache>
            </c:numRef>
          </c:val>
        </c:ser>
        <c:shape val="cylinder"/>
        <c:axId val="96399360"/>
        <c:axId val="96400896"/>
        <c:axId val="0"/>
      </c:bar3DChart>
      <c:catAx>
        <c:axId val="9639936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400896"/>
        <c:crosses val="autoZero"/>
        <c:auto val="1"/>
        <c:lblAlgn val="ctr"/>
        <c:lblOffset val="100"/>
      </c:catAx>
      <c:valAx>
        <c:axId val="964008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39936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ASTRO-PH - Random = 0,23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1994-1999'!$H$7:$H$43</c:f>
              <c:numCache>
                <c:formatCode>0.00</c:formatCode>
                <c:ptCount val="18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39.763610678650707</c:v>
                </c:pt>
                <c:pt idx="17">
                  <c:v>36.297039491281161</c:v>
                </c:pt>
              </c:numCache>
            </c:numRef>
          </c:val>
        </c:ser>
        <c:shape val="cylinder"/>
        <c:axId val="96544256"/>
        <c:axId val="96545792"/>
        <c:axId val="0"/>
      </c:bar3DChart>
      <c:catAx>
        <c:axId val="96544256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545792"/>
        <c:crosses val="autoZero"/>
        <c:auto val="1"/>
        <c:lblAlgn val="ctr"/>
        <c:lblOffset val="100"/>
      </c:catAx>
      <c:valAx>
        <c:axId val="9654579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54425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1994-1999'!$C$7:$C$42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1994-1999'!$I$7:$I$42</c:f>
              <c:numCache>
                <c:formatCode>0.00</c:formatCode>
                <c:ptCount val="18"/>
                <c:pt idx="0">
                  <c:v>315.06481837047784</c:v>
                </c:pt>
                <c:pt idx="1">
                  <c:v>324.82346318726252</c:v>
                </c:pt>
                <c:pt idx="2">
                  <c:v>299.33149305362082</c:v>
                </c:pt>
                <c:pt idx="3">
                  <c:v>31.466650633713961</c:v>
                </c:pt>
                <c:pt idx="4">
                  <c:v>252.92814116972619</c:v>
                </c:pt>
                <c:pt idx="5">
                  <c:v>245.16105651963221</c:v>
                </c:pt>
                <c:pt idx="6">
                  <c:v>243.36865236961057</c:v>
                </c:pt>
                <c:pt idx="7">
                  <c:v>251.73320506971169</c:v>
                </c:pt>
                <c:pt idx="8">
                  <c:v>246.75430465298484</c:v>
                </c:pt>
                <c:pt idx="9">
                  <c:v>245.3602125363013</c:v>
                </c:pt>
                <c:pt idx="10">
                  <c:v>35.051458933757331</c:v>
                </c:pt>
                <c:pt idx="11">
                  <c:v>35.648926983764554</c:v>
                </c:pt>
                <c:pt idx="12">
                  <c:v>34.453990883750095</c:v>
                </c:pt>
                <c:pt idx="13">
                  <c:v>39.233735283807917</c:v>
                </c:pt>
                <c:pt idx="14">
                  <c:v>39.233735283807917</c:v>
                </c:pt>
                <c:pt idx="15">
                  <c:v>38.636267233800687</c:v>
                </c:pt>
                <c:pt idx="16">
                  <c:v>39.034579267138838</c:v>
                </c:pt>
                <c:pt idx="17">
                  <c:v>35.648926983764554</c:v>
                </c:pt>
              </c:numCache>
            </c:numRef>
          </c:val>
        </c:ser>
        <c:shape val="cylinder"/>
        <c:axId val="71553024"/>
        <c:axId val="97764096"/>
        <c:axId val="0"/>
      </c:bar3DChart>
      <c:catAx>
        <c:axId val="71553024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7764096"/>
        <c:crosses val="autoZero"/>
        <c:auto val="1"/>
        <c:lblAlgn val="ctr"/>
        <c:lblOffset val="100"/>
      </c:catAx>
      <c:valAx>
        <c:axId val="977640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7155302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3</xdr:row>
      <xdr:rowOff>76200</xdr:rowOff>
    </xdr:from>
    <xdr:to>
      <xdr:col>15</xdr:col>
      <xdr:colOff>424800</xdr:colOff>
      <xdr:row>28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333376</xdr:colOff>
      <xdr:row>4</xdr:row>
      <xdr:rowOff>152400</xdr:rowOff>
    </xdr:from>
    <xdr:to>
      <xdr:col>16</xdr:col>
      <xdr:colOff>234361</xdr:colOff>
      <xdr:row>29</xdr:row>
      <xdr:rowOff>105120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opLeftCell="A6" zoomScaleNormal="100" workbookViewId="0">
      <selection activeCell="H16" sqref="H16"/>
    </sheetView>
  </sheetViews>
  <sheetFormatPr defaultRowHeight="1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>
      <c r="B2" s="25" t="s">
        <v>0</v>
      </c>
      <c r="C2" s="25"/>
      <c r="D2" s="25"/>
      <c r="E2" s="25"/>
      <c r="F2" s="25"/>
      <c r="G2" s="25"/>
      <c r="H2" s="25"/>
      <c r="I2" s="25"/>
    </row>
    <row r="3" spans="2:12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>
      <c r="B9" s="1"/>
      <c r="C9" s="2"/>
      <c r="D9" s="2"/>
      <c r="E9" s="2"/>
      <c r="F9" s="2"/>
      <c r="G9" s="2"/>
      <c r="H9" s="2"/>
      <c r="I9" s="7"/>
    </row>
    <row r="10" spans="2:12" ht="36" customHeight="1">
      <c r="B10" s="26" t="s">
        <v>11</v>
      </c>
      <c r="C10" s="26"/>
      <c r="D10" s="26"/>
      <c r="E10" s="26"/>
      <c r="F10" s="26"/>
      <c r="G10" s="26"/>
      <c r="H10" s="26"/>
      <c r="I10" s="26"/>
    </row>
    <row r="11" spans="2:12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>
      <c r="B12" s="6" t="s">
        <v>6</v>
      </c>
      <c r="C12" s="2"/>
      <c r="D12" s="2">
        <v>2640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>
      <c r="B17" s="28" t="s">
        <v>53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>
      <c r="B18" s="26" t="s">
        <v>12</v>
      </c>
      <c r="C18" s="26"/>
      <c r="D18" s="26"/>
      <c r="E18" s="26"/>
      <c r="F18" s="26"/>
      <c r="G18" s="26"/>
      <c r="H18" s="26"/>
      <c r="I18" s="26"/>
    </row>
    <row r="19" spans="1:12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>
      <c r="B20" s="1"/>
      <c r="C20" s="2"/>
      <c r="D20" s="3"/>
      <c r="E20" s="3"/>
      <c r="F20" s="3"/>
      <c r="G20" s="3"/>
      <c r="H20" s="3"/>
      <c r="I20" s="4"/>
    </row>
    <row r="21" spans="1:12">
      <c r="B21" s="6" t="s">
        <v>6</v>
      </c>
      <c r="C21" s="2"/>
      <c r="D21" s="2">
        <f t="shared" ref="D21:I25" si="0">D4-D12</f>
        <v>-518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I43"/>
  <sheetViews>
    <sheetView zoomScaleNormal="100" workbookViewId="0">
      <selection activeCell="B45" sqref="B45"/>
    </sheetView>
  </sheetViews>
  <sheetFormatPr defaultRowHeight="15" outlineLevelRow="2"/>
  <cols>
    <col min="1" max="2" width="8.42578125"/>
    <col min="3" max="3" width="43.42578125"/>
    <col min="4" max="4" width="10"/>
    <col min="5" max="5" width="9.7109375"/>
    <col min="6" max="6" width="12.7109375"/>
    <col min="7" max="7" width="9"/>
    <col min="8" max="8" width="9.7109375"/>
    <col min="9" max="9" width="14.42578125" customWidth="1"/>
    <col min="10" max="1025" width="8.42578125"/>
  </cols>
  <sheetData>
    <row r="1" spans="3:9">
      <c r="C1" s="17"/>
    </row>
    <row r="2" spans="3:9">
      <c r="C2" s="27" t="s">
        <v>13</v>
      </c>
      <c r="D2" s="27"/>
      <c r="E2" s="27"/>
      <c r="F2" s="27"/>
      <c r="G2" s="27"/>
      <c r="H2" s="27"/>
    </row>
    <row r="4" spans="3:9">
      <c r="C4" s="3" t="s">
        <v>14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  <c r="I4" s="3" t="s">
        <v>53</v>
      </c>
    </row>
    <row r="5" spans="3:9">
      <c r="C5" s="2" t="s">
        <v>15</v>
      </c>
      <c r="D5" s="19">
        <f>( 'First Table'!I12 / ( ( ('First Table'!G12 * ('First Table'!G12 - 1))/2) - 'First Table'!H12) *100)</f>
        <v>0.18125049612362076</v>
      </c>
      <c r="E5" s="20">
        <f>( 'First Table'!I13 / ( ( ('First Table'!G13 * ('First Table'!G13 - 1))/2) - 'First Table'!H13)*100)</f>
        <v>0.1082496997376321</v>
      </c>
      <c r="F5" s="20">
        <f>( 'First Table'!I14 / ( ( ('First Table'!G14 * ('First Table'!G14 - 1))/2) - 'First Table'!H14)*100)</f>
        <v>0.13721253095198055</v>
      </c>
      <c r="G5" s="20">
        <f>( 'First Table'!I15 / ( ( ('First Table'!G15 * ('First Table'!G15 - 1))/2) - 'First Table'!H15)*100 )</f>
        <v>0.11081716547163969</v>
      </c>
      <c r="H5" s="19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</row>
    <row r="6" spans="3:9" hidden="1" outlineLevel="2">
      <c r="C6" s="2" t="s">
        <v>16</v>
      </c>
      <c r="D6" s="21">
        <v>14</v>
      </c>
      <c r="E6" s="22">
        <v>42</v>
      </c>
      <c r="F6" s="22">
        <v>132</v>
      </c>
      <c r="G6" s="22">
        <v>51</v>
      </c>
      <c r="H6" s="21">
        <v>186</v>
      </c>
      <c r="I6" s="21">
        <v>1582</v>
      </c>
    </row>
    <row r="7" spans="3:9" collapsed="1">
      <c r="C7" s="2" t="s">
        <v>17</v>
      </c>
      <c r="D7" s="19">
        <f>((D6/ 'First Table'!I12  )*100)/D5</f>
        <v>56.380414513293204</v>
      </c>
      <c r="E7" s="22">
        <f>((E6/   'First Table'!I13    )*100)/E5</f>
        <v>50.585637331311638</v>
      </c>
      <c r="F7" s="22">
        <f>((F6/   'First Table'!I14    )*100)/F5</f>
        <v>49.33391084812623</v>
      </c>
      <c r="G7" s="22">
        <f>((G6/   'First Table'!I15    )*100)/G5</f>
        <v>63.653874187198333</v>
      </c>
      <c r="H7" s="21">
        <f>((H6/   'First Table'!I16    )*100)/H5</f>
        <v>37.92836710886683</v>
      </c>
      <c r="I7" s="21">
        <f>((I6/   'First Table'!I17    )*100)/I5</f>
        <v>315.06481837047784</v>
      </c>
    </row>
    <row r="8" spans="3:9" hidden="1" outlineLevel="2">
      <c r="C8" s="2" t="s">
        <v>18</v>
      </c>
      <c r="D8" s="21">
        <v>14</v>
      </c>
      <c r="E8" s="22">
        <v>52</v>
      </c>
      <c r="F8" s="22">
        <v>143</v>
      </c>
      <c r="G8" s="22">
        <v>53</v>
      </c>
      <c r="H8" s="21">
        <v>181</v>
      </c>
      <c r="I8" s="21">
        <v>1631</v>
      </c>
    </row>
    <row r="9" spans="3:9" collapsed="1">
      <c r="C9" s="2" t="s">
        <v>19</v>
      </c>
      <c r="D9" s="21">
        <f>((D8/ 'First Table'!I12  )*100)/D5</f>
        <v>56.380414513293204</v>
      </c>
      <c r="E9" s="22">
        <f>((E8/   'First Table'!I13    )*100)/E5</f>
        <v>62.629836695909653</v>
      </c>
      <c r="F9" s="22">
        <f>((F8/   'First Table'!I14    )*100)/F5</f>
        <v>53.445070085470078</v>
      </c>
      <c r="G9" s="22">
        <f>((G8/ 'First Table'!I15  )*100)/G5</f>
        <v>66.150104547480638</v>
      </c>
      <c r="H9" s="21">
        <f>((H8/   'First Table'!I16    )*100)/H5</f>
        <v>36.908787347875787</v>
      </c>
      <c r="I9" s="21">
        <f>((I8/   'First Table'!I17    )*100)/I5</f>
        <v>324.82346318726252</v>
      </c>
    </row>
    <row r="10" spans="3:9" hidden="1" outlineLevel="2">
      <c r="C10" s="2" t="s">
        <v>20</v>
      </c>
      <c r="D10" s="21">
        <v>14</v>
      </c>
      <c r="E10" s="22">
        <v>55</v>
      </c>
      <c r="F10" s="22">
        <v>126</v>
      </c>
      <c r="G10" s="22">
        <v>47</v>
      </c>
      <c r="H10" s="21">
        <v>163</v>
      </c>
      <c r="I10" s="21">
        <v>1503</v>
      </c>
    </row>
    <row r="11" spans="3:9" collapsed="1">
      <c r="C11" s="2" t="s">
        <v>21</v>
      </c>
      <c r="D11" s="21">
        <f>((D10/ 'First Table'!I12  )*100)/D5</f>
        <v>56.380414513293204</v>
      </c>
      <c r="E11" s="22">
        <f>((E10/   'First Table'!I13    )*100)/E5</f>
        <v>66.243096505289046</v>
      </c>
      <c r="F11" s="22">
        <f>((F10/   'First Table'!I14    )*100)/F5</f>
        <v>47.091460355029582</v>
      </c>
      <c r="G11" s="22">
        <f>((G10/ 'First Table'!I15  )*100)/G5</f>
        <v>58.661413466633768</v>
      </c>
      <c r="H11" s="21">
        <f>((H10/   'First Table'!I16    )*100)/H5</f>
        <v>33.238300208308033</v>
      </c>
      <c r="I11" s="21">
        <f>((I10/   'First Table'!I17    )*100)/I5</f>
        <v>299.33149305362082</v>
      </c>
    </row>
    <row r="12" spans="3:9" hidden="1" outlineLevel="2">
      <c r="C12" s="2" t="s">
        <v>22</v>
      </c>
      <c r="D12" s="21">
        <v>1</v>
      </c>
      <c r="E12" s="22">
        <v>2</v>
      </c>
      <c r="F12" s="22">
        <v>71</v>
      </c>
      <c r="G12" s="22">
        <v>4</v>
      </c>
      <c r="H12" s="21">
        <v>27</v>
      </c>
      <c r="I12" s="21">
        <v>158</v>
      </c>
    </row>
    <row r="13" spans="3:9" collapsed="1">
      <c r="C13" s="2" t="s">
        <v>23</v>
      </c>
      <c r="D13" s="21">
        <f>((D12/ 'First Table'!I12  )*100)/D5</f>
        <v>4.0271724652352283</v>
      </c>
      <c r="E13" s="22">
        <f>((E12/   'First Table'!I13    )*100)/E5</f>
        <v>2.4088398729196023</v>
      </c>
      <c r="F13" s="22">
        <f>((F12/   'First Table'!I14    )*100)/F5</f>
        <v>26.535664168310316</v>
      </c>
      <c r="G13" s="22">
        <f>((G12/ 'First Table'!I15  )*100)/G5</f>
        <v>4.9924607205645755</v>
      </c>
      <c r="H13" s="21">
        <f>((H12/   'First Table'!I16    )*100)/H5</f>
        <v>5.5057307093516368</v>
      </c>
      <c r="I13" s="21">
        <f>((I12/   'First Table'!I17    )*100)/I5</f>
        <v>31.466650633713961</v>
      </c>
    </row>
    <row r="14" spans="3:9" hidden="1" outlineLevel="2">
      <c r="C14" s="2" t="s">
        <v>24</v>
      </c>
      <c r="D14" s="21">
        <v>14</v>
      </c>
      <c r="E14" s="22">
        <v>66</v>
      </c>
      <c r="F14" s="22">
        <v>125</v>
      </c>
      <c r="G14" s="22">
        <v>54</v>
      </c>
      <c r="H14" s="21">
        <v>184</v>
      </c>
      <c r="I14" s="21">
        <v>1270</v>
      </c>
    </row>
    <row r="15" spans="3:9" collapsed="1">
      <c r="C15" s="2" t="s">
        <v>25</v>
      </c>
      <c r="D15" s="21">
        <f>((D14/ 'First Table'!I12  )*100)/D5</f>
        <v>56.380414513293204</v>
      </c>
      <c r="E15" s="22">
        <f>((E14/   'First Table'!I13   )*100)/E5</f>
        <v>79.491715806346861</v>
      </c>
      <c r="F15" s="22">
        <f>((F14/   'First Table'!I14    )*100)/F5</f>
        <v>46.717718606180135</v>
      </c>
      <c r="G15" s="22">
        <f>((G14/ 'First Table'!I15  )*100)/G5</f>
        <v>67.398219727621765</v>
      </c>
      <c r="H15" s="21">
        <f>((H14/   'First Table'!I16    )*100)/H5</f>
        <v>37.520535204470413</v>
      </c>
      <c r="I15" s="21">
        <f>((I14/   'First Table'!I17    )*100)/I5</f>
        <v>252.92814116972619</v>
      </c>
    </row>
    <row r="16" spans="3:9" hidden="1" outlineLevel="2">
      <c r="C16" s="2" t="s">
        <v>26</v>
      </c>
      <c r="D16" s="21">
        <v>15</v>
      </c>
      <c r="E16" s="21">
        <v>69</v>
      </c>
      <c r="F16" s="21">
        <v>125</v>
      </c>
      <c r="G16" s="21">
        <v>55</v>
      </c>
      <c r="H16" s="21">
        <v>189</v>
      </c>
      <c r="I16" s="21">
        <v>1231</v>
      </c>
    </row>
    <row r="17" spans="3:9" collapsed="1">
      <c r="C17" s="2" t="s">
        <v>27</v>
      </c>
      <c r="D17" s="21">
        <f>((D16/ 'First Table'!I12  )*100)/D5</f>
        <v>60.407586978528435</v>
      </c>
      <c r="E17" s="21">
        <f>((E16/   'First Table'!I13   )*100)/E5</f>
        <v>83.104975615726289</v>
      </c>
      <c r="F17" s="21">
        <f>((F16/   'First Table'!I14    )*100)/F5</f>
        <v>46.717718606180135</v>
      </c>
      <c r="G17" s="21">
        <f>((G16/ 'First Table'!I15  )*100)/G5</f>
        <v>68.646334907762906</v>
      </c>
      <c r="H17" s="21">
        <f>((H16/   'First Table'!I16    )*100)/H5</f>
        <v>38.540114965461456</v>
      </c>
      <c r="I17" s="21">
        <f>((I16/   'First Table'!I17    )*100)/I5</f>
        <v>245.16105651963221</v>
      </c>
    </row>
    <row r="18" spans="3:9" hidden="1" outlineLevel="2">
      <c r="C18" s="2" t="s">
        <v>28</v>
      </c>
      <c r="D18" s="21">
        <v>15</v>
      </c>
      <c r="E18" s="21">
        <v>67</v>
      </c>
      <c r="F18" s="21">
        <v>126</v>
      </c>
      <c r="G18" s="21">
        <v>56</v>
      </c>
      <c r="H18" s="21">
        <v>182</v>
      </c>
      <c r="I18" s="21">
        <v>1222</v>
      </c>
    </row>
    <row r="19" spans="3:9" collapsed="1">
      <c r="C19" s="2" t="s">
        <v>29</v>
      </c>
      <c r="D19" s="21">
        <f>((D18/ 'First Table'!I12  )*100)/D5</f>
        <v>60.407586978528435</v>
      </c>
      <c r="E19" s="21">
        <f>((E18/   'First Table'!I13   )*100)/E5</f>
        <v>80.696135742806661</v>
      </c>
      <c r="F19" s="21">
        <f>((F18/   'First Table'!I14    )*100)/F5</f>
        <v>47.091460355029582</v>
      </c>
      <c r="G19" s="21">
        <f>((G18/ 'First Table'!I15  )*100)/G5</f>
        <v>69.894450087904062</v>
      </c>
      <c r="H19" s="21">
        <f>((H18/   'First Table'!I16    )*100)/H5</f>
        <v>37.112703300074003</v>
      </c>
      <c r="I19" s="21">
        <f>((I18/   'First Table'!I17    )*100)/I5</f>
        <v>243.36865236961057</v>
      </c>
    </row>
    <row r="20" spans="3:9" hidden="1" outlineLevel="1">
      <c r="C20" s="2" t="s">
        <v>30</v>
      </c>
      <c r="D20" s="21">
        <v>16</v>
      </c>
      <c r="E20" s="21">
        <v>76</v>
      </c>
      <c r="F20" s="21">
        <v>129</v>
      </c>
      <c r="G20" s="21">
        <v>58</v>
      </c>
      <c r="H20" s="21">
        <v>187</v>
      </c>
      <c r="I20" s="21">
        <v>1264</v>
      </c>
    </row>
    <row r="21" spans="3:9" collapsed="1">
      <c r="C21" s="2" t="s">
        <v>31</v>
      </c>
      <c r="D21" s="21">
        <f>((D20/ 'First Table'!I12  )*100)/D5</f>
        <v>64.434759443763653</v>
      </c>
      <c r="E21" s="23">
        <f>((E20/   'First Table'!I13   )*100)/E5</f>
        <v>91.535915170944875</v>
      </c>
      <c r="F21" s="21">
        <f>((F20/   'First Table'!I14    )*100)/F5</f>
        <v>48.21268560157791</v>
      </c>
      <c r="G21" s="21">
        <f>((G20/ 'First Table'!I15  )*100)/G5</f>
        <v>72.390680448186345</v>
      </c>
      <c r="H21" s="21">
        <f>((H20/   'First Table'!I16    )*100)/H5</f>
        <v>38.132283061065039</v>
      </c>
      <c r="I21" s="21">
        <f>((I20/   'First Table'!I17    )*100)/I5</f>
        <v>251.73320506971169</v>
      </c>
    </row>
    <row r="22" spans="3:9" hidden="1" outlineLevel="1">
      <c r="C22" s="2" t="s">
        <v>32</v>
      </c>
      <c r="D22" s="21">
        <v>16</v>
      </c>
      <c r="E22" s="21">
        <v>71</v>
      </c>
      <c r="F22" s="21">
        <v>128</v>
      </c>
      <c r="G22" s="21">
        <v>53</v>
      </c>
      <c r="H22" s="21">
        <v>188</v>
      </c>
      <c r="I22" s="21">
        <v>1239</v>
      </c>
    </row>
    <row r="23" spans="3:9" collapsed="1">
      <c r="C23" s="2" t="s">
        <v>33</v>
      </c>
      <c r="D23" s="21">
        <f>((D22/ 'First Table'!I12  )*100)/D5</f>
        <v>64.434759443763653</v>
      </c>
      <c r="E23" s="23">
        <f>((E22/   'First Table'!I13   )*100)/E5</f>
        <v>85.513815488645875</v>
      </c>
      <c r="F23" s="21">
        <f>((F22/   'First Table'!I14    )*100)/F5</f>
        <v>47.838943852728463</v>
      </c>
      <c r="G23" s="21">
        <f>((G22/ 'First Table'!I15  )*100)/G5</f>
        <v>66.150104547480638</v>
      </c>
      <c r="H23" s="21">
        <f>((H22/   'First Table'!I16    )*100)/H5</f>
        <v>38.336199013263247</v>
      </c>
      <c r="I23" s="21">
        <f>((I22/   'First Table'!I17    )*100)/I5</f>
        <v>246.75430465298484</v>
      </c>
    </row>
    <row r="24" spans="3:9" hidden="1" outlineLevel="1">
      <c r="C24" s="2" t="s">
        <v>34</v>
      </c>
      <c r="D24" s="21">
        <v>16</v>
      </c>
      <c r="E24" s="21">
        <v>71</v>
      </c>
      <c r="F24" s="21">
        <v>127</v>
      </c>
      <c r="G24" s="21">
        <v>52</v>
      </c>
      <c r="H24" s="21">
        <v>188</v>
      </c>
      <c r="I24" s="21">
        <v>1232</v>
      </c>
    </row>
    <row r="25" spans="3:9" collapsed="1">
      <c r="C25" s="2" t="s">
        <v>35</v>
      </c>
      <c r="D25" s="21">
        <f>((D24/ 'First Table'!I12  )*100)/D5</f>
        <v>64.434759443763653</v>
      </c>
      <c r="E25" s="23">
        <f>((E24/   'First Table'!I13   )*100)/E5</f>
        <v>85.513815488645875</v>
      </c>
      <c r="F25" s="21">
        <f>((F24/   'First Table'!I14    )*100)/F5</f>
        <v>47.465202103879015</v>
      </c>
      <c r="G25" s="21">
        <f>((G24/ 'First Table'!I15  )*100)/G5</f>
        <v>64.901989367339482</v>
      </c>
      <c r="H25" s="21">
        <f>((H24/   'First Table'!I16    )*100)/H5</f>
        <v>38.336199013263247</v>
      </c>
      <c r="I25" s="21">
        <f>((I24/   'First Table'!I17    )*100)/I5</f>
        <v>245.3602125363013</v>
      </c>
    </row>
    <row r="26" spans="3:9" hidden="1" outlineLevel="2">
      <c r="C26" s="24" t="s">
        <v>36</v>
      </c>
      <c r="D26" s="21">
        <v>14</v>
      </c>
      <c r="E26" s="21">
        <v>60</v>
      </c>
      <c r="F26" s="21">
        <v>120</v>
      </c>
      <c r="G26" s="21">
        <v>51</v>
      </c>
      <c r="H26" s="21">
        <v>175</v>
      </c>
      <c r="I26" s="21">
        <v>176</v>
      </c>
    </row>
    <row r="27" spans="3:9" collapsed="1">
      <c r="C27" s="24" t="s">
        <v>37</v>
      </c>
      <c r="D27" s="21">
        <f>((D26/ 'First Table'!I12  )*100)/D5</f>
        <v>56.380414513293204</v>
      </c>
      <c r="E27" s="21">
        <f>((E26/   'First Table'!I13   )*100)/E5</f>
        <v>72.26519618758806</v>
      </c>
      <c r="F27" s="21">
        <f>((F26/   'First Table'!I14    )*100)/F5</f>
        <v>44.849009861932942</v>
      </c>
      <c r="G27" s="21">
        <f>((G26/ 'First Table'!I15  )*100)/G5</f>
        <v>63.653874187198333</v>
      </c>
      <c r="H27" s="21">
        <f>((H26/   'First Table'!I16    )*100)/H5</f>
        <v>35.685291634686529</v>
      </c>
      <c r="I27" s="21">
        <f>((I26/   'First Table'!I17    )*100)/I5</f>
        <v>35.051458933757331</v>
      </c>
    </row>
    <row r="28" spans="3:9" hidden="1" outlineLevel="2">
      <c r="C28" s="24" t="s">
        <v>38</v>
      </c>
      <c r="D28" s="21">
        <v>15</v>
      </c>
      <c r="E28" s="21">
        <v>58</v>
      </c>
      <c r="F28" s="21">
        <v>120</v>
      </c>
      <c r="G28" s="21">
        <v>51</v>
      </c>
      <c r="H28" s="21">
        <v>178</v>
      </c>
      <c r="I28" s="21">
        <v>179</v>
      </c>
    </row>
    <row r="29" spans="3:9" collapsed="1">
      <c r="C29" s="24" t="s">
        <v>39</v>
      </c>
      <c r="D29" s="21">
        <f>((D28/ 'First Table'!I12  )*100)/D5</f>
        <v>60.407586978528435</v>
      </c>
      <c r="E29" s="21">
        <f>((E28/   'First Table'!I13   )*100)/E5</f>
        <v>69.856356314668474</v>
      </c>
      <c r="F29" s="21">
        <f>((F28/   'First Table'!I14    )*100)/F5</f>
        <v>44.849009861932942</v>
      </c>
      <c r="G29" s="21">
        <f>((G28/ 'First Table'!I15  )*100)/G5</f>
        <v>63.653874187198333</v>
      </c>
      <c r="H29" s="21">
        <f>((H28/   'First Table'!I16    )*100)/H5</f>
        <v>36.297039491281161</v>
      </c>
      <c r="I29" s="21">
        <f>((I28/   'First Table'!I17    )*100)/I5</f>
        <v>35.648926983764554</v>
      </c>
    </row>
    <row r="30" spans="3:9" hidden="1" outlineLevel="2">
      <c r="C30" s="24" t="s">
        <v>40</v>
      </c>
      <c r="D30" s="21">
        <v>16</v>
      </c>
      <c r="E30" s="21">
        <v>59</v>
      </c>
      <c r="F30" s="21">
        <v>120</v>
      </c>
      <c r="G30" s="21">
        <v>51</v>
      </c>
      <c r="H30" s="21">
        <v>172</v>
      </c>
      <c r="I30" s="21">
        <v>173</v>
      </c>
    </row>
    <row r="31" spans="3:9" collapsed="1">
      <c r="C31" s="24" t="s">
        <v>41</v>
      </c>
      <c r="D31" s="21">
        <f>((D30/ 'First Table'!I12  )*100)/D5</f>
        <v>64.434759443763653</v>
      </c>
      <c r="E31" s="21">
        <f>((E30/   'First Table'!I13   )*100)/E5</f>
        <v>71.06077625112826</v>
      </c>
      <c r="F31" s="21">
        <f>((F30/   'First Table'!I14    )*100)/F5</f>
        <v>44.849009861932942</v>
      </c>
      <c r="G31" s="21">
        <f>((G30/ 'First Table'!I15  )*100)/G5</f>
        <v>63.653874187198333</v>
      </c>
      <c r="H31" s="21">
        <f>((H30/   'First Table'!I16    )*100)/H5</f>
        <v>35.073543778091903</v>
      </c>
      <c r="I31" s="21">
        <f>((I30/   'First Table'!I17    )*100)/I5</f>
        <v>34.453990883750095</v>
      </c>
    </row>
    <row r="32" spans="3:9" hidden="1" outlineLevel="2">
      <c r="C32" s="24" t="s">
        <v>42</v>
      </c>
      <c r="D32" s="21">
        <v>15</v>
      </c>
      <c r="E32" s="21">
        <v>61</v>
      </c>
      <c r="F32" s="21">
        <v>134</v>
      </c>
      <c r="G32" s="21">
        <v>57</v>
      </c>
      <c r="H32" s="21">
        <v>196</v>
      </c>
      <c r="I32" s="21">
        <v>197</v>
      </c>
    </row>
    <row r="33" spans="3:9" collapsed="1">
      <c r="C33" s="24" t="s">
        <v>43</v>
      </c>
      <c r="D33" s="21">
        <f>((D32/ 'First Table'!I12  )*100)/D5</f>
        <v>60.407586978528435</v>
      </c>
      <c r="E33" s="21">
        <f>((E32/   'First Table'!I13   )*100)/E5</f>
        <v>73.46961612404786</v>
      </c>
      <c r="F33" s="21">
        <f>((F32/   'First Table'!I14    )*100)/F5</f>
        <v>50.08139434582511</v>
      </c>
      <c r="G33" s="21">
        <f>((G32/ 'First Table'!I15  )*100)/G5</f>
        <v>71.142565268045203</v>
      </c>
      <c r="H33" s="21">
        <f>((H32/   'First Table'!I16    )*100)/H5</f>
        <v>39.967526630848923</v>
      </c>
      <c r="I33" s="21">
        <f>((I32/   'First Table'!I17    )*100)/I5</f>
        <v>39.233735283807917</v>
      </c>
    </row>
    <row r="34" spans="3:9" hidden="1" outlineLevel="2">
      <c r="C34" s="24" t="s">
        <v>44</v>
      </c>
      <c r="D34" s="21">
        <v>16</v>
      </c>
      <c r="E34" s="21">
        <v>60</v>
      </c>
      <c r="F34" s="21">
        <v>136</v>
      </c>
      <c r="G34" s="21">
        <v>56</v>
      </c>
      <c r="H34" s="21">
        <v>196</v>
      </c>
      <c r="I34" s="21">
        <v>197</v>
      </c>
    </row>
    <row r="35" spans="3:9" collapsed="1">
      <c r="C35" s="24" t="s">
        <v>45</v>
      </c>
      <c r="D35" s="21">
        <f>((D34/ 'First Table'!I12  )*100)/D5</f>
        <v>64.434759443763653</v>
      </c>
      <c r="E35" s="21">
        <f>((E34/   'First Table'!I13   )*100)/E5</f>
        <v>72.26519618758806</v>
      </c>
      <c r="F35" s="21">
        <f>((F34/   'First Table'!I14    )*100)/F5</f>
        <v>50.828877843523998</v>
      </c>
      <c r="G35" s="21">
        <f>((G34/ 'First Table'!I15  )*100)/G5</f>
        <v>69.894450087904062</v>
      </c>
      <c r="H35" s="21">
        <f>((H34/   'First Table'!I16    )*100)/H5</f>
        <v>39.967526630848923</v>
      </c>
      <c r="I35" s="21">
        <f>((I34/   'First Table'!I17    )*100)/I5</f>
        <v>39.233735283807917</v>
      </c>
    </row>
    <row r="36" spans="3:9" hidden="1" outlineLevel="2">
      <c r="C36" s="24" t="s">
        <v>46</v>
      </c>
      <c r="D36" s="21">
        <v>16</v>
      </c>
      <c r="E36" s="21">
        <v>61</v>
      </c>
      <c r="F36" s="21">
        <v>134</v>
      </c>
      <c r="G36" s="21">
        <v>53</v>
      </c>
      <c r="H36" s="21">
        <v>193</v>
      </c>
      <c r="I36" s="21">
        <v>194</v>
      </c>
    </row>
    <row r="37" spans="3:9" collapsed="1">
      <c r="C37" s="24" t="s">
        <v>47</v>
      </c>
      <c r="D37" s="21">
        <f>((D36/ 'First Table'!I12  )*100)/D5</f>
        <v>64.434759443763653</v>
      </c>
      <c r="E37" s="21">
        <f>((E36/   'First Table'!I13   )*100)/E5</f>
        <v>73.46961612404786</v>
      </c>
      <c r="F37" s="21">
        <f>((F36/   'First Table'!I14    )*100)/F5</f>
        <v>50.08139434582511</v>
      </c>
      <c r="G37" s="21">
        <f>((G36/ 'First Table'!I15  )*100)/G5</f>
        <v>66.150104547480638</v>
      </c>
      <c r="H37" s="21">
        <f>((H36/   'First Table'!I16    )*100)/H5</f>
        <v>39.355778774254297</v>
      </c>
      <c r="I37" s="21">
        <f>((I36/   'First Table'!I17    )*100)/I5</f>
        <v>38.636267233800687</v>
      </c>
    </row>
    <row r="38" spans="3:9" hidden="1" outlineLevel="1">
      <c r="C38" s="24" t="s">
        <v>48</v>
      </c>
      <c r="D38" s="21">
        <v>10</v>
      </c>
      <c r="E38" s="21">
        <v>51</v>
      </c>
      <c r="F38" s="21">
        <v>130</v>
      </c>
      <c r="G38" s="21">
        <v>52</v>
      </c>
      <c r="H38" s="21">
        <v>195</v>
      </c>
      <c r="I38" s="21">
        <v>196</v>
      </c>
    </row>
    <row r="39" spans="3:9" collapsed="1">
      <c r="C39" s="24" t="s">
        <v>49</v>
      </c>
      <c r="D39" s="21">
        <f>((D38/ 'First Table'!I12  )*100)/D5</f>
        <v>40.271724652352283</v>
      </c>
      <c r="E39" s="23">
        <f>((E38/   'First Table'!I13   )*100)/E5</f>
        <v>61.42541675944986</v>
      </c>
      <c r="F39" s="21">
        <f>((F38/   'First Table'!I14    )*100)/F5</f>
        <v>48.58642735042735</v>
      </c>
      <c r="G39" s="21">
        <f>((G38/ 'First Table'!I15  )*100)/G5</f>
        <v>64.901989367339482</v>
      </c>
      <c r="H39" s="21">
        <f>((H38/   'First Table'!I16    )*100)/H5</f>
        <v>39.763610678650707</v>
      </c>
      <c r="I39" s="21">
        <f>((I38/   'First Table'!I17    )*100)/I5</f>
        <v>39.034579267138838</v>
      </c>
    </row>
    <row r="40" spans="3:9" hidden="1" outlineLevel="1">
      <c r="C40" s="24" t="s">
        <v>50</v>
      </c>
      <c r="D40" s="21">
        <v>14</v>
      </c>
      <c r="E40" s="21">
        <v>50</v>
      </c>
      <c r="F40" s="21">
        <v>153</v>
      </c>
      <c r="G40" s="21">
        <v>55</v>
      </c>
      <c r="H40" s="21">
        <v>178</v>
      </c>
      <c r="I40" s="21">
        <v>179</v>
      </c>
    </row>
    <row r="41" spans="3:9" collapsed="1">
      <c r="C41" s="24" t="s">
        <v>51</v>
      </c>
      <c r="D41" s="21">
        <f>((D40/ 'First Table'!I12  )*100)/D5</f>
        <v>56.380414513293204</v>
      </c>
      <c r="E41" s="23">
        <f>((E40/   'First Table'!I13   )*100)/E5</f>
        <v>60.220996822990053</v>
      </c>
      <c r="F41" s="21">
        <f>((F40/   'First Table'!I14    )*100)/F5</f>
        <v>57.182487573964494</v>
      </c>
      <c r="G41" s="21">
        <f>((G40/ 'First Table'!I15  )*100)/G5</f>
        <v>68.646334907762906</v>
      </c>
      <c r="H41" s="21">
        <f>((H40/   'First Table'!I16    )*100)/H5</f>
        <v>36.297039491281161</v>
      </c>
      <c r="I41" s="21">
        <f>((I40/   'First Table'!I17    )*100)/I5</f>
        <v>35.648926983764554</v>
      </c>
    </row>
    <row r="42" spans="3:9" hidden="1" outlineLevel="2">
      <c r="C42" s="24" t="s">
        <v>52</v>
      </c>
      <c r="D42" s="21"/>
      <c r="E42" s="21"/>
      <c r="F42" s="21"/>
      <c r="G42" s="21"/>
      <c r="H42" s="21"/>
    </row>
    <row r="43" spans="3:9" hidden="1" collapsed="1">
      <c r="C43" s="24" t="s">
        <v>52</v>
      </c>
      <c r="D43" s="21">
        <f>((D42/ 'First Table'!I12  )*100)/D5</f>
        <v>0</v>
      </c>
      <c r="E43" s="21">
        <f>((E42/   'First Table'!I13   )*100)/E5</f>
        <v>0</v>
      </c>
      <c r="F43" s="21">
        <f>((F42/   'First Table'!I14    )*100)/F5</f>
        <v>0</v>
      </c>
      <c r="G43" s="21">
        <f>((G42/ 'First Table'!I15  )*100)/G5</f>
        <v>0</v>
      </c>
      <c r="H43" s="21">
        <f>((H42/   'First Table'!I16    )*100)/H5</f>
        <v>0</v>
      </c>
    </row>
  </sheetData>
  <mergeCells count="1">
    <mergeCell ref="C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" zoomScaleNormal="100" workbookViewId="0">
      <selection activeCell="A9" sqref="A9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6" zoomScaleNormal="100" workbookViewId="0">
      <selection activeCell="C5" sqref="C5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5" zoomScaleNormal="100" workbookViewId="0">
      <selection activeCell="D8" sqref="D8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topLeftCell="A5" zoomScaleNormal="100" workbookViewId="0">
      <selection activeCell="A17" sqref="A17"/>
    </sheetView>
  </sheetViews>
  <sheetFormatPr defaultRowHeight="15"/>
  <cols>
    <col min="1" max="1025" width="8.42578125"/>
  </cols>
  <sheetData>
    <row r="1" ht="12" customHeight="1"/>
    <row r="2" ht="12.7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B9" sqref="B9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3" workbookViewId="0">
      <selection activeCell="A20" sqref="A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cp:revision>2</cp:revision>
  <dcterms:created xsi:type="dcterms:W3CDTF">2016-04-19T17:08:44Z</dcterms:created>
  <dcterms:modified xsi:type="dcterms:W3CDTF">2016-07-21T00:46:23Z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