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7" activeTab="2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calcChain.xml><?xml version="1.0" encoding="utf-8"?>
<calcChain xmlns="http://schemas.openxmlformats.org/spreadsheetml/2006/main">
  <c r="D27" i="2"/>
  <c r="D17"/>
  <c r="H5"/>
  <c r="H39" s="1"/>
  <c r="G5"/>
  <c r="G41" s="1"/>
  <c r="F5"/>
  <c r="F43" s="1"/>
  <c r="E5"/>
  <c r="E45" s="1"/>
  <c r="D5"/>
  <c r="D39" s="1"/>
  <c r="I25" i="1"/>
  <c r="H25"/>
  <c r="G25"/>
  <c r="F25"/>
  <c r="E25"/>
  <c r="D25"/>
  <c r="I24"/>
  <c r="H24"/>
  <c r="G24"/>
  <c r="F24"/>
  <c r="E24"/>
  <c r="D24"/>
  <c r="I23"/>
  <c r="H23"/>
  <c r="G23"/>
  <c r="F23"/>
  <c r="E23"/>
  <c r="D23"/>
  <c r="I22"/>
  <c r="H22"/>
  <c r="G22"/>
  <c r="F22"/>
  <c r="E22"/>
  <c r="D22"/>
  <c r="I21"/>
  <c r="H21"/>
  <c r="G21"/>
  <c r="F21"/>
  <c r="E21"/>
  <c r="D21"/>
  <c r="H35" i="2" l="1"/>
  <c r="G15"/>
  <c r="G29"/>
  <c r="G11"/>
  <c r="G23"/>
  <c r="G7"/>
  <c r="G19"/>
  <c r="G45"/>
  <c r="E7"/>
  <c r="E23"/>
  <c r="H9"/>
  <c r="H25"/>
  <c r="D35"/>
  <c r="H43"/>
  <c r="D9"/>
  <c r="E15"/>
  <c r="E19"/>
  <c r="D25"/>
  <c r="E33"/>
  <c r="E41"/>
  <c r="E11"/>
  <c r="E29"/>
  <c r="H17"/>
  <c r="G37"/>
  <c r="F21"/>
  <c r="D13"/>
  <c r="F7"/>
  <c r="E9"/>
  <c r="D11"/>
  <c r="H11"/>
  <c r="G13"/>
  <c r="F15"/>
  <c r="E17"/>
  <c r="D19"/>
  <c r="H19"/>
  <c r="G21"/>
  <c r="F23"/>
  <c r="E25"/>
  <c r="D29"/>
  <c r="H29"/>
  <c r="G31"/>
  <c r="F33"/>
  <c r="E35"/>
  <c r="D37"/>
  <c r="H37"/>
  <c r="G39"/>
  <c r="F41"/>
  <c r="E43"/>
  <c r="D45"/>
  <c r="H45"/>
  <c r="F39"/>
  <c r="D43"/>
  <c r="D7"/>
  <c r="H7"/>
  <c r="G9"/>
  <c r="F11"/>
  <c r="E13"/>
  <c r="D15"/>
  <c r="H15"/>
  <c r="G17"/>
  <c r="F19"/>
  <c r="E21"/>
  <c r="D23"/>
  <c r="H23"/>
  <c r="G25"/>
  <c r="F29"/>
  <c r="E31"/>
  <c r="D33"/>
  <c r="H33"/>
  <c r="G35"/>
  <c r="F37"/>
  <c r="E39"/>
  <c r="D41"/>
  <c r="H41"/>
  <c r="G43"/>
  <c r="F45"/>
  <c r="F13"/>
  <c r="F31"/>
  <c r="F9"/>
  <c r="H13"/>
  <c r="F17"/>
  <c r="D21"/>
  <c r="H21"/>
  <c r="F25"/>
  <c r="D31"/>
  <c r="H31"/>
  <c r="G33"/>
  <c r="F35"/>
  <c r="E37"/>
</calcChain>
</file>

<file path=xl/sharedStrings.xml><?xml version="1.0" encoding="utf-8"?>
<sst xmlns="http://schemas.openxmlformats.org/spreadsheetml/2006/main" count="84" uniqueCount="55">
  <si>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</si>
  <si>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</si>
  <si>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</si>
  <si>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</si>
  <si>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</si>
  <si>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</si>
  <si>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</si>
  <si>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</si>
  <si>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</si>
  <si>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</si>
  <si>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</si>
  <si>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</si>
  <si>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</si>
  <si>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</si>
  <si>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Predictor</t>
  </si>
  <si>
    <t>probability that a random prediction is correct (%)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</si>
  <si>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</si>
  <si>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</si>
  <si>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</si>
  <si>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</si>
  <si>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</si>
  <si>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</si>
  <si>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</si>
  <si>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</si>
  <si>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0.2  (Total Sucess)</t>
  </si>
  <si>
    <t>Time Score DF 0.2</t>
  </si>
  <si>
    <t>Time Score DF 0.5 (Total Sucess)</t>
  </si>
  <si>
    <t>Time Score DF 0.5</t>
  </si>
  <si>
    <t>Time Score DF 0.8 (Total Success)</t>
  </si>
  <si>
    <t>Time Score DF 0.8</t>
  </si>
  <si>
    <t>Domain Time Score 0.8 (Total Success)</t>
  </si>
  <si>
    <t>Domain Time Score 0.8</t>
  </si>
  <si>
    <t>Domain Time Score 0.5 (Total Success)</t>
  </si>
  <si>
    <t>Domain Time Score 0.5</t>
  </si>
  <si>
    <t>Domain Time Score 0.2 (Total Success)</t>
  </si>
  <si>
    <t>Domain Time Score 0.2</t>
  </si>
  <si>
    <t>cnW Time Score DF 0.8 (Total Success)</t>
  </si>
  <si>
    <t>cnW Time Score DF 0.8</t>
  </si>
  <si>
    <t>cnW Time Score DF 0.5 (Total Success)</t>
  </si>
  <si>
    <t>cnW Time Score DF 0.5</t>
  </si>
  <si>
    <t>cnW Time Score DF 0.2 (Total Success)</t>
  </si>
  <si>
    <t>cnW Time Score DF 0.2</t>
  </si>
  <si>
    <t>aaW Time Score DF 0.8 (Total Success)</t>
  </si>
  <si>
    <t>aaW Time Score DF 0.8</t>
  </si>
  <si>
    <t>aaW Time Score DF 0.5 (Total Success)</t>
  </si>
  <si>
    <t>aaW Time Score DF 0.5</t>
  </si>
  <si>
    <t>aaW Time Score DF 0.2 (Total Success)</t>
  </si>
  <si>
    <t>aaW Time Score DF 0.2</t>
  </si>
  <si>
    <t>cnWJC (Total Success)</t>
  </si>
  <si>
    <t>cnWJC</t>
  </si>
  <si>
    <t>aaWJC (Total Success)</t>
  </si>
  <si>
    <t>aaWJC</t>
  </si>
  <si>
    <t>Combinacao Linear (cn, aas, jc, pa, ts08, ts05, ts02)</t>
  </si>
  <si>
    <t>Fuzzy</t>
  </si>
  <si>
    <t>Fuzzy (Total Success)</t>
  </si>
</sst>
</file>

<file path=xl/styles.xml><?xml version="1.0" encoding="utf-8"?>
<styleSheet xmlns="http://schemas.openxmlformats.org/spreadsheetml/2006/main">
  <numFmts count="1">
    <numFmt numFmtId="164" formatCode="_-* #,##0.00_-;\-* #,##0.00_-;_-* \-??_-;_-@_-"/>
  </numFmts>
  <fonts count="7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164" fontId="0" fillId="0" borderId="3" xfId="1" applyFont="1" applyBorder="1" applyAlignment="1" applyProtection="1"/>
    <xf numFmtId="164" fontId="0" fillId="2" borderId="3" xfId="1" applyFont="1" applyFill="1" applyBorder="1" applyAlignment="1" applyProtection="1"/>
    <xf numFmtId="164" fontId="0" fillId="0" borderId="3" xfId="0" applyNumberFormat="1" applyBorder="1"/>
    <xf numFmtId="164" fontId="0" fillId="2" borderId="3" xfId="0" applyNumberFormat="1" applyFill="1" applyBorder="1"/>
    <xf numFmtId="164" fontId="5" fillId="0" borderId="3" xfId="0" applyNumberFormat="1" applyFont="1" applyBorder="1"/>
    <xf numFmtId="0" fontId="0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0,23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1994-1999'!$C$7:$C$45</c:f>
              <c:strCache>
                <c:ptCount val="19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Fuzzy</c:v>
                </c:pt>
                <c:pt idx="11">
                  <c:v>cnW Time Score DF 0.8</c:v>
                </c:pt>
                <c:pt idx="12">
                  <c:v>cnW Time Score DF 0.5</c:v>
                </c:pt>
                <c:pt idx="13">
                  <c:v>cnW Time Score DF 0.2</c:v>
                </c:pt>
                <c:pt idx="14">
                  <c:v>aaW Time Score DF 0.8</c:v>
                </c:pt>
                <c:pt idx="15">
                  <c:v>aaW Time Score DF 0.5</c:v>
                </c:pt>
                <c:pt idx="16">
                  <c:v>aaW Time Score DF 0.2</c:v>
                </c:pt>
                <c:pt idx="17">
                  <c:v>cnWJC</c:v>
                </c:pt>
                <c:pt idx="18">
                  <c:v>aaWJC</c:v>
                </c:pt>
              </c:strCache>
            </c:strRef>
          </c:cat>
          <c:val>
            <c:numRef>
              <c:f>'Results 1994-1999'!$D$7:$D$45</c:f>
              <c:numCache>
                <c:formatCode>_-* #,##0.00_-;\-* #,##0.00_-;_-* \-??_-;_-@_-</c:formatCode>
                <c:ptCount val="19"/>
                <c:pt idx="0">
                  <c:v>26.976804733727811</c:v>
                </c:pt>
                <c:pt idx="1">
                  <c:v>30.348905325443788</c:v>
                </c:pt>
                <c:pt idx="2">
                  <c:v>23.604704142011833</c:v>
                </c:pt>
                <c:pt idx="3">
                  <c:v>0</c:v>
                </c:pt>
                <c:pt idx="4">
                  <c:v>32.034955621301776</c:v>
                </c:pt>
                <c:pt idx="5">
                  <c:v>32.034955621301776</c:v>
                </c:pt>
                <c:pt idx="6">
                  <c:v>30.348905325443788</c:v>
                </c:pt>
                <c:pt idx="7">
                  <c:v>28.662855029585799</c:v>
                </c:pt>
                <c:pt idx="8">
                  <c:v>28.662855029585799</c:v>
                </c:pt>
                <c:pt idx="9">
                  <c:v>30.348905325443788</c:v>
                </c:pt>
                <c:pt idx="10">
                  <c:v>28.662855029585799</c:v>
                </c:pt>
                <c:pt idx="11">
                  <c:v>15.174452662721894</c:v>
                </c:pt>
                <c:pt idx="12">
                  <c:v>20.23260355029586</c:v>
                </c:pt>
                <c:pt idx="13">
                  <c:v>21.918653846153845</c:v>
                </c:pt>
                <c:pt idx="14">
                  <c:v>23.604704142011833</c:v>
                </c:pt>
                <c:pt idx="15">
                  <c:v>25.290754437869822</c:v>
                </c:pt>
                <c:pt idx="16">
                  <c:v>32.034955621301776</c:v>
                </c:pt>
                <c:pt idx="17">
                  <c:v>25.290754437869822</c:v>
                </c:pt>
                <c:pt idx="18">
                  <c:v>32.034955621301776</c:v>
                </c:pt>
              </c:numCache>
            </c:numRef>
          </c:val>
        </c:ser>
        <c:shape val="cylinder"/>
        <c:axId val="83503360"/>
        <c:axId val="83509248"/>
        <c:axId val="0"/>
      </c:bar3DChart>
      <c:catAx>
        <c:axId val="83503360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3509248"/>
        <c:crosses val="autoZero"/>
        <c:auto val="1"/>
        <c:lblAlgn val="ctr"/>
        <c:lblOffset val="100"/>
      </c:catAx>
      <c:valAx>
        <c:axId val="8350924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.##000_-;\-* #.##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350336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0,16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1994-1999'!$C$7:$C$45</c:f>
              <c:strCache>
                <c:ptCount val="19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Fuzzy</c:v>
                </c:pt>
                <c:pt idx="11">
                  <c:v>cnW Time Score DF 0.8</c:v>
                </c:pt>
                <c:pt idx="12">
                  <c:v>cnW Time Score DF 0.5</c:v>
                </c:pt>
                <c:pt idx="13">
                  <c:v>cnW Time Score DF 0.2</c:v>
                </c:pt>
                <c:pt idx="14">
                  <c:v>aaW Time Score DF 0.8</c:v>
                </c:pt>
                <c:pt idx="15">
                  <c:v>aaW Time Score DF 0.5</c:v>
                </c:pt>
                <c:pt idx="16">
                  <c:v>aaW Time Score DF 0.2</c:v>
                </c:pt>
                <c:pt idx="17">
                  <c:v>cnWJC</c:v>
                </c:pt>
                <c:pt idx="18">
                  <c:v>aaWJC</c:v>
                </c:pt>
              </c:strCache>
            </c:strRef>
          </c:cat>
          <c:val>
            <c:numRef>
              <c:f>'Results 1994-1999'!$E$7:$E$45</c:f>
              <c:numCache>
                <c:formatCode>_-* #,##0.00_-;\-* #,##0.00_-;_-* \-??_-;_-@_-</c:formatCode>
                <c:ptCount val="19"/>
                <c:pt idx="0">
                  <c:v>40.26090257033345</c:v>
                </c:pt>
                <c:pt idx="1">
                  <c:v>46.208535904587244</c:v>
                </c:pt>
                <c:pt idx="2">
                  <c:v>46.208535904587244</c:v>
                </c:pt>
                <c:pt idx="3">
                  <c:v>7.777674360178052</c:v>
                </c:pt>
                <c:pt idx="4">
                  <c:v>49.868617956435742</c:v>
                </c:pt>
                <c:pt idx="5">
                  <c:v>47.581066674030431</c:v>
                </c:pt>
                <c:pt idx="6">
                  <c:v>47.123556417549366</c:v>
                </c:pt>
                <c:pt idx="7">
                  <c:v>50.326128212916799</c:v>
                </c:pt>
                <c:pt idx="8">
                  <c:v>48.038576930511496</c:v>
                </c:pt>
                <c:pt idx="9">
                  <c:v>48.953597443473619</c:v>
                </c:pt>
                <c:pt idx="11">
                  <c:v>44.378494878662998</c:v>
                </c:pt>
                <c:pt idx="12">
                  <c:v>44.836005135144063</c:v>
                </c:pt>
                <c:pt idx="13">
                  <c:v>43.463474365700876</c:v>
                </c:pt>
                <c:pt idx="14">
                  <c:v>45.751025648106186</c:v>
                </c:pt>
                <c:pt idx="15">
                  <c:v>45.751025648106186</c:v>
                </c:pt>
                <c:pt idx="16">
                  <c:v>43.920984622181933</c:v>
                </c:pt>
                <c:pt idx="17">
                  <c:v>43.920984622181933</c:v>
                </c:pt>
                <c:pt idx="18">
                  <c:v>43.463474365700876</c:v>
                </c:pt>
              </c:numCache>
            </c:numRef>
          </c:val>
        </c:ser>
        <c:shape val="cylinder"/>
        <c:axId val="83427712"/>
        <c:axId val="83429248"/>
        <c:axId val="0"/>
      </c:bar3DChart>
      <c:catAx>
        <c:axId val="83427712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3429248"/>
        <c:crosses val="autoZero"/>
        <c:auto val="1"/>
        <c:lblAlgn val="ctr"/>
        <c:lblOffset val="100"/>
      </c:catAx>
      <c:valAx>
        <c:axId val="8342924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.##000_-;\-* #.##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342771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0,19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1994-1999'!$C$7:$C$45</c:f>
              <c:strCache>
                <c:ptCount val="19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Fuzzy</c:v>
                </c:pt>
                <c:pt idx="11">
                  <c:v>cnW Time Score DF 0.8</c:v>
                </c:pt>
                <c:pt idx="12">
                  <c:v>cnW Time Score DF 0.5</c:v>
                </c:pt>
                <c:pt idx="13">
                  <c:v>cnW Time Score DF 0.2</c:v>
                </c:pt>
                <c:pt idx="14">
                  <c:v>aaW Time Score DF 0.8</c:v>
                </c:pt>
                <c:pt idx="15">
                  <c:v>aaW Time Score DF 0.5</c:v>
                </c:pt>
                <c:pt idx="16">
                  <c:v>aaW Time Score DF 0.2</c:v>
                </c:pt>
                <c:pt idx="17">
                  <c:v>cnWJC</c:v>
                </c:pt>
                <c:pt idx="18">
                  <c:v>aaWJC</c:v>
                </c:pt>
              </c:strCache>
            </c:strRef>
          </c:cat>
          <c:val>
            <c:numRef>
              <c:f>'Results 1994-1999'!$F$7:$F$45</c:f>
              <c:numCache>
                <c:formatCode>_-* #,##0.00_-;\-* #,##0.00_-;_-* \-??_-;_-@_-</c:formatCode>
                <c:ptCount val="19"/>
                <c:pt idx="0">
                  <c:v>34.787710907022387</c:v>
                </c:pt>
                <c:pt idx="1">
                  <c:v>37.686686815940917</c:v>
                </c:pt>
                <c:pt idx="2">
                  <c:v>35.456705347542048</c:v>
                </c:pt>
                <c:pt idx="3">
                  <c:v>5.797951817837065</c:v>
                </c:pt>
                <c:pt idx="4">
                  <c:v>38.578679403300463</c:v>
                </c:pt>
                <c:pt idx="5">
                  <c:v>38.801677550140354</c:v>
                </c:pt>
                <c:pt idx="6">
                  <c:v>37.909684962780808</c:v>
                </c:pt>
                <c:pt idx="7">
                  <c:v>36.794694228581371</c:v>
                </c:pt>
                <c:pt idx="8">
                  <c:v>37.686686815940917</c:v>
                </c:pt>
                <c:pt idx="9">
                  <c:v>37.240690522261147</c:v>
                </c:pt>
                <c:pt idx="11">
                  <c:v>31.665736851263969</c:v>
                </c:pt>
                <c:pt idx="12">
                  <c:v>30.996742410744304</c:v>
                </c:pt>
                <c:pt idx="13">
                  <c:v>30.773744263904415</c:v>
                </c:pt>
                <c:pt idx="14">
                  <c:v>34.34171461334261</c:v>
                </c:pt>
                <c:pt idx="15">
                  <c:v>34.564712760182495</c:v>
                </c:pt>
                <c:pt idx="16">
                  <c:v>34.118716466502732</c:v>
                </c:pt>
                <c:pt idx="17">
                  <c:v>35.233707200702163</c:v>
                </c:pt>
                <c:pt idx="18">
                  <c:v>36.348697934901594</c:v>
                </c:pt>
              </c:numCache>
            </c:numRef>
          </c:val>
        </c:ser>
        <c:shape val="cylinder"/>
        <c:axId val="83761408"/>
        <c:axId val="83775488"/>
        <c:axId val="0"/>
      </c:bar3DChart>
      <c:catAx>
        <c:axId val="83761408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3775488"/>
        <c:crosses val="autoZero"/>
        <c:auto val="1"/>
        <c:lblAlgn val="ctr"/>
        <c:lblOffset val="100"/>
      </c:catAx>
      <c:valAx>
        <c:axId val="8377548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.##000_-;\-* #.##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376140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COND-MAT - Random = 0,16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1994-1999'!$C$7:$C$45</c:f>
              <c:strCache>
                <c:ptCount val="19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Fuzzy</c:v>
                </c:pt>
                <c:pt idx="11">
                  <c:v>cnW Time Score DF 0.8</c:v>
                </c:pt>
                <c:pt idx="12">
                  <c:v>cnW Time Score DF 0.5</c:v>
                </c:pt>
                <c:pt idx="13">
                  <c:v>cnW Time Score DF 0.2</c:v>
                </c:pt>
                <c:pt idx="14">
                  <c:v>aaW Time Score DF 0.8</c:v>
                </c:pt>
                <c:pt idx="15">
                  <c:v>aaW Time Score DF 0.5</c:v>
                </c:pt>
                <c:pt idx="16">
                  <c:v>aaW Time Score DF 0.2</c:v>
                </c:pt>
                <c:pt idx="17">
                  <c:v>cnWJC</c:v>
                </c:pt>
                <c:pt idx="18">
                  <c:v>aaWJC</c:v>
                </c:pt>
              </c:strCache>
            </c:strRef>
          </c:cat>
          <c:val>
            <c:numRef>
              <c:f>'Results 1994-1999'!$G$7:$G$45</c:f>
              <c:numCache>
                <c:formatCode>_-* #,##0.00_-;\-* #,##0.00_-;_-* \-??_-;_-@_-</c:formatCode>
                <c:ptCount val="19"/>
                <c:pt idx="0">
                  <c:v>40.084034214100214</c:v>
                </c:pt>
                <c:pt idx="1">
                  <c:v>42.896948895791454</c:v>
                </c:pt>
                <c:pt idx="2">
                  <c:v>37.271119532408967</c:v>
                </c:pt>
                <c:pt idx="3">
                  <c:v>5.6258293633824863</c:v>
                </c:pt>
                <c:pt idx="4">
                  <c:v>45.00663490705989</c:v>
                </c:pt>
                <c:pt idx="5">
                  <c:v>45.709863577482693</c:v>
                </c:pt>
                <c:pt idx="6">
                  <c:v>45.709863577482693</c:v>
                </c:pt>
                <c:pt idx="7">
                  <c:v>44.303406236637073</c:v>
                </c:pt>
                <c:pt idx="8">
                  <c:v>45.709863577482693</c:v>
                </c:pt>
                <c:pt idx="9">
                  <c:v>46.41309224790551</c:v>
                </c:pt>
                <c:pt idx="11">
                  <c:v>43.600177566214271</c:v>
                </c:pt>
                <c:pt idx="12">
                  <c:v>45.709863577482693</c:v>
                </c:pt>
                <c:pt idx="13">
                  <c:v>49.929235600019567</c:v>
                </c:pt>
                <c:pt idx="14">
                  <c:v>44.303406236637073</c:v>
                </c:pt>
                <c:pt idx="15">
                  <c:v>45.709863577482693</c:v>
                </c:pt>
                <c:pt idx="16">
                  <c:v>45.709863577482693</c:v>
                </c:pt>
                <c:pt idx="17">
                  <c:v>43.600177566214271</c:v>
                </c:pt>
                <c:pt idx="18">
                  <c:v>40.787262884523024</c:v>
                </c:pt>
              </c:numCache>
            </c:numRef>
          </c:val>
        </c:ser>
        <c:shape val="cylinder"/>
        <c:axId val="83816832"/>
        <c:axId val="83818368"/>
        <c:axId val="0"/>
      </c:bar3DChart>
      <c:catAx>
        <c:axId val="83816832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3818368"/>
        <c:crosses val="autoZero"/>
        <c:auto val="1"/>
        <c:lblAlgn val="ctr"/>
        <c:lblOffset val="100"/>
      </c:catAx>
      <c:valAx>
        <c:axId val="8381836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.##000_-;\-* #.##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381683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ASTRO-PH - Random = 0,45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1994-1999'!$C$7:$C$45</c:f>
              <c:strCache>
                <c:ptCount val="19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Fuzzy</c:v>
                </c:pt>
                <c:pt idx="11">
                  <c:v>cnW Time Score DF 0.8</c:v>
                </c:pt>
                <c:pt idx="12">
                  <c:v>cnW Time Score DF 0.5</c:v>
                </c:pt>
                <c:pt idx="13">
                  <c:v>cnW Time Score DF 0.2</c:v>
                </c:pt>
                <c:pt idx="14">
                  <c:v>aaW Time Score DF 0.8</c:v>
                </c:pt>
                <c:pt idx="15">
                  <c:v>aaW Time Score DF 0.5</c:v>
                </c:pt>
                <c:pt idx="16">
                  <c:v>aaW Time Score DF 0.2</c:v>
                </c:pt>
                <c:pt idx="17">
                  <c:v>cnWJC</c:v>
                </c:pt>
                <c:pt idx="18">
                  <c:v>aaWJC</c:v>
                </c:pt>
              </c:strCache>
            </c:strRef>
          </c:cat>
          <c:val>
            <c:numRef>
              <c:f>'Results 1994-1999'!$H$7:$H$45</c:f>
              <c:numCache>
                <c:formatCode>_-* #,##0.00_-;\-* #,##0.00_-;_-* \-??_-;_-@_-</c:formatCode>
                <c:ptCount val="19"/>
                <c:pt idx="0">
                  <c:v>17.749882749628899</c:v>
                </c:pt>
                <c:pt idx="1">
                  <c:v>19.017731517459534</c:v>
                </c:pt>
                <c:pt idx="2">
                  <c:v>16.316662403385571</c:v>
                </c:pt>
                <c:pt idx="3">
                  <c:v>4.6855280550262624</c:v>
                </c:pt>
                <c:pt idx="4">
                  <c:v>16.482033981798264</c:v>
                </c:pt>
                <c:pt idx="5">
                  <c:v>16.537157841269163</c:v>
                </c:pt>
                <c:pt idx="6">
                  <c:v>16.482033981798264</c:v>
                </c:pt>
                <c:pt idx="7">
                  <c:v>16.978148717036341</c:v>
                </c:pt>
                <c:pt idx="8">
                  <c:v>17.088396435978133</c:v>
                </c:pt>
                <c:pt idx="9">
                  <c:v>16.978148717036341</c:v>
                </c:pt>
                <c:pt idx="11">
                  <c:v>12.347744521480974</c:v>
                </c:pt>
                <c:pt idx="12">
                  <c:v>12.623363818835459</c:v>
                </c:pt>
                <c:pt idx="13">
                  <c:v>12.292620662010076</c:v>
                </c:pt>
                <c:pt idx="14">
                  <c:v>12.072125224126486</c:v>
                </c:pt>
                <c:pt idx="15">
                  <c:v>12.402868380951872</c:v>
                </c:pt>
                <c:pt idx="16">
                  <c:v>12.898983116189946</c:v>
                </c:pt>
                <c:pt idx="17">
                  <c:v>18.19087362539608</c:v>
                </c:pt>
                <c:pt idx="18">
                  <c:v>18.852359939046845</c:v>
                </c:pt>
              </c:numCache>
            </c:numRef>
          </c:val>
        </c:ser>
        <c:shape val="cylinder"/>
        <c:axId val="84223872"/>
        <c:axId val="84225408"/>
        <c:axId val="0"/>
      </c:bar3DChart>
      <c:catAx>
        <c:axId val="84223872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4225408"/>
        <c:crosses val="autoZero"/>
        <c:auto val="1"/>
        <c:lblAlgn val="ctr"/>
        <c:lblOffset val="100"/>
      </c:catAx>
      <c:valAx>
        <c:axId val="8422540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.##000_-;\-* #.##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422387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47624</xdr:colOff>
      <xdr:row>4</xdr:row>
      <xdr:rowOff>66674</xdr:rowOff>
    </xdr:from>
    <xdr:to>
      <xdr:col>15</xdr:col>
      <xdr:colOff>398159</xdr:colOff>
      <xdr:row>28</xdr:row>
      <xdr:rowOff>142919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6</xdr:row>
      <xdr:rowOff>66675</xdr:rowOff>
    </xdr:from>
    <xdr:to>
      <xdr:col>16</xdr:col>
      <xdr:colOff>188280</xdr:colOff>
      <xdr:row>31</xdr:row>
      <xdr:rowOff>142919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66674</xdr:colOff>
      <xdr:row>3</xdr:row>
      <xdr:rowOff>28574</xdr:rowOff>
    </xdr:from>
    <xdr:to>
      <xdr:col>15</xdr:col>
      <xdr:colOff>493559</xdr:colOff>
      <xdr:row>28</xdr:row>
      <xdr:rowOff>114479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9524</xdr:colOff>
      <xdr:row>6</xdr:row>
      <xdr:rowOff>142874</xdr:rowOff>
    </xdr:from>
    <xdr:to>
      <xdr:col>16</xdr:col>
      <xdr:colOff>207719</xdr:colOff>
      <xdr:row>30</xdr:row>
      <xdr:rowOff>114479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4</xdr:row>
      <xdr:rowOff>85724</xdr:rowOff>
    </xdr:from>
    <xdr:to>
      <xdr:col>16</xdr:col>
      <xdr:colOff>207720</xdr:colOff>
      <xdr:row>29</xdr:row>
      <xdr:rowOff>114479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5"/>
  <sheetViews>
    <sheetView topLeftCell="A10" zoomScaleNormal="100" workbookViewId="0">
      <selection activeCell="I13" sqref="I13"/>
    </sheetView>
  </sheetViews>
  <sheetFormatPr defaultRowHeight="15"/>
  <cols>
    <col min="1" max="1" width="8.5703125"/>
    <col min="2" max="2" width="9.28515625"/>
    <col min="3" max="5" width="8.5703125"/>
    <col min="6" max="6" width="13.7109375"/>
    <col min="7" max="7" width="8.5703125"/>
    <col min="8" max="8" width="5.85546875"/>
    <col min="9" max="9" width="5.7109375"/>
    <col min="10" max="18" width="8.5703125"/>
    <col min="19" max="19" width="34.7109375"/>
    <col min="20" max="1025" width="8.5703125"/>
  </cols>
  <sheetData>
    <row r="2" spans="2:12" ht="32.25" customHeight="1">
      <c r="B2" s="25" t="s">
        <v>0</v>
      </c>
      <c r="C2" s="25"/>
      <c r="D2" s="25"/>
      <c r="E2" s="25"/>
      <c r="F2" s="25"/>
      <c r="G2" s="25"/>
      <c r="H2" s="25"/>
      <c r="I2" s="25"/>
    </row>
    <row r="3" spans="2:12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>
      <c r="B8" s="6" t="s">
        <v>10</v>
      </c>
      <c r="C8" s="2"/>
      <c r="D8" s="2">
        <v>5343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>
      <c r="B9" s="1"/>
      <c r="C9" s="2"/>
      <c r="D9" s="2"/>
      <c r="E9" s="2"/>
      <c r="F9" s="2"/>
      <c r="G9" s="2"/>
      <c r="H9" s="2"/>
      <c r="I9" s="7"/>
    </row>
    <row r="10" spans="2:12" ht="36" customHeight="1">
      <c r="B10" s="26" t="s">
        <v>11</v>
      </c>
      <c r="C10" s="26"/>
      <c r="D10" s="26"/>
      <c r="E10" s="26"/>
      <c r="F10" s="26"/>
      <c r="G10" s="26"/>
      <c r="H10" s="26"/>
      <c r="I10" s="26"/>
    </row>
    <row r="11" spans="2:12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>
      <c r="B12" s="6" t="s">
        <v>6</v>
      </c>
      <c r="C12" s="2"/>
      <c r="D12" s="2">
        <v>2090</v>
      </c>
      <c r="E12" s="2">
        <v>3240</v>
      </c>
      <c r="F12" s="2">
        <v>5616</v>
      </c>
      <c r="G12" s="2">
        <v>479</v>
      </c>
      <c r="H12" s="2">
        <v>504</v>
      </c>
      <c r="I12" s="7">
        <v>260</v>
      </c>
    </row>
    <row r="13" spans="2:12">
      <c r="B13" s="6" t="s">
        <v>7</v>
      </c>
      <c r="C13" s="2"/>
      <c r="D13" s="2">
        <v>4813</v>
      </c>
      <c r="E13" s="2">
        <v>8712</v>
      </c>
      <c r="F13" s="2">
        <v>13858</v>
      </c>
      <c r="G13" s="2">
        <v>1302</v>
      </c>
      <c r="H13" s="2">
        <v>1984</v>
      </c>
      <c r="I13" s="7">
        <v>1359</v>
      </c>
    </row>
    <row r="14" spans="2:12">
      <c r="B14" s="6" t="s">
        <v>8</v>
      </c>
      <c r="C14" s="2"/>
      <c r="D14" s="2">
        <v>4807</v>
      </c>
      <c r="E14" s="2">
        <v>9398</v>
      </c>
      <c r="F14" s="2">
        <v>25636</v>
      </c>
      <c r="G14" s="2">
        <v>1607</v>
      </c>
      <c r="H14" s="2">
        <v>3810</v>
      </c>
      <c r="I14" s="7">
        <v>2402</v>
      </c>
    </row>
    <row r="15" spans="2:12">
      <c r="B15" s="6" t="s">
        <v>9</v>
      </c>
      <c r="C15" s="2"/>
      <c r="D15" s="2">
        <v>4858</v>
      </c>
      <c r="E15" s="2">
        <v>5689</v>
      </c>
      <c r="F15" s="2">
        <v>17358</v>
      </c>
      <c r="G15" s="2">
        <v>1061</v>
      </c>
      <c r="H15" s="2">
        <v>1541</v>
      </c>
      <c r="I15" s="7">
        <v>893</v>
      </c>
    </row>
    <row r="16" spans="2:12">
      <c r="B16" s="6" t="s">
        <v>10</v>
      </c>
      <c r="C16" s="2"/>
      <c r="D16" s="2">
        <v>4582</v>
      </c>
      <c r="E16" s="2">
        <v>5266</v>
      </c>
      <c r="F16" s="2">
        <v>30260</v>
      </c>
      <c r="G16" s="2">
        <v>1350</v>
      </c>
      <c r="H16" s="2">
        <v>4619</v>
      </c>
      <c r="I16" s="7">
        <v>4054</v>
      </c>
    </row>
    <row r="17" spans="1:12">
      <c r="B17" s="1"/>
      <c r="C17" s="2"/>
      <c r="D17" s="2"/>
      <c r="E17" s="2"/>
      <c r="F17" s="2"/>
      <c r="G17" s="2"/>
      <c r="H17" s="2"/>
      <c r="I17" s="7"/>
    </row>
    <row r="18" spans="1:12" ht="24.75" customHeight="1">
      <c r="B18" s="26" t="s">
        <v>12</v>
      </c>
      <c r="C18" s="26"/>
      <c r="D18" s="26"/>
      <c r="E18" s="26"/>
      <c r="F18" s="26"/>
      <c r="G18" s="26"/>
      <c r="H18" s="26"/>
      <c r="I18" s="26"/>
    </row>
    <row r="19" spans="1:12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>
      <c r="B20" s="1"/>
      <c r="C20" s="2"/>
      <c r="D20" s="3"/>
      <c r="E20" s="3"/>
      <c r="F20" s="3"/>
      <c r="G20" s="3"/>
      <c r="H20" s="3"/>
      <c r="I20" s="4"/>
    </row>
    <row r="21" spans="1:12">
      <c r="B21" s="6" t="s">
        <v>6</v>
      </c>
      <c r="C21" s="2"/>
      <c r="D21" s="2">
        <f t="shared" ref="D21:I25" si="0">D4-D12</f>
        <v>32</v>
      </c>
      <c r="E21" s="2">
        <f t="shared" si="0"/>
        <v>47</v>
      </c>
      <c r="F21" s="2">
        <f t="shared" si="0"/>
        <v>108</v>
      </c>
      <c r="G21" s="2">
        <f t="shared" si="0"/>
        <v>7</v>
      </c>
      <c r="H21" s="2">
        <f t="shared" si="0"/>
        <v>15</v>
      </c>
      <c r="I21" s="7">
        <f t="shared" si="0"/>
        <v>140</v>
      </c>
    </row>
    <row r="22" spans="1:12">
      <c r="A22" s="9"/>
      <c r="B22" s="10" t="s">
        <v>7</v>
      </c>
      <c r="C22" s="11"/>
      <c r="D22" s="12">
        <f t="shared" si="0"/>
        <v>428</v>
      </c>
      <c r="E22" s="12">
        <f t="shared" si="0"/>
        <v>786</v>
      </c>
      <c r="F22" s="12">
        <f t="shared" si="0"/>
        <v>1984</v>
      </c>
      <c r="G22" s="12">
        <f t="shared" si="0"/>
        <v>136</v>
      </c>
      <c r="H22" s="12">
        <f t="shared" si="0"/>
        <v>327</v>
      </c>
      <c r="I22" s="13">
        <f t="shared" si="0"/>
        <v>217</v>
      </c>
      <c r="J22" s="9"/>
    </row>
    <row r="23" spans="1:12">
      <c r="B23" s="14" t="s">
        <v>8</v>
      </c>
      <c r="C23" s="15"/>
      <c r="D23" s="2">
        <f t="shared" si="0"/>
        <v>607</v>
      </c>
      <c r="E23" s="2">
        <f t="shared" si="0"/>
        <v>856</v>
      </c>
      <c r="F23" s="2">
        <f t="shared" si="0"/>
        <v>22170</v>
      </c>
      <c r="G23" s="2">
        <f t="shared" si="0"/>
        <v>183</v>
      </c>
      <c r="H23" s="2">
        <f t="shared" si="0"/>
        <v>2844</v>
      </c>
      <c r="I23" s="7">
        <f t="shared" si="0"/>
        <v>892</v>
      </c>
    </row>
    <row r="24" spans="1:12">
      <c r="B24" s="10" t="s">
        <v>9</v>
      </c>
      <c r="C24" s="11"/>
      <c r="D24" s="12">
        <f t="shared" si="0"/>
        <v>611</v>
      </c>
      <c r="E24" s="12">
        <f t="shared" si="0"/>
        <v>1011</v>
      </c>
      <c r="F24" s="12">
        <f t="shared" si="0"/>
        <v>2523</v>
      </c>
      <c r="G24" s="12">
        <f t="shared" si="0"/>
        <v>192</v>
      </c>
      <c r="H24" s="12">
        <f t="shared" si="0"/>
        <v>358</v>
      </c>
      <c r="I24" s="13">
        <f t="shared" si="0"/>
        <v>257</v>
      </c>
    </row>
    <row r="25" spans="1:12">
      <c r="B25" s="6" t="s">
        <v>10</v>
      </c>
      <c r="C25" s="16"/>
      <c r="D25" s="2">
        <f t="shared" si="0"/>
        <v>761</v>
      </c>
      <c r="E25" s="2">
        <f t="shared" si="0"/>
        <v>550</v>
      </c>
      <c r="F25" s="2">
        <f t="shared" si="0"/>
        <v>11592</v>
      </c>
      <c r="G25" s="2">
        <f t="shared" si="0"/>
        <v>211</v>
      </c>
      <c r="H25" s="2">
        <f t="shared" si="0"/>
        <v>1559</v>
      </c>
      <c r="I25" s="7">
        <f t="shared" si="0"/>
        <v>1697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1:H45"/>
  <sheetViews>
    <sheetView zoomScaleNormal="100" workbookViewId="0">
      <selection activeCell="C27" sqref="C27"/>
    </sheetView>
  </sheetViews>
  <sheetFormatPr defaultRowHeight="15" outlineLevelRow="2"/>
  <cols>
    <col min="1" max="2" width="8.5703125"/>
    <col min="3" max="3" width="44"/>
    <col min="4" max="4" width="10.140625"/>
    <col min="5" max="5" width="9.85546875"/>
    <col min="6" max="6" width="12.85546875"/>
    <col min="8" max="8" width="9.85546875"/>
    <col min="9" max="1025" width="8.5703125"/>
  </cols>
  <sheetData>
    <row r="1" spans="3:8">
      <c r="C1" s="17"/>
    </row>
    <row r="2" spans="3:8">
      <c r="C2" s="27" t="s">
        <v>13</v>
      </c>
      <c r="D2" s="27"/>
      <c r="E2" s="27"/>
      <c r="F2" s="27"/>
      <c r="G2" s="27"/>
      <c r="H2" s="27"/>
    </row>
    <row r="4" spans="3:8">
      <c r="C4" s="3" t="s">
        <v>14</v>
      </c>
      <c r="D4" s="3" t="s">
        <v>6</v>
      </c>
      <c r="E4" s="18" t="s">
        <v>7</v>
      </c>
      <c r="F4" s="18" t="s">
        <v>8</v>
      </c>
      <c r="G4" s="18" t="s">
        <v>9</v>
      </c>
      <c r="H4" s="3" t="s">
        <v>10</v>
      </c>
    </row>
    <row r="5" spans="3:8">
      <c r="C5" s="2" t="s">
        <v>15</v>
      </c>
      <c r="D5" s="19">
        <f>( 'First Table'!I12 / ( ( ('First Table'!G12 * ('First Table'!G12 - 1))/2) - 'First Table'!H12) *100)</f>
        <v>0.22811619888223064</v>
      </c>
      <c r="E5" s="20">
        <f>( 'First Table'!I13 / ( ( ('First Table'!G13 * ('First Table'!G13 - 1))/2) - 'First Table'!H13)*100)</f>
        <v>0.16083468348468047</v>
      </c>
      <c r="F5" s="20">
        <f>( 'First Table'!I14 / ( ( ('First Table'!G14 * ('First Table'!G14 - 1))/2) - 'First Table'!H14)*100)</f>
        <v>0.1866920149135986</v>
      </c>
      <c r="G5" s="20">
        <f>( 'First Table'!I15 / ( ( ('First Table'!G15 * ('First Table'!G15 - 1))/2) - 'First Table'!H15)*100 )</f>
        <v>0.15923992802997206</v>
      </c>
      <c r="H5" s="19">
        <f>( 'First Table'!I16 / ( ( ('First Table'!G16 * ('First Table'!G16 - 1))/2) - 'First Table'!H16) *100)</f>
        <v>0.44748310072453851</v>
      </c>
    </row>
    <row r="6" spans="3:8" hidden="1" outlineLevel="2">
      <c r="C6" s="2" t="s">
        <v>16</v>
      </c>
      <c r="D6" s="21">
        <v>16</v>
      </c>
      <c r="E6" s="22">
        <v>88</v>
      </c>
      <c r="F6" s="22">
        <v>156</v>
      </c>
      <c r="G6" s="22">
        <v>57</v>
      </c>
      <c r="H6" s="21">
        <v>322</v>
      </c>
    </row>
    <row r="7" spans="3:8" collapsed="1">
      <c r="C7" s="2" t="s">
        <v>17</v>
      </c>
      <c r="D7" s="19">
        <f>((D6/ 'First Table'!I12  )*100)/D5</f>
        <v>26.976804733727811</v>
      </c>
      <c r="E7" s="22">
        <f>((E6/   'First Table'!I13    )*100)/E5</f>
        <v>40.26090257033345</v>
      </c>
      <c r="F7" s="22">
        <f>((F6/   'First Table'!I14    )*100)/F5</f>
        <v>34.787710907022387</v>
      </c>
      <c r="G7" s="22">
        <f>((G6/   'First Table'!I15    )*100)/G5</f>
        <v>40.084034214100214</v>
      </c>
      <c r="H7" s="21">
        <f>((H6/   'First Table'!I16    )*100)/H5</f>
        <v>17.749882749628899</v>
      </c>
    </row>
    <row r="8" spans="3:8" hidden="1" outlineLevel="2">
      <c r="C8" s="2" t="s">
        <v>18</v>
      </c>
      <c r="D8" s="21">
        <v>18</v>
      </c>
      <c r="E8" s="22">
        <v>101</v>
      </c>
      <c r="F8" s="22">
        <v>169</v>
      </c>
      <c r="G8" s="22">
        <v>61</v>
      </c>
      <c r="H8" s="21">
        <v>345</v>
      </c>
    </row>
    <row r="9" spans="3:8" collapsed="1">
      <c r="C9" s="2" t="s">
        <v>19</v>
      </c>
      <c r="D9" s="21">
        <f>((D8/ 'First Table'!I12  )*100)/D5</f>
        <v>30.348905325443788</v>
      </c>
      <c r="E9" s="22">
        <f>((E8/   'First Table'!I13    )*100)/E5</f>
        <v>46.208535904587244</v>
      </c>
      <c r="F9" s="22">
        <f>((F8/   'First Table'!I14    )*100)/F5</f>
        <v>37.686686815940917</v>
      </c>
      <c r="G9" s="22">
        <f>((G8/ 'First Table'!I15  )*100)/G5</f>
        <v>42.896948895791454</v>
      </c>
      <c r="H9" s="21">
        <f>((H8/   'First Table'!I16    )*100)/H5</f>
        <v>19.017731517459534</v>
      </c>
    </row>
    <row r="10" spans="3:8" hidden="1" outlineLevel="2">
      <c r="C10" s="2" t="s">
        <v>20</v>
      </c>
      <c r="D10" s="21">
        <v>14</v>
      </c>
      <c r="E10" s="22">
        <v>101</v>
      </c>
      <c r="F10" s="22">
        <v>159</v>
      </c>
      <c r="G10" s="22">
        <v>53</v>
      </c>
      <c r="H10" s="21">
        <v>296</v>
      </c>
    </row>
    <row r="11" spans="3:8" collapsed="1">
      <c r="C11" s="2" t="s">
        <v>21</v>
      </c>
      <c r="D11" s="21">
        <f>((D10/ 'First Table'!I12  )*100)/D5</f>
        <v>23.604704142011833</v>
      </c>
      <c r="E11" s="22">
        <f>((E10/   'First Table'!I13    )*100)/E5</f>
        <v>46.208535904587244</v>
      </c>
      <c r="F11" s="22">
        <f>((F10/   'First Table'!I14    )*100)/F5</f>
        <v>35.456705347542048</v>
      </c>
      <c r="G11" s="22">
        <f>((G10/ 'First Table'!I15  )*100)/G5</f>
        <v>37.271119532408967</v>
      </c>
      <c r="H11" s="21">
        <f>((H10/   'First Table'!I16    )*100)/H5</f>
        <v>16.316662403385571</v>
      </c>
    </row>
    <row r="12" spans="3:8" hidden="1" outlineLevel="2">
      <c r="C12" s="2" t="s">
        <v>22</v>
      </c>
      <c r="D12" s="21">
        <v>0</v>
      </c>
      <c r="E12" s="22">
        <v>17</v>
      </c>
      <c r="F12" s="22">
        <v>26</v>
      </c>
      <c r="G12" s="22">
        <v>8</v>
      </c>
      <c r="H12" s="21">
        <v>85</v>
      </c>
    </row>
    <row r="13" spans="3:8" collapsed="1">
      <c r="C13" s="2" t="s">
        <v>23</v>
      </c>
      <c r="D13" s="21">
        <f>((D12/ 'First Table'!I12  )*100)/D5</f>
        <v>0</v>
      </c>
      <c r="E13" s="22">
        <f>((E12/   'First Table'!I13    )*100)/E5</f>
        <v>7.777674360178052</v>
      </c>
      <c r="F13" s="22">
        <f>((F12/   'First Table'!I14    )*100)/F5</f>
        <v>5.797951817837065</v>
      </c>
      <c r="G13" s="22">
        <f>((G12/ 'First Table'!I15  )*100)/G5</f>
        <v>5.6258293633824863</v>
      </c>
      <c r="H13" s="21">
        <f>((H12/   'First Table'!I16    )*100)/H5</f>
        <v>4.6855280550262624</v>
      </c>
    </row>
    <row r="14" spans="3:8" hidden="1" outlineLevel="2">
      <c r="C14" s="2" t="s">
        <v>24</v>
      </c>
      <c r="D14" s="21">
        <v>19</v>
      </c>
      <c r="E14" s="22">
        <v>109</v>
      </c>
      <c r="F14" s="22">
        <v>173</v>
      </c>
      <c r="G14" s="22">
        <v>64</v>
      </c>
      <c r="H14" s="21">
        <v>299</v>
      </c>
    </row>
    <row r="15" spans="3:8" collapsed="1">
      <c r="C15" s="2" t="s">
        <v>25</v>
      </c>
      <c r="D15" s="21">
        <f>((D14/ 'First Table'!I12  )*100)/D5</f>
        <v>32.034955621301776</v>
      </c>
      <c r="E15" s="22">
        <f>((E14/   'First Table'!I13   )*100)/E5</f>
        <v>49.868617956435742</v>
      </c>
      <c r="F15" s="22">
        <f>((F14/   'First Table'!I14    )*100)/F5</f>
        <v>38.578679403300463</v>
      </c>
      <c r="G15" s="22">
        <f>((G14/ 'First Table'!I15  )*100)/G5</f>
        <v>45.00663490705989</v>
      </c>
      <c r="H15" s="21">
        <f>((H14/   'First Table'!I16    )*100)/H5</f>
        <v>16.482033981798264</v>
      </c>
    </row>
    <row r="16" spans="3:8" hidden="1" outlineLevel="2">
      <c r="C16" s="2" t="s">
        <v>26</v>
      </c>
      <c r="D16" s="21">
        <v>19</v>
      </c>
      <c r="E16" s="21">
        <v>104</v>
      </c>
      <c r="F16" s="21">
        <v>174</v>
      </c>
      <c r="G16" s="21">
        <v>65</v>
      </c>
      <c r="H16" s="21">
        <v>300</v>
      </c>
    </row>
    <row r="17" spans="3:8" collapsed="1">
      <c r="C17" s="2" t="s">
        <v>27</v>
      </c>
      <c r="D17" s="21">
        <f>((D16/ 'First Table'!I12  )*100)/D5</f>
        <v>32.034955621301776</v>
      </c>
      <c r="E17" s="21">
        <f>((E16/   'First Table'!I13   )*100)/E5</f>
        <v>47.581066674030431</v>
      </c>
      <c r="F17" s="21">
        <f>((F16/   'First Table'!I14    )*100)/F5</f>
        <v>38.801677550140354</v>
      </c>
      <c r="G17" s="21">
        <f>((G16/ 'First Table'!I15  )*100)/G5</f>
        <v>45.709863577482693</v>
      </c>
      <c r="H17" s="21">
        <f>((H16/   'First Table'!I16    )*100)/H5</f>
        <v>16.537157841269163</v>
      </c>
    </row>
    <row r="18" spans="3:8" hidden="1" outlineLevel="2">
      <c r="C18" s="2" t="s">
        <v>28</v>
      </c>
      <c r="D18" s="21">
        <v>18</v>
      </c>
      <c r="E18" s="21">
        <v>103</v>
      </c>
      <c r="F18" s="21">
        <v>170</v>
      </c>
      <c r="G18" s="21">
        <v>65</v>
      </c>
      <c r="H18" s="21">
        <v>299</v>
      </c>
    </row>
    <row r="19" spans="3:8" collapsed="1">
      <c r="C19" s="2" t="s">
        <v>29</v>
      </c>
      <c r="D19" s="21">
        <f>((D18/ 'First Table'!I12  )*100)/D5</f>
        <v>30.348905325443788</v>
      </c>
      <c r="E19" s="21">
        <f>((E18/   'First Table'!I13   )*100)/E5</f>
        <v>47.123556417549366</v>
      </c>
      <c r="F19" s="21">
        <f>((F18/   'First Table'!I14    )*100)/F5</f>
        <v>37.909684962780808</v>
      </c>
      <c r="G19" s="21">
        <f>((G18/ 'First Table'!I15  )*100)/G5</f>
        <v>45.709863577482693</v>
      </c>
      <c r="H19" s="21">
        <f>((H18/   'First Table'!I16    )*100)/H5</f>
        <v>16.482033981798264</v>
      </c>
    </row>
    <row r="20" spans="3:8" hidden="1" outlineLevel="1">
      <c r="C20" s="2" t="s">
        <v>30</v>
      </c>
      <c r="D20" s="21">
        <v>17</v>
      </c>
      <c r="E20" s="21">
        <v>110</v>
      </c>
      <c r="F20" s="21">
        <v>165</v>
      </c>
      <c r="G20" s="21">
        <v>63</v>
      </c>
      <c r="H20" s="21">
        <v>308</v>
      </c>
    </row>
    <row r="21" spans="3:8" collapsed="1">
      <c r="C21" s="2" t="s">
        <v>31</v>
      </c>
      <c r="D21" s="21">
        <f>((D20/ 'First Table'!I12  )*100)/D5</f>
        <v>28.662855029585799</v>
      </c>
      <c r="E21" s="23">
        <f>((E20/   'First Table'!I13   )*100)/E5</f>
        <v>50.326128212916799</v>
      </c>
      <c r="F21" s="21">
        <f>((F20/   'First Table'!I14    )*100)/F5</f>
        <v>36.794694228581371</v>
      </c>
      <c r="G21" s="21">
        <f>((G20/ 'First Table'!I15  )*100)/G5</f>
        <v>44.303406236637073</v>
      </c>
      <c r="H21" s="21">
        <f>((H20/   'First Table'!I16    )*100)/H5</f>
        <v>16.978148717036341</v>
      </c>
    </row>
    <row r="22" spans="3:8" hidden="1" outlineLevel="1">
      <c r="C22" s="2" t="s">
        <v>32</v>
      </c>
      <c r="D22" s="21">
        <v>17</v>
      </c>
      <c r="E22" s="21">
        <v>105</v>
      </c>
      <c r="F22" s="21">
        <v>169</v>
      </c>
      <c r="G22" s="21">
        <v>65</v>
      </c>
      <c r="H22" s="21">
        <v>310</v>
      </c>
    </row>
    <row r="23" spans="3:8" collapsed="1">
      <c r="C23" s="2" t="s">
        <v>33</v>
      </c>
      <c r="D23" s="21">
        <f>((D22/ 'First Table'!I12  )*100)/D5</f>
        <v>28.662855029585799</v>
      </c>
      <c r="E23" s="23">
        <f>((E22/   'First Table'!I13   )*100)/E5</f>
        <v>48.038576930511496</v>
      </c>
      <c r="F23" s="21">
        <f>((F22/   'First Table'!I14    )*100)/F5</f>
        <v>37.686686815940917</v>
      </c>
      <c r="G23" s="21">
        <f>((G22/ 'First Table'!I15  )*100)/G5</f>
        <v>45.709863577482693</v>
      </c>
      <c r="H23" s="21">
        <f>((H22/   'First Table'!I16    )*100)/H5</f>
        <v>17.088396435978133</v>
      </c>
    </row>
    <row r="24" spans="3:8" hidden="1" outlineLevel="1">
      <c r="C24" s="2" t="s">
        <v>34</v>
      </c>
      <c r="D24" s="21">
        <v>18</v>
      </c>
      <c r="E24" s="21">
        <v>107</v>
      </c>
      <c r="F24" s="21">
        <v>167</v>
      </c>
      <c r="G24" s="21">
        <v>66</v>
      </c>
      <c r="H24" s="21">
        <v>308</v>
      </c>
    </row>
    <row r="25" spans="3:8" collapsed="1">
      <c r="C25" s="2" t="s">
        <v>35</v>
      </c>
      <c r="D25" s="21">
        <f>((D24/ 'First Table'!I12  )*100)/D5</f>
        <v>30.348905325443788</v>
      </c>
      <c r="E25" s="23">
        <f>((E24/   'First Table'!I13   )*100)/E5</f>
        <v>48.953597443473619</v>
      </c>
      <c r="F25" s="21">
        <f>((F24/   'First Table'!I14    )*100)/F5</f>
        <v>37.240690522261147</v>
      </c>
      <c r="G25" s="21">
        <f>((G24/ 'First Table'!I15  )*100)/G5</f>
        <v>46.41309224790551</v>
      </c>
      <c r="H25" s="21">
        <f>((H24/   'First Table'!I16    )*100)/H5</f>
        <v>16.978148717036341</v>
      </c>
    </row>
    <row r="26" spans="3:8" hidden="1" outlineLevel="1">
      <c r="C26" s="2" t="s">
        <v>54</v>
      </c>
      <c r="D26" s="21">
        <v>17</v>
      </c>
      <c r="E26" s="23"/>
      <c r="F26" s="21"/>
      <c r="G26" s="21"/>
      <c r="H26" s="21"/>
    </row>
    <row r="27" spans="3:8" collapsed="1">
      <c r="C27" s="2" t="s">
        <v>53</v>
      </c>
      <c r="D27" s="21">
        <f>((D26/ 'First Table'!I12  )*100)/D5</f>
        <v>28.662855029585799</v>
      </c>
      <c r="E27" s="23"/>
      <c r="F27" s="21"/>
      <c r="G27" s="21"/>
      <c r="H27" s="21"/>
    </row>
    <row r="28" spans="3:8" hidden="1" outlineLevel="2">
      <c r="C28" s="24" t="s">
        <v>36</v>
      </c>
      <c r="D28" s="2">
        <v>9</v>
      </c>
      <c r="E28" s="2">
        <v>97</v>
      </c>
      <c r="F28" s="2">
        <v>142</v>
      </c>
      <c r="G28" s="2">
        <v>62</v>
      </c>
      <c r="H28" s="2">
        <v>224</v>
      </c>
    </row>
    <row r="29" spans="3:8" collapsed="1">
      <c r="C29" s="24" t="s">
        <v>37</v>
      </c>
      <c r="D29" s="21">
        <f>((D28/ 'First Table'!I12  )*100)/D5</f>
        <v>15.174452662721894</v>
      </c>
      <c r="E29" s="21">
        <f>((E28/   'First Table'!I13   )*100)/E5</f>
        <v>44.378494878662998</v>
      </c>
      <c r="F29" s="21">
        <f>((F28/   'First Table'!I14    )*100)/F5</f>
        <v>31.665736851263969</v>
      </c>
      <c r="G29" s="21">
        <f>((G28/ 'First Table'!I15  )*100)/G5</f>
        <v>43.600177566214271</v>
      </c>
      <c r="H29" s="21">
        <f>((H28/   'First Table'!I16    )*100)/H5</f>
        <v>12.347744521480974</v>
      </c>
    </row>
    <row r="30" spans="3:8" hidden="1" outlineLevel="2">
      <c r="C30" s="24" t="s">
        <v>38</v>
      </c>
      <c r="D30" s="2">
        <v>12</v>
      </c>
      <c r="E30" s="2">
        <v>98</v>
      </c>
      <c r="F30" s="2">
        <v>139</v>
      </c>
      <c r="G30" s="2">
        <v>65</v>
      </c>
      <c r="H30" s="2">
        <v>229</v>
      </c>
    </row>
    <row r="31" spans="3:8" collapsed="1">
      <c r="C31" s="24" t="s">
        <v>39</v>
      </c>
      <c r="D31" s="21">
        <f>((D30/ 'First Table'!I12  )*100)/D5</f>
        <v>20.23260355029586</v>
      </c>
      <c r="E31" s="21">
        <f>((E30/   'First Table'!I13   )*100)/E5</f>
        <v>44.836005135144063</v>
      </c>
      <c r="F31" s="21">
        <f>((F30/   'First Table'!I14    )*100)/F5</f>
        <v>30.996742410744304</v>
      </c>
      <c r="G31" s="21">
        <f>((G30/ 'First Table'!I15  )*100)/G5</f>
        <v>45.709863577482693</v>
      </c>
      <c r="H31" s="21">
        <f>((H30/   'First Table'!I16    )*100)/H5</f>
        <v>12.623363818835459</v>
      </c>
    </row>
    <row r="32" spans="3:8" hidden="1" outlineLevel="2">
      <c r="C32" s="24" t="s">
        <v>40</v>
      </c>
      <c r="D32" s="2">
        <v>13</v>
      </c>
      <c r="E32" s="2">
        <v>95</v>
      </c>
      <c r="F32" s="2">
        <v>138</v>
      </c>
      <c r="G32" s="2">
        <v>71</v>
      </c>
      <c r="H32" s="2">
        <v>223</v>
      </c>
    </row>
    <row r="33" spans="3:8" collapsed="1">
      <c r="C33" s="24" t="s">
        <v>41</v>
      </c>
      <c r="D33" s="21">
        <f>((D32/ 'First Table'!I12  )*100)/D5</f>
        <v>21.918653846153845</v>
      </c>
      <c r="E33" s="21">
        <f>((E32/   'First Table'!I13   )*100)/E5</f>
        <v>43.463474365700876</v>
      </c>
      <c r="F33" s="21">
        <f>((F32/   'First Table'!I14    )*100)/F5</f>
        <v>30.773744263904415</v>
      </c>
      <c r="G33" s="21">
        <f>((G32/ 'First Table'!I15  )*100)/G5</f>
        <v>49.929235600019567</v>
      </c>
      <c r="H33" s="21">
        <f>((H32/   'First Table'!I16    )*100)/H5</f>
        <v>12.292620662010076</v>
      </c>
    </row>
    <row r="34" spans="3:8" hidden="1" outlineLevel="2">
      <c r="C34" s="24" t="s">
        <v>42</v>
      </c>
      <c r="D34" s="2">
        <v>14</v>
      </c>
      <c r="E34" s="2">
        <v>100</v>
      </c>
      <c r="F34" s="2">
        <v>154</v>
      </c>
      <c r="G34" s="2">
        <v>63</v>
      </c>
      <c r="H34" s="2">
        <v>219</v>
      </c>
    </row>
    <row r="35" spans="3:8" collapsed="1">
      <c r="C35" s="24" t="s">
        <v>43</v>
      </c>
      <c r="D35" s="21">
        <f>((D34/ 'First Table'!I12  )*100)/D5</f>
        <v>23.604704142011833</v>
      </c>
      <c r="E35" s="21">
        <f>((E34/   'First Table'!I13   )*100)/E5</f>
        <v>45.751025648106186</v>
      </c>
      <c r="F35" s="21">
        <f>((F34/   'First Table'!I14    )*100)/F5</f>
        <v>34.34171461334261</v>
      </c>
      <c r="G35" s="21">
        <f>((G34/ 'First Table'!I15  )*100)/G5</f>
        <v>44.303406236637073</v>
      </c>
      <c r="H35" s="21">
        <f>((H34/   'First Table'!I16    )*100)/H5</f>
        <v>12.072125224126486</v>
      </c>
    </row>
    <row r="36" spans="3:8" hidden="1" outlineLevel="2">
      <c r="C36" s="24" t="s">
        <v>44</v>
      </c>
      <c r="D36" s="2">
        <v>15</v>
      </c>
      <c r="E36" s="2">
        <v>100</v>
      </c>
      <c r="F36" s="2">
        <v>155</v>
      </c>
      <c r="G36" s="2">
        <v>65</v>
      </c>
      <c r="H36" s="2">
        <v>225</v>
      </c>
    </row>
    <row r="37" spans="3:8" collapsed="1">
      <c r="C37" s="24" t="s">
        <v>45</v>
      </c>
      <c r="D37" s="21">
        <f>((D36/ 'First Table'!I12  )*100)/D5</f>
        <v>25.290754437869822</v>
      </c>
      <c r="E37" s="21">
        <f>((E36/   'First Table'!I13   )*100)/E5</f>
        <v>45.751025648106186</v>
      </c>
      <c r="F37" s="21">
        <f>((F36/   'First Table'!I14    )*100)/F5</f>
        <v>34.564712760182495</v>
      </c>
      <c r="G37" s="21">
        <f>((G36/ 'First Table'!I15  )*100)/G5</f>
        <v>45.709863577482693</v>
      </c>
      <c r="H37" s="21">
        <f>((H36/   'First Table'!I16    )*100)/H5</f>
        <v>12.402868380951872</v>
      </c>
    </row>
    <row r="38" spans="3:8" hidden="1" outlineLevel="2">
      <c r="C38" s="24" t="s">
        <v>46</v>
      </c>
      <c r="D38" s="2">
        <v>19</v>
      </c>
      <c r="E38" s="2">
        <v>96</v>
      </c>
      <c r="F38" s="2">
        <v>153</v>
      </c>
      <c r="G38" s="2">
        <v>65</v>
      </c>
      <c r="H38" s="2">
        <v>234</v>
      </c>
    </row>
    <row r="39" spans="3:8" collapsed="1">
      <c r="C39" s="24" t="s">
        <v>47</v>
      </c>
      <c r="D39" s="21">
        <f>((D38/ 'First Table'!I12  )*100)/D5</f>
        <v>32.034955621301776</v>
      </c>
      <c r="E39" s="21">
        <f>((E38/   'First Table'!I13   )*100)/E5</f>
        <v>43.920984622181933</v>
      </c>
      <c r="F39" s="21">
        <f>((F38/   'First Table'!I14    )*100)/F5</f>
        <v>34.118716466502732</v>
      </c>
      <c r="G39" s="21">
        <f>((G38/ 'First Table'!I15  )*100)/G5</f>
        <v>45.709863577482693</v>
      </c>
      <c r="H39" s="21">
        <f>((H38/   'First Table'!I16    )*100)/H5</f>
        <v>12.898983116189946</v>
      </c>
    </row>
    <row r="40" spans="3:8" hidden="1" outlineLevel="1">
      <c r="C40" s="24" t="s">
        <v>48</v>
      </c>
      <c r="D40" s="21">
        <v>15</v>
      </c>
      <c r="E40" s="21">
        <v>96</v>
      </c>
      <c r="F40" s="21">
        <v>158</v>
      </c>
      <c r="G40" s="21">
        <v>62</v>
      </c>
      <c r="H40" s="21">
        <v>330</v>
      </c>
    </row>
    <row r="41" spans="3:8" collapsed="1">
      <c r="C41" s="24" t="s">
        <v>49</v>
      </c>
      <c r="D41" s="21">
        <f>((D40/ 'First Table'!I12  )*100)/D5</f>
        <v>25.290754437869822</v>
      </c>
      <c r="E41" s="23">
        <f>((E40/   'First Table'!I13   )*100)/E5</f>
        <v>43.920984622181933</v>
      </c>
      <c r="F41" s="21">
        <f>((F40/   'First Table'!I14    )*100)/F5</f>
        <v>35.233707200702163</v>
      </c>
      <c r="G41" s="21">
        <f>((G40/ 'First Table'!I15  )*100)/G5</f>
        <v>43.600177566214271</v>
      </c>
      <c r="H41" s="21">
        <f>((H40/   'First Table'!I16    )*100)/H5</f>
        <v>18.19087362539608</v>
      </c>
    </row>
    <row r="42" spans="3:8" hidden="1" outlineLevel="1">
      <c r="C42" s="24" t="s">
        <v>50</v>
      </c>
      <c r="D42" s="21">
        <v>19</v>
      </c>
      <c r="E42" s="21">
        <v>95</v>
      </c>
      <c r="F42" s="21">
        <v>163</v>
      </c>
      <c r="G42" s="21">
        <v>58</v>
      </c>
      <c r="H42" s="21">
        <v>342</v>
      </c>
    </row>
    <row r="43" spans="3:8" collapsed="1">
      <c r="C43" s="24" t="s">
        <v>51</v>
      </c>
      <c r="D43" s="21">
        <f>((D42/ 'First Table'!I12  )*100)/D5</f>
        <v>32.034955621301776</v>
      </c>
      <c r="E43" s="23">
        <f>((E42/   'First Table'!I13   )*100)/E5</f>
        <v>43.463474365700876</v>
      </c>
      <c r="F43" s="21">
        <f>((F42/   'First Table'!I14    )*100)/F5</f>
        <v>36.348697934901594</v>
      </c>
      <c r="G43" s="21">
        <f>((G42/ 'First Table'!I15  )*100)/G5</f>
        <v>40.787262884523024</v>
      </c>
      <c r="H43" s="21">
        <f>((H42/   'First Table'!I16    )*100)/H5</f>
        <v>18.852359939046845</v>
      </c>
    </row>
    <row r="44" spans="3:8" hidden="1" outlineLevel="2">
      <c r="C44" s="24" t="s">
        <v>52</v>
      </c>
      <c r="D44" s="2"/>
      <c r="E44" s="2"/>
      <c r="F44" s="2"/>
      <c r="G44" s="2"/>
      <c r="H44" s="2"/>
    </row>
    <row r="45" spans="3:8" hidden="1" collapsed="1">
      <c r="C45" s="24" t="s">
        <v>52</v>
      </c>
      <c r="D45" s="21">
        <f>((D44/ 'First Table'!I12  )*100)/D5</f>
        <v>0</v>
      </c>
      <c r="E45" s="21">
        <f>((E44/   'First Table'!I13   )*100)/E5</f>
        <v>0</v>
      </c>
      <c r="F45" s="21">
        <f>((F44/   'First Table'!I14    )*100)/F5</f>
        <v>0</v>
      </c>
      <c r="G45" s="21">
        <f>((G44/ 'First Table'!I15  )*100)/G5</f>
        <v>0</v>
      </c>
      <c r="H45" s="21">
        <f>((H44/   'First Table'!I16    )*100)/H5</f>
        <v>0</v>
      </c>
    </row>
  </sheetData>
  <mergeCells count="1">
    <mergeCell ref="C2:H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4" zoomScaleNormal="100" workbookViewId="0">
      <selection activeCell="S26" sqref="S26"/>
    </sheetView>
  </sheetViews>
  <sheetFormatPr defaultRowHeight="15"/>
  <cols>
    <col min="1" max="1025" width="8.5703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6" zoomScaleNormal="100" workbookViewId="0">
      <selection activeCell="D21" sqref="D21"/>
    </sheetView>
  </sheetViews>
  <sheetFormatPr defaultRowHeight="15"/>
  <cols>
    <col min="1" max="1025" width="8.5703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3" zoomScaleNormal="100" workbookViewId="0">
      <selection activeCell="B19" sqref="B19"/>
    </sheetView>
  </sheetViews>
  <sheetFormatPr defaultRowHeight="15"/>
  <cols>
    <col min="1" max="1025" width="8.5703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topLeftCell="A7" zoomScaleNormal="100" workbookViewId="0">
      <selection activeCell="Q25" sqref="Q25"/>
    </sheetView>
  </sheetViews>
  <sheetFormatPr defaultRowHeight="15"/>
  <cols>
    <col min="1" max="1025" width="8.5703125"/>
  </cols>
  <sheetData>
    <row r="1" ht="12" customHeight="1"/>
    <row r="2" ht="12.75" customHeight="1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4" zoomScaleNormal="100" workbookViewId="0">
      <selection activeCell="R10" sqref="R10"/>
    </sheetView>
  </sheetViews>
  <sheetFormatPr defaultRowHeight="15"/>
  <cols>
    <col min="1" max="1025" width="8.5703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mac</cp:lastModifiedBy>
  <cp:revision>1</cp:revision>
  <dcterms:created xsi:type="dcterms:W3CDTF">2016-04-19T17:08:44Z</dcterms:created>
  <dcterms:modified xsi:type="dcterms:W3CDTF">2016-07-12T00:44:05Z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