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87" activeTab="6"/>
  </bookViews>
  <sheets>
    <sheet name="First Table" sheetId="1" r:id="rId1"/>
    <sheet name="Results 1994-1999" sheetId="2" r:id="rId2"/>
    <sheet name="GR-QC" sheetId="3" r:id="rId3"/>
    <sheet name="HEP-TH" sheetId="4" r:id="rId4"/>
    <sheet name="HEP-PH" sheetId="5" r:id="rId5"/>
    <sheet name="COND-MAT" sheetId="6" r:id="rId6"/>
    <sheet name="ASTRO-PH" sheetId="7" r:id="rId7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iterateDelta="1E-4"/>
</workbook>
</file>

<file path=xl/calcChain.xml><?xml version="1.0" encoding="utf-8"?>
<calcChain xmlns="http://schemas.openxmlformats.org/spreadsheetml/2006/main">
  <c r="E43" i="2"/>
  <c r="F41"/>
  <c r="E41"/>
  <c r="G39"/>
  <c r="F39"/>
  <c r="E35"/>
  <c r="F33"/>
  <c r="E33"/>
  <c r="G31"/>
  <c r="F31"/>
  <c r="E27"/>
  <c r="F25"/>
  <c r="E25"/>
  <c r="G23"/>
  <c r="F23"/>
  <c r="E19"/>
  <c r="F17"/>
  <c r="E17"/>
  <c r="G15"/>
  <c r="F15"/>
  <c r="E11"/>
  <c r="F9"/>
  <c r="E9"/>
  <c r="G7"/>
  <c r="F7"/>
  <c r="H5"/>
  <c r="H39" s="1"/>
  <c r="G5"/>
  <c r="G41" s="1"/>
  <c r="F5"/>
  <c r="F43" s="1"/>
  <c r="E5"/>
  <c r="E37" s="1"/>
  <c r="D5"/>
  <c r="D39" s="1"/>
  <c r="I25" i="1"/>
  <c r="H25"/>
  <c r="G25"/>
  <c r="F25"/>
  <c r="E25"/>
  <c r="D25"/>
  <c r="I24"/>
  <c r="H24"/>
  <c r="G24"/>
  <c r="F24"/>
  <c r="E24"/>
  <c r="D24"/>
  <c r="I23"/>
  <c r="H23"/>
  <c r="G23"/>
  <c r="F23"/>
  <c r="E23"/>
  <c r="D23"/>
  <c r="I22"/>
  <c r="H22"/>
  <c r="G22"/>
  <c r="F22"/>
  <c r="E22"/>
  <c r="D22"/>
  <c r="I21"/>
  <c r="H21"/>
  <c r="G21"/>
  <c r="F21"/>
  <c r="E21"/>
  <c r="D21"/>
  <c r="H21" i="2" l="1"/>
  <c r="D29"/>
  <c r="H29"/>
  <c r="D37"/>
  <c r="H11"/>
  <c r="G13"/>
  <c r="H19"/>
  <c r="D27"/>
  <c r="G29"/>
  <c r="H35"/>
  <c r="H43"/>
  <c r="E7"/>
  <c r="D9"/>
  <c r="H9"/>
  <c r="G11"/>
  <c r="F13"/>
  <c r="E15"/>
  <c r="D17"/>
  <c r="H17"/>
  <c r="G19"/>
  <c r="F21"/>
  <c r="E23"/>
  <c r="D25"/>
  <c r="H25"/>
  <c r="G27"/>
  <c r="F29"/>
  <c r="E31"/>
  <c r="D33"/>
  <c r="H33"/>
  <c r="G35"/>
  <c r="F37"/>
  <c r="E39"/>
  <c r="D41"/>
  <c r="H41"/>
  <c r="G43"/>
  <c r="D13"/>
  <c r="H13"/>
  <c r="D21"/>
  <c r="H37"/>
  <c r="D11"/>
  <c r="D19"/>
  <c r="G21"/>
  <c r="H27"/>
  <c r="D35"/>
  <c r="G37"/>
  <c r="D43"/>
  <c r="D7"/>
  <c r="H7"/>
  <c r="G9"/>
  <c r="F11"/>
  <c r="E13"/>
  <c r="D15"/>
  <c r="H15"/>
  <c r="G17"/>
  <c r="F19"/>
  <c r="E21"/>
  <c r="D23"/>
  <c r="H23"/>
  <c r="G25"/>
  <c r="F27"/>
  <c r="E29"/>
  <c r="D31"/>
  <c r="H31"/>
  <c r="G33"/>
  <c r="F35"/>
</calcChain>
</file>

<file path=xl/sharedStrings.xml><?xml version="1.0" encoding="utf-8"?>
<sst xmlns="http://schemas.openxmlformats.org/spreadsheetml/2006/main" count="82" uniqueCount="53">
  <si>
    <t>Article Data</t>
  </si>
  <si>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</si>
  <si>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</si>
  <si>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</si>
  <si>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</si>
  <si>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</si>
  <si>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</si>
  <si>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</si>
  <si>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</si>
  <si>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</si>
  <si>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</si>
  <si>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My PredLig Results</t>
  </si>
  <si>
    <t>Diferences</t>
  </si>
  <si>
    <t>AUTHORS CORE = 3</t>
  </si>
  <si>
    <t>Predictor</t>
  </si>
  <si>
    <t>probability that a random prediction is correct (%)</t>
  </si>
  <si>
    <t>Common Neighbors (Total Success)</t>
  </si>
  <si>
    <t>Common Neighbors</t>
  </si>
  <si>
    <t>Adamic Adar similarity (Total Success)</t>
  </si>
  <si>
    <t>Adamic Adar similarity</t>
  </si>
  <si>
    <t>Jaccard similarity coefficient (Total Success)</t>
  </si>
  <si>
    <t>Jaccard similarity coefficient</t>
  </si>
  <si>
    <t>Preferential Attachment (Total Success)</t>
  </si>
  <si>
    <t>Preferential Attachment</t>
  </si>
  <si>
    <t>Time Score DF 0.2  (Total Sucess)</t>
  </si>
  <si>
    <t>Time Score DF 0.2</t>
  </si>
  <si>
    <t>Time Score DF 0.5 (Total Sucess)</t>
  </si>
  <si>
    <t>Time Score DF 0.5</t>
  </si>
  <si>
    <t>Time Score DF 0.8 (Total Success)</t>
  </si>
  <si>
    <t>Time Score DF 0.8</t>
  </si>
  <si>
    <t>Domain Time Score 0.8 (Total Success)</t>
  </si>
  <si>
    <t>Domain Time Score 0.8</t>
  </si>
  <si>
    <t>Domain Time Score 0.5 (Total Success)</t>
  </si>
  <si>
    <t>Domain Time Score 0.5</t>
  </si>
  <si>
    <t>Domain Time Score 0.2 (Total Success)</t>
  </si>
  <si>
    <t>Domain Time Score 0.2</t>
  </si>
  <si>
    <t>cnW Time Score DF 0.8 (Total Success)</t>
  </si>
  <si>
    <t>cnW Time Score DF 0.8</t>
  </si>
  <si>
    <t>cnW Time Score DF 0.5 (Total Success)</t>
  </si>
  <si>
    <t>cnW Time Score DF 0.5</t>
  </si>
  <si>
    <t>cnW Time Score DF 0.2 (Total Success)</t>
  </si>
  <si>
    <t>cnW Time Score DF 0.2</t>
  </si>
  <si>
    <t>aaW Time Score DF 0.8 (Total Success)</t>
  </si>
  <si>
    <t>aaW Time Score DF 0.8</t>
  </si>
  <si>
    <t>aaW Time Score DF 0.5 (Total Success)</t>
  </si>
  <si>
    <t>aaW Time Score DF 0.5</t>
  </si>
  <si>
    <t>aaW Time Score DF 0.2 (Total Success)</t>
  </si>
  <si>
    <t>aaW Time Score DF 0.2</t>
  </si>
  <si>
    <t>cnWJC (Total Success)</t>
  </si>
  <si>
    <t>cnWJC</t>
  </si>
  <si>
    <t>aaWJC (Total Success)</t>
  </si>
  <si>
    <t>aaWJC</t>
  </si>
  <si>
    <t>Combinacao Linear (cn, aas, jc, pa, ts08, ts05, ts02)</t>
  </si>
</sst>
</file>

<file path=xl/styles.xml><?xml version="1.0" encoding="utf-8"?>
<styleSheet xmlns="http://schemas.openxmlformats.org/spreadsheetml/2006/main">
  <numFmts count="1">
    <numFmt numFmtId="164" formatCode="_-* #,##0.00_-;\-* #,##0.00_-;_-* \-??_-;_-@_-"/>
  </numFmts>
  <fonts count="6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4" fontId="5" fillId="0" borderId="0" applyBorder="0" applyProtection="0"/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2" xfId="0" applyFont="1" applyBorder="1"/>
    <xf numFmtId="0" fontId="0" fillId="0" borderId="4" xfId="0" applyBorder="1"/>
    <xf numFmtId="0" fontId="2" fillId="0" borderId="0" xfId="0" applyFont="1" applyBorder="1"/>
    <xf numFmtId="0" fontId="3" fillId="2" borderId="0" xfId="0" applyFont="1" applyFill="1"/>
    <xf numFmtId="0" fontId="4" fillId="2" borderId="6" xfId="0" applyFont="1" applyFill="1" applyBorder="1"/>
    <xf numFmtId="0" fontId="3" fillId="2" borderId="7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2" fillId="2" borderId="3" xfId="0" applyFont="1" applyFill="1" applyBorder="1"/>
    <xf numFmtId="2" fontId="0" fillId="0" borderId="3" xfId="1" applyNumberFormat="1" applyFont="1" applyBorder="1" applyAlignment="1" applyProtection="1"/>
    <xf numFmtId="2" fontId="0" fillId="2" borderId="3" xfId="1" applyNumberFormat="1" applyFont="1" applyFill="1" applyBorder="1" applyAlignment="1" applyProtection="1"/>
    <xf numFmtId="2" fontId="0" fillId="0" borderId="3" xfId="0" applyNumberFormat="1" applyBorder="1"/>
    <xf numFmtId="2" fontId="0" fillId="2" borderId="3" xfId="0" applyNumberFormat="1" applyFill="1" applyBorder="1"/>
    <xf numFmtId="2" fontId="0" fillId="0" borderId="3" xfId="0" applyNumberFormat="1" applyFont="1" applyBorder="1"/>
    <xf numFmtId="0" fontId="0" fillId="0" borderId="3" xfId="0" applyFont="1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GR-QC - Random = 0,14</a:t>
            </a:r>
          </a:p>
        </c:rich>
      </c:tx>
      <c:layout/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1994-1999'!$C$7:$C$43</c:f>
              <c:strCache>
                <c:ptCount val="18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Domain Time Score 0.8</c:v>
                </c:pt>
                <c:pt idx="8">
                  <c:v>Domain Time Score 0.5</c:v>
                </c:pt>
                <c:pt idx="9">
                  <c:v>Domain Time Score 0.2</c:v>
                </c:pt>
                <c:pt idx="10">
                  <c:v>cnW Time Score DF 0.8</c:v>
                </c:pt>
                <c:pt idx="11">
                  <c:v>cnW Time Score DF 0.5</c:v>
                </c:pt>
                <c:pt idx="12">
                  <c:v>cnW Time Score DF 0.2</c:v>
                </c:pt>
                <c:pt idx="13">
                  <c:v>aaW Time Score DF 0.8</c:v>
                </c:pt>
                <c:pt idx="14">
                  <c:v>aaW Time Score DF 0.5</c:v>
                </c:pt>
                <c:pt idx="15">
                  <c:v>aaW Time Score DF 0.2</c:v>
                </c:pt>
                <c:pt idx="16">
                  <c:v>cnWJC</c:v>
                </c:pt>
                <c:pt idx="17">
                  <c:v>aaWJC</c:v>
                </c:pt>
              </c:strCache>
            </c:strRef>
          </c:cat>
          <c:val>
            <c:numRef>
              <c:f>'Results 1994-1999'!$D$7:$D$43</c:f>
              <c:numCache>
                <c:formatCode>0.00</c:formatCode>
                <c:ptCount val="18"/>
                <c:pt idx="0">
                  <c:v>32.150810051826525</c:v>
                </c:pt>
                <c:pt idx="1">
                  <c:v>42.867746735768698</c:v>
                </c:pt>
                <c:pt idx="2">
                  <c:v>39.805764826070934</c:v>
                </c:pt>
                <c:pt idx="3">
                  <c:v>0</c:v>
                </c:pt>
                <c:pt idx="4">
                  <c:v>55.115674374559752</c:v>
                </c:pt>
                <c:pt idx="5">
                  <c:v>53.584683419710871</c:v>
                </c:pt>
                <c:pt idx="6">
                  <c:v>52.053692464861996</c:v>
                </c:pt>
                <c:pt idx="7">
                  <c:v>48.991710555164232</c:v>
                </c:pt>
                <c:pt idx="8">
                  <c:v>48.991710555164232</c:v>
                </c:pt>
                <c:pt idx="9">
                  <c:v>52.053692464861996</c:v>
                </c:pt>
                <c:pt idx="10">
                  <c:v>47.46071960031535</c:v>
                </c:pt>
                <c:pt idx="11">
                  <c:v>44.398737690617573</c:v>
                </c:pt>
                <c:pt idx="12">
                  <c:v>45.929728645466469</c:v>
                </c:pt>
                <c:pt idx="13">
                  <c:v>56.646665329408634</c:v>
                </c:pt>
                <c:pt idx="14">
                  <c:v>52.053692464861996</c:v>
                </c:pt>
                <c:pt idx="15">
                  <c:v>53.584683419710871</c:v>
                </c:pt>
                <c:pt idx="16">
                  <c:v>33.681801006675407</c:v>
                </c:pt>
                <c:pt idx="17">
                  <c:v>39.805764826070934</c:v>
                </c:pt>
              </c:numCache>
            </c:numRef>
          </c:val>
        </c:ser>
        <c:shape val="cylinder"/>
        <c:axId val="106567552"/>
        <c:axId val="106569088"/>
        <c:axId val="0"/>
      </c:bar3DChart>
      <c:catAx>
        <c:axId val="106567552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06569088"/>
        <c:crosses val="autoZero"/>
        <c:auto val="1"/>
        <c:lblAlgn val="ctr"/>
        <c:lblOffset val="100"/>
      </c:catAx>
      <c:valAx>
        <c:axId val="10656908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06567552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HEP-TH - Random = 0,07</a:t>
            </a:r>
          </a:p>
        </c:rich>
      </c:tx>
      <c:layout/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1994-1999'!$C$7:$C$43</c:f>
              <c:strCache>
                <c:ptCount val="18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Domain Time Score 0.8</c:v>
                </c:pt>
                <c:pt idx="8">
                  <c:v>Domain Time Score 0.5</c:v>
                </c:pt>
                <c:pt idx="9">
                  <c:v>Domain Time Score 0.2</c:v>
                </c:pt>
                <c:pt idx="10">
                  <c:v>cnW Time Score DF 0.8</c:v>
                </c:pt>
                <c:pt idx="11">
                  <c:v>cnW Time Score DF 0.5</c:v>
                </c:pt>
                <c:pt idx="12">
                  <c:v>cnW Time Score DF 0.2</c:v>
                </c:pt>
                <c:pt idx="13">
                  <c:v>aaW Time Score DF 0.8</c:v>
                </c:pt>
                <c:pt idx="14">
                  <c:v>aaW Time Score DF 0.5</c:v>
                </c:pt>
                <c:pt idx="15">
                  <c:v>aaW Time Score DF 0.2</c:v>
                </c:pt>
                <c:pt idx="16">
                  <c:v>cnWJC</c:v>
                </c:pt>
                <c:pt idx="17">
                  <c:v>aaWJC</c:v>
                </c:pt>
              </c:strCache>
            </c:strRef>
          </c:cat>
          <c:val>
            <c:numRef>
              <c:f>'Results 1994-1999'!$E$7:$E$43</c:f>
              <c:numCache>
                <c:formatCode>0.00</c:formatCode>
                <c:ptCount val="18"/>
                <c:pt idx="0">
                  <c:v>77.008155640850319</c:v>
                </c:pt>
                <c:pt idx="1">
                  <c:v>75.9385979236163</c:v>
                </c:pt>
                <c:pt idx="2">
                  <c:v>58.825674447871783</c:v>
                </c:pt>
                <c:pt idx="3">
                  <c:v>10.695577172340323</c:v>
                </c:pt>
                <c:pt idx="4">
                  <c:v>93.051521399360809</c:v>
                </c:pt>
                <c:pt idx="5">
                  <c:v>93.051521399360809</c:v>
                </c:pt>
                <c:pt idx="6">
                  <c:v>87.703732813190655</c:v>
                </c:pt>
                <c:pt idx="7">
                  <c:v>84.495059661488568</c:v>
                </c:pt>
                <c:pt idx="8">
                  <c:v>87.703732813190655</c:v>
                </c:pt>
                <c:pt idx="9">
                  <c:v>95.190636833828876</c:v>
                </c:pt>
                <c:pt idx="10">
                  <c:v>79.147271075318386</c:v>
                </c:pt>
                <c:pt idx="11">
                  <c:v>80.21682879255242</c:v>
                </c:pt>
                <c:pt idx="12">
                  <c:v>82.355944227020487</c:v>
                </c:pt>
                <c:pt idx="13">
                  <c:v>83.42550194425452</c:v>
                </c:pt>
                <c:pt idx="14">
                  <c:v>81.286386509786468</c:v>
                </c:pt>
                <c:pt idx="15">
                  <c:v>85.564617378722588</c:v>
                </c:pt>
                <c:pt idx="16">
                  <c:v>66.312578468509997</c:v>
                </c:pt>
                <c:pt idx="17">
                  <c:v>72.729924771914199</c:v>
                </c:pt>
              </c:numCache>
            </c:numRef>
          </c:val>
        </c:ser>
        <c:shape val="cylinder"/>
        <c:axId val="105709568"/>
        <c:axId val="105711104"/>
        <c:axId val="0"/>
      </c:bar3DChart>
      <c:catAx>
        <c:axId val="105709568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05711104"/>
        <c:crosses val="autoZero"/>
        <c:auto val="1"/>
        <c:lblAlgn val="ctr"/>
        <c:lblOffset val="100"/>
      </c:catAx>
      <c:valAx>
        <c:axId val="10571110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05709568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HEP-PH - Random = 0,27</a:t>
            </a:r>
          </a:p>
        </c:rich>
      </c:tx>
      <c:layout/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1994-1999'!$C$7:$C$43</c:f>
              <c:strCache>
                <c:ptCount val="18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Domain Time Score 0.8</c:v>
                </c:pt>
                <c:pt idx="8">
                  <c:v>Domain Time Score 0.5</c:v>
                </c:pt>
                <c:pt idx="9">
                  <c:v>Domain Time Score 0.2</c:v>
                </c:pt>
                <c:pt idx="10">
                  <c:v>cnW Time Score DF 0.8</c:v>
                </c:pt>
                <c:pt idx="11">
                  <c:v>cnW Time Score DF 0.5</c:v>
                </c:pt>
                <c:pt idx="12">
                  <c:v>cnW Time Score DF 0.2</c:v>
                </c:pt>
                <c:pt idx="13">
                  <c:v>aaW Time Score DF 0.8</c:v>
                </c:pt>
                <c:pt idx="14">
                  <c:v>aaW Time Score DF 0.5</c:v>
                </c:pt>
                <c:pt idx="15">
                  <c:v>aaW Time Score DF 0.2</c:v>
                </c:pt>
                <c:pt idx="16">
                  <c:v>cnWJC</c:v>
                </c:pt>
                <c:pt idx="17">
                  <c:v>aaWJC</c:v>
                </c:pt>
              </c:strCache>
            </c:strRef>
          </c:cat>
          <c:val>
            <c:numRef>
              <c:f>'Results 1994-1999'!$F$7:$F$43</c:f>
              <c:numCache>
                <c:formatCode>0.00</c:formatCode>
                <c:ptCount val="18"/>
                <c:pt idx="0">
                  <c:v>58.315883419674044</c:v>
                </c:pt>
                <c:pt idx="1">
                  <c:v>59.571917831790088</c:v>
                </c:pt>
                <c:pt idx="2">
                  <c:v>37.232448644868803</c:v>
                </c:pt>
                <c:pt idx="3">
                  <c:v>51.228260665590575</c:v>
                </c:pt>
                <c:pt idx="4">
                  <c:v>64.147471761641441</c:v>
                </c:pt>
                <c:pt idx="5">
                  <c:v>64.10261338978016</c:v>
                </c:pt>
                <c:pt idx="6">
                  <c:v>63.609171299305984</c:v>
                </c:pt>
                <c:pt idx="7">
                  <c:v>62.128845027883493</c:v>
                </c:pt>
                <c:pt idx="8">
                  <c:v>63.654029671167287</c:v>
                </c:pt>
                <c:pt idx="9">
                  <c:v>63.788604786751144</c:v>
                </c:pt>
                <c:pt idx="10">
                  <c:v>65.986665007954244</c:v>
                </c:pt>
                <c:pt idx="11">
                  <c:v>63.923179902335001</c:v>
                </c:pt>
                <c:pt idx="12">
                  <c:v>63.609171299305984</c:v>
                </c:pt>
                <c:pt idx="13">
                  <c:v>64.910064083283331</c:v>
                </c:pt>
                <c:pt idx="14">
                  <c:v>63.115729208831823</c:v>
                </c:pt>
                <c:pt idx="15">
                  <c:v>63.340021068138256</c:v>
                </c:pt>
                <c:pt idx="16">
                  <c:v>58.181308304090166</c:v>
                </c:pt>
                <c:pt idx="17">
                  <c:v>60.155076665986833</c:v>
                </c:pt>
              </c:numCache>
            </c:numRef>
          </c:val>
        </c:ser>
        <c:shape val="cylinder"/>
        <c:axId val="106764160"/>
        <c:axId val="106765696"/>
        <c:axId val="0"/>
      </c:bar3DChart>
      <c:catAx>
        <c:axId val="106764160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06765696"/>
        <c:crosses val="autoZero"/>
        <c:auto val="1"/>
        <c:lblAlgn val="ctr"/>
        <c:lblOffset val="100"/>
      </c:catAx>
      <c:valAx>
        <c:axId val="10676569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06764160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COND-MAT - Random = 0,08</a:t>
            </a:r>
          </a:p>
        </c:rich>
      </c:tx>
      <c:layout/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1994-1999'!$C$7:$C$43</c:f>
              <c:strCache>
                <c:ptCount val="18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Domain Time Score 0.8</c:v>
                </c:pt>
                <c:pt idx="8">
                  <c:v>Domain Time Score 0.5</c:v>
                </c:pt>
                <c:pt idx="9">
                  <c:v>Domain Time Score 0.2</c:v>
                </c:pt>
                <c:pt idx="10">
                  <c:v>cnW Time Score DF 0.8</c:v>
                </c:pt>
                <c:pt idx="11">
                  <c:v>cnW Time Score DF 0.5</c:v>
                </c:pt>
                <c:pt idx="12">
                  <c:v>cnW Time Score DF 0.2</c:v>
                </c:pt>
                <c:pt idx="13">
                  <c:v>aaW Time Score DF 0.8</c:v>
                </c:pt>
                <c:pt idx="14">
                  <c:v>aaW Time Score DF 0.5</c:v>
                </c:pt>
                <c:pt idx="15">
                  <c:v>aaW Time Score DF 0.2</c:v>
                </c:pt>
                <c:pt idx="16">
                  <c:v>cnWJC</c:v>
                </c:pt>
                <c:pt idx="17">
                  <c:v>aaWJC</c:v>
                </c:pt>
              </c:strCache>
            </c:strRef>
          </c:cat>
          <c:val>
            <c:numRef>
              <c:f>'Results 1994-1999'!$G$7:$G$43</c:f>
              <c:numCache>
                <c:formatCode>0.00</c:formatCode>
                <c:ptCount val="18"/>
                <c:pt idx="0">
                  <c:v>101.50130040699635</c:v>
                </c:pt>
                <c:pt idx="1">
                  <c:v>111.09334769631732</c:v>
                </c:pt>
                <c:pt idx="2">
                  <c:v>84.235615286218632</c:v>
                </c:pt>
                <c:pt idx="3">
                  <c:v>40.635400334759709</c:v>
                </c:pt>
                <c:pt idx="4">
                  <c:v>116.84857606990991</c:v>
                </c:pt>
                <c:pt idx="5">
                  <c:v>119.46458896699743</c:v>
                </c:pt>
                <c:pt idx="6">
                  <c:v>117.72058036893907</c:v>
                </c:pt>
                <c:pt idx="7">
                  <c:v>110.04694253748231</c:v>
                </c:pt>
                <c:pt idx="8">
                  <c:v>120.33659326602661</c:v>
                </c:pt>
                <c:pt idx="9">
                  <c:v>120.68539498563828</c:v>
                </c:pt>
                <c:pt idx="10">
                  <c:v>109.69814081787064</c:v>
                </c:pt>
                <c:pt idx="11">
                  <c:v>112.488554574764</c:v>
                </c:pt>
                <c:pt idx="12">
                  <c:v>112.66295543456984</c:v>
                </c:pt>
                <c:pt idx="13">
                  <c:v>116.67417521010407</c:v>
                </c:pt>
                <c:pt idx="14">
                  <c:v>119.98779154641494</c:v>
                </c:pt>
                <c:pt idx="15">
                  <c:v>119.2901881071916</c:v>
                </c:pt>
                <c:pt idx="16">
                  <c:v>99.58289094913215</c:v>
                </c:pt>
                <c:pt idx="17">
                  <c:v>107.08212792078309</c:v>
                </c:pt>
              </c:numCache>
            </c:numRef>
          </c:val>
        </c:ser>
        <c:shape val="cylinder"/>
        <c:axId val="108789760"/>
        <c:axId val="108791296"/>
        <c:axId val="0"/>
      </c:bar3DChart>
      <c:catAx>
        <c:axId val="108789760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08791296"/>
        <c:crosses val="autoZero"/>
        <c:auto val="1"/>
        <c:lblAlgn val="ctr"/>
        <c:lblOffset val="100"/>
      </c:catAx>
      <c:valAx>
        <c:axId val="10879129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08789760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ASTRO-PH - Random = 0,20</a:t>
            </a:r>
          </a:p>
        </c:rich>
      </c:tx>
      <c:layout/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1994-1999'!$C$7:$C$43</c:f>
              <c:strCache>
                <c:ptCount val="18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Domain Time Score 0.8</c:v>
                </c:pt>
                <c:pt idx="8">
                  <c:v>Domain Time Score 0.5</c:v>
                </c:pt>
                <c:pt idx="9">
                  <c:v>Domain Time Score 0.2</c:v>
                </c:pt>
                <c:pt idx="10">
                  <c:v>cnW Time Score DF 0.8</c:v>
                </c:pt>
                <c:pt idx="11">
                  <c:v>cnW Time Score DF 0.5</c:v>
                </c:pt>
                <c:pt idx="12">
                  <c:v>cnW Time Score DF 0.2</c:v>
                </c:pt>
                <c:pt idx="13">
                  <c:v>aaW Time Score DF 0.8</c:v>
                </c:pt>
                <c:pt idx="14">
                  <c:v>aaW Time Score DF 0.5</c:v>
                </c:pt>
                <c:pt idx="15">
                  <c:v>aaW Time Score DF 0.2</c:v>
                </c:pt>
                <c:pt idx="16">
                  <c:v>cnWJC</c:v>
                </c:pt>
                <c:pt idx="17">
                  <c:v>aaWJC</c:v>
                </c:pt>
              </c:strCache>
            </c:strRef>
          </c:cat>
          <c:val>
            <c:numRef>
              <c:f>'Results 1994-1999'!$H$7:$H$43</c:f>
              <c:numCache>
                <c:formatCode>0.00</c:formatCode>
                <c:ptCount val="18"/>
                <c:pt idx="0">
                  <c:v>51.132779015227761</c:v>
                </c:pt>
                <c:pt idx="1">
                  <c:v>52.792399793350768</c:v>
                </c:pt>
                <c:pt idx="2">
                  <c:v>50.570428173053855</c:v>
                </c:pt>
                <c:pt idx="3">
                  <c:v>12.33057090522794</c:v>
                </c:pt>
                <c:pt idx="4">
                  <c:v>52.380923567369862</c:v>
                </c:pt>
                <c:pt idx="5">
                  <c:v>51.832288599395305</c:v>
                </c:pt>
                <c:pt idx="6">
                  <c:v>51.996879089787676</c:v>
                </c:pt>
                <c:pt idx="7">
                  <c:v>52.243764825376218</c:v>
                </c:pt>
                <c:pt idx="8">
                  <c:v>52.353491818971129</c:v>
                </c:pt>
                <c:pt idx="9">
                  <c:v>52.038026712385758</c:v>
                </c:pt>
                <c:pt idx="10">
                  <c:v>49.157693130519391</c:v>
                </c:pt>
                <c:pt idx="11">
                  <c:v>50.227531318069765</c:v>
                </c:pt>
                <c:pt idx="12">
                  <c:v>50.789882160243671</c:v>
                </c:pt>
                <c:pt idx="13">
                  <c:v>52.010594963987039</c:v>
                </c:pt>
                <c:pt idx="14">
                  <c:v>52.956990283743139</c:v>
                </c:pt>
                <c:pt idx="15">
                  <c:v>53.135296648334858</c:v>
                </c:pt>
                <c:pt idx="16">
                  <c:v>50.392121808462115</c:v>
                </c:pt>
                <c:pt idx="17">
                  <c:v>52.764968044952035</c:v>
                </c:pt>
              </c:numCache>
            </c:numRef>
          </c:val>
        </c:ser>
        <c:shape val="cylinder"/>
        <c:axId val="111420928"/>
        <c:axId val="111422464"/>
        <c:axId val="0"/>
      </c:bar3DChart>
      <c:catAx>
        <c:axId val="111420928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1422464"/>
        <c:crosses val="autoZero"/>
        <c:auto val="1"/>
        <c:lblAlgn val="ctr"/>
        <c:lblOffset val="100"/>
      </c:catAx>
      <c:valAx>
        <c:axId val="11142246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1420928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447674</xdr:colOff>
      <xdr:row>2</xdr:row>
      <xdr:rowOff>57149</xdr:rowOff>
    </xdr:from>
    <xdr:to>
      <xdr:col>14</xdr:col>
      <xdr:colOff>409469</xdr:colOff>
      <xdr:row>25</xdr:row>
      <xdr:rowOff>704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5</xdr:row>
      <xdr:rowOff>66675</xdr:rowOff>
    </xdr:from>
    <xdr:to>
      <xdr:col>13</xdr:col>
      <xdr:colOff>561540</xdr:colOff>
      <xdr:row>27</xdr:row>
      <xdr:rowOff>134054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95249</xdr:rowOff>
    </xdr:from>
    <xdr:to>
      <xdr:col>16</xdr:col>
      <xdr:colOff>28440</xdr:colOff>
      <xdr:row>30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8</xdr:row>
      <xdr:rowOff>104775</xdr:rowOff>
    </xdr:from>
    <xdr:to>
      <xdr:col>16</xdr:col>
      <xdr:colOff>314280</xdr:colOff>
      <xdr:row>33</xdr:row>
      <xdr:rowOff>28574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28576</xdr:colOff>
      <xdr:row>7</xdr:row>
      <xdr:rowOff>9525</xdr:rowOff>
    </xdr:from>
    <xdr:to>
      <xdr:col>16</xdr:col>
      <xdr:colOff>314280</xdr:colOff>
      <xdr:row>31</xdr:row>
      <xdr:rowOff>38100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5"/>
  <sheetViews>
    <sheetView topLeftCell="A4" zoomScaleNormal="100" workbookViewId="0">
      <selection activeCell="H12" sqref="H12"/>
    </sheetView>
  </sheetViews>
  <sheetFormatPr defaultRowHeight="15"/>
  <cols>
    <col min="2" max="2" width="8.5703125"/>
    <col min="6" max="6" width="13"/>
    <col min="8" max="8" width="7.28515625"/>
    <col min="9" max="9" width="11.140625"/>
    <col min="19" max="19" width="33"/>
  </cols>
  <sheetData>
    <row r="2" spans="2:12" ht="32.25" customHeight="1">
      <c r="B2" s="25" t="s">
        <v>0</v>
      </c>
      <c r="C2" s="25"/>
      <c r="D2" s="25"/>
      <c r="E2" s="25"/>
      <c r="F2" s="25"/>
      <c r="G2" s="25"/>
      <c r="H2" s="25"/>
      <c r="I2" s="25"/>
    </row>
    <row r="3" spans="2:12">
      <c r="B3" s="1"/>
      <c r="C3" s="2"/>
      <c r="D3" s="3" t="s">
        <v>1</v>
      </c>
      <c r="E3" s="3" t="s">
        <v>2</v>
      </c>
      <c r="F3" s="3" t="s">
        <v>3</v>
      </c>
      <c r="G3" s="3" t="s">
        <v>1</v>
      </c>
      <c r="H3" s="3" t="s">
        <v>4</v>
      </c>
      <c r="I3" s="4" t="s">
        <v>5</v>
      </c>
      <c r="L3" s="5"/>
    </row>
    <row r="4" spans="2:12">
      <c r="B4" s="6" t="s">
        <v>6</v>
      </c>
      <c r="C4" s="2"/>
      <c r="D4" s="2">
        <v>2122</v>
      </c>
      <c r="E4" s="2">
        <v>3287</v>
      </c>
      <c r="F4" s="2">
        <v>5724</v>
      </c>
      <c r="G4" s="2">
        <v>486</v>
      </c>
      <c r="H4" s="2">
        <v>519</v>
      </c>
      <c r="I4" s="7">
        <v>400</v>
      </c>
    </row>
    <row r="5" spans="2:12">
      <c r="B5" s="6" t="s">
        <v>7</v>
      </c>
      <c r="C5" s="2"/>
      <c r="D5" s="2">
        <v>5241</v>
      </c>
      <c r="E5" s="2">
        <v>9498</v>
      </c>
      <c r="F5" s="2">
        <v>15842</v>
      </c>
      <c r="G5" s="2">
        <v>1438</v>
      </c>
      <c r="H5" s="2">
        <v>2311</v>
      </c>
      <c r="I5" s="7">
        <v>1576</v>
      </c>
    </row>
    <row r="6" spans="2:12">
      <c r="B6" s="6" t="s">
        <v>8</v>
      </c>
      <c r="C6" s="2"/>
      <c r="D6" s="2">
        <v>5414</v>
      </c>
      <c r="E6" s="2">
        <v>10254</v>
      </c>
      <c r="F6" s="2">
        <v>47806</v>
      </c>
      <c r="G6" s="2">
        <v>1790</v>
      </c>
      <c r="H6" s="2">
        <v>6654</v>
      </c>
      <c r="I6" s="7">
        <v>3294</v>
      </c>
    </row>
    <row r="7" spans="2:12">
      <c r="B7" s="6" t="s">
        <v>9</v>
      </c>
      <c r="C7" s="2"/>
      <c r="D7" s="2">
        <v>5469</v>
      </c>
      <c r="E7" s="2">
        <v>6700</v>
      </c>
      <c r="F7" s="2">
        <v>19881</v>
      </c>
      <c r="G7" s="2">
        <v>1253</v>
      </c>
      <c r="H7" s="2">
        <v>1899</v>
      </c>
      <c r="I7" s="7">
        <v>1150</v>
      </c>
    </row>
    <row r="8" spans="2:12">
      <c r="B8" s="6" t="s">
        <v>10</v>
      </c>
      <c r="C8" s="2"/>
      <c r="D8" s="2">
        <v>5345</v>
      </c>
      <c r="E8" s="2">
        <v>5816</v>
      </c>
      <c r="F8" s="2">
        <v>41852</v>
      </c>
      <c r="G8" s="2">
        <v>1561</v>
      </c>
      <c r="H8" s="2">
        <v>6178</v>
      </c>
      <c r="I8" s="7">
        <v>5751</v>
      </c>
    </row>
    <row r="9" spans="2:12">
      <c r="B9" s="1"/>
      <c r="C9" s="2"/>
      <c r="D9" s="2"/>
      <c r="E9" s="2"/>
      <c r="F9" s="2"/>
      <c r="G9" s="2"/>
      <c r="H9" s="2"/>
      <c r="I9" s="7"/>
    </row>
    <row r="10" spans="2:12" ht="36" customHeight="1">
      <c r="B10" s="26" t="s">
        <v>11</v>
      </c>
      <c r="C10" s="26"/>
      <c r="D10" s="26"/>
      <c r="E10" s="26"/>
      <c r="F10" s="26"/>
      <c r="G10" s="26"/>
      <c r="H10" s="26"/>
      <c r="I10" s="26"/>
    </row>
    <row r="11" spans="2:12">
      <c r="B11" s="1"/>
      <c r="C11" s="2"/>
      <c r="D11" s="3" t="s">
        <v>1</v>
      </c>
      <c r="E11" s="3" t="s">
        <v>2</v>
      </c>
      <c r="F11" s="3" t="s">
        <v>3</v>
      </c>
      <c r="G11" s="3" t="s">
        <v>1</v>
      </c>
      <c r="H11" s="3" t="s">
        <v>4</v>
      </c>
      <c r="I11" s="4" t="s">
        <v>5</v>
      </c>
    </row>
    <row r="12" spans="2:12">
      <c r="B12" s="6" t="s">
        <v>6</v>
      </c>
      <c r="C12" s="2"/>
      <c r="D12" s="2">
        <v>5114</v>
      </c>
      <c r="E12" s="2">
        <v>6227</v>
      </c>
      <c r="F12" s="2">
        <v>18136</v>
      </c>
      <c r="G12" s="2">
        <v>812</v>
      </c>
      <c r="H12" s="2">
        <v>1069</v>
      </c>
      <c r="I12" s="7">
        <v>463</v>
      </c>
    </row>
    <row r="13" spans="2:12">
      <c r="B13" s="6" t="s">
        <v>7</v>
      </c>
      <c r="C13" s="2"/>
      <c r="D13" s="2">
        <v>9098</v>
      </c>
      <c r="E13" s="2">
        <v>13367</v>
      </c>
      <c r="F13" s="2">
        <v>27970</v>
      </c>
      <c r="G13" s="2">
        <v>1893</v>
      </c>
      <c r="H13" s="2">
        <v>2639</v>
      </c>
      <c r="I13" s="7">
        <v>1293</v>
      </c>
    </row>
    <row r="14" spans="2:12">
      <c r="B14" s="6" t="s">
        <v>8</v>
      </c>
      <c r="C14" s="2"/>
      <c r="D14" s="2">
        <v>11728</v>
      </c>
      <c r="E14" s="2">
        <v>16003</v>
      </c>
      <c r="F14" s="2">
        <v>176676</v>
      </c>
      <c r="G14" s="2">
        <v>2476</v>
      </c>
      <c r="H14" s="2">
        <v>13837</v>
      </c>
      <c r="I14" s="7">
        <v>8246</v>
      </c>
    </row>
    <row r="15" spans="2:12">
      <c r="B15" s="6" t="s">
        <v>9</v>
      </c>
      <c r="C15" s="2"/>
      <c r="D15" s="2">
        <v>25280</v>
      </c>
      <c r="E15" s="2">
        <v>22612</v>
      </c>
      <c r="F15" s="2">
        <v>157192</v>
      </c>
      <c r="G15" s="2">
        <v>4437</v>
      </c>
      <c r="H15" s="2">
        <v>12897</v>
      </c>
      <c r="I15" s="7">
        <v>7507</v>
      </c>
    </row>
    <row r="16" spans="2:12">
      <c r="B16" s="6" t="s">
        <v>10</v>
      </c>
      <c r="C16" s="2"/>
      <c r="D16" s="2">
        <v>25280</v>
      </c>
      <c r="E16" s="2">
        <v>22473</v>
      </c>
      <c r="F16" s="2">
        <v>363512</v>
      </c>
      <c r="G16" s="2">
        <v>6197</v>
      </c>
      <c r="H16" s="2">
        <v>52056</v>
      </c>
      <c r="I16" s="7">
        <v>37362</v>
      </c>
    </row>
    <row r="17" spans="1:12">
      <c r="B17" s="1"/>
      <c r="C17" s="2"/>
      <c r="D17" s="2"/>
      <c r="E17" s="2"/>
      <c r="F17" s="2"/>
      <c r="G17" s="2"/>
      <c r="H17" s="2"/>
      <c r="I17" s="7"/>
    </row>
    <row r="18" spans="1:12" ht="24.75" customHeight="1">
      <c r="B18" s="26" t="s">
        <v>12</v>
      </c>
      <c r="C18" s="26"/>
      <c r="D18" s="26"/>
      <c r="E18" s="26"/>
      <c r="F18" s="26"/>
      <c r="G18" s="26"/>
      <c r="H18" s="26"/>
      <c r="I18" s="26"/>
    </row>
    <row r="19" spans="1:12">
      <c r="B19" s="1"/>
      <c r="C19" s="2"/>
      <c r="D19" s="3" t="s">
        <v>1</v>
      </c>
      <c r="E19" s="3" t="s">
        <v>2</v>
      </c>
      <c r="F19" s="3" t="s">
        <v>3</v>
      </c>
      <c r="G19" s="3" t="s">
        <v>1</v>
      </c>
      <c r="H19" s="3" t="s">
        <v>4</v>
      </c>
      <c r="I19" s="4" t="s">
        <v>5</v>
      </c>
      <c r="L19" s="8"/>
    </row>
    <row r="20" spans="1:12">
      <c r="B20" s="1"/>
      <c r="C20" s="2"/>
      <c r="D20" s="3"/>
      <c r="E20" s="3"/>
      <c r="F20" s="3"/>
      <c r="G20" s="3"/>
      <c r="H20" s="3"/>
      <c r="I20" s="4"/>
    </row>
    <row r="21" spans="1:12">
      <c r="B21" s="6" t="s">
        <v>6</v>
      </c>
      <c r="C21" s="2"/>
      <c r="D21" s="2">
        <f t="shared" ref="D21:I25" si="0">D4-D12</f>
        <v>-2992</v>
      </c>
      <c r="E21" s="2">
        <f t="shared" si="0"/>
        <v>-2940</v>
      </c>
      <c r="F21" s="2">
        <f t="shared" si="0"/>
        <v>-12412</v>
      </c>
      <c r="G21" s="2">
        <f t="shared" si="0"/>
        <v>-326</v>
      </c>
      <c r="H21" s="2">
        <f t="shared" si="0"/>
        <v>-550</v>
      </c>
      <c r="I21" s="7">
        <f t="shared" si="0"/>
        <v>-63</v>
      </c>
    </row>
    <row r="22" spans="1:12">
      <c r="A22" s="9"/>
      <c r="B22" s="10" t="s">
        <v>7</v>
      </c>
      <c r="C22" s="11"/>
      <c r="D22" s="12">
        <f t="shared" si="0"/>
        <v>-3857</v>
      </c>
      <c r="E22" s="12">
        <f t="shared" si="0"/>
        <v>-3869</v>
      </c>
      <c r="F22" s="12">
        <f t="shared" si="0"/>
        <v>-12128</v>
      </c>
      <c r="G22" s="12">
        <f t="shared" si="0"/>
        <v>-455</v>
      </c>
      <c r="H22" s="12">
        <f t="shared" si="0"/>
        <v>-328</v>
      </c>
      <c r="I22" s="13">
        <f t="shared" si="0"/>
        <v>283</v>
      </c>
      <c r="J22" s="9"/>
    </row>
    <row r="23" spans="1:12">
      <c r="B23" s="14" t="s">
        <v>8</v>
      </c>
      <c r="C23" s="15"/>
      <c r="D23" s="2">
        <f t="shared" si="0"/>
        <v>-6314</v>
      </c>
      <c r="E23" s="2">
        <f t="shared" si="0"/>
        <v>-5749</v>
      </c>
      <c r="F23" s="2">
        <f t="shared" si="0"/>
        <v>-128870</v>
      </c>
      <c r="G23" s="2">
        <f t="shared" si="0"/>
        <v>-686</v>
      </c>
      <c r="H23" s="2">
        <f t="shared" si="0"/>
        <v>-7183</v>
      </c>
      <c r="I23" s="7">
        <f t="shared" si="0"/>
        <v>-4952</v>
      </c>
    </row>
    <row r="24" spans="1:12">
      <c r="B24" s="10" t="s">
        <v>9</v>
      </c>
      <c r="C24" s="11"/>
      <c r="D24" s="12">
        <f t="shared" si="0"/>
        <v>-19811</v>
      </c>
      <c r="E24" s="12">
        <f t="shared" si="0"/>
        <v>-15912</v>
      </c>
      <c r="F24" s="12">
        <f t="shared" si="0"/>
        <v>-137311</v>
      </c>
      <c r="G24" s="12">
        <f t="shared" si="0"/>
        <v>-3184</v>
      </c>
      <c r="H24" s="12">
        <f t="shared" si="0"/>
        <v>-10998</v>
      </c>
      <c r="I24" s="13">
        <f t="shared" si="0"/>
        <v>-6357</v>
      </c>
    </row>
    <row r="25" spans="1:12">
      <c r="B25" s="6" t="s">
        <v>10</v>
      </c>
      <c r="C25" s="16"/>
      <c r="D25" s="2">
        <f t="shared" si="0"/>
        <v>-19935</v>
      </c>
      <c r="E25" s="2">
        <f t="shared" si="0"/>
        <v>-16657</v>
      </c>
      <c r="F25" s="2">
        <f t="shared" si="0"/>
        <v>-321660</v>
      </c>
      <c r="G25" s="2">
        <f t="shared" si="0"/>
        <v>-4636</v>
      </c>
      <c r="H25" s="2">
        <f t="shared" si="0"/>
        <v>-45878</v>
      </c>
      <c r="I25" s="7">
        <f t="shared" si="0"/>
        <v>-31611</v>
      </c>
    </row>
  </sheetData>
  <mergeCells count="3">
    <mergeCell ref="B2:I2"/>
    <mergeCell ref="B10:I10"/>
    <mergeCell ref="B18:I18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C1:H43"/>
  <sheetViews>
    <sheetView zoomScaleNormal="100" workbookViewId="0">
      <selection activeCell="C45" sqref="C45"/>
    </sheetView>
  </sheetViews>
  <sheetFormatPr defaultRowHeight="15" outlineLevelRow="2"/>
  <cols>
    <col min="3" max="3" width="41.85546875"/>
    <col min="4" max="4" width="9.5703125"/>
    <col min="5" max="5" width="9.28515625"/>
    <col min="6" max="6" width="12.28515625"/>
    <col min="7" max="7" width="8.42578125"/>
    <col min="8" max="8" width="9.28515625"/>
  </cols>
  <sheetData>
    <row r="1" spans="3:8">
      <c r="C1" s="17"/>
    </row>
    <row r="2" spans="3:8">
      <c r="C2" s="27" t="s">
        <v>13</v>
      </c>
      <c r="D2" s="27"/>
      <c r="E2" s="27"/>
      <c r="F2" s="27"/>
      <c r="G2" s="27"/>
      <c r="H2" s="27"/>
    </row>
    <row r="4" spans="3:8">
      <c r="C4" s="3" t="s">
        <v>14</v>
      </c>
      <c r="D4" s="3" t="s">
        <v>6</v>
      </c>
      <c r="E4" s="18" t="s">
        <v>7</v>
      </c>
      <c r="F4" s="18" t="s">
        <v>8</v>
      </c>
      <c r="G4" s="18" t="s">
        <v>9</v>
      </c>
      <c r="H4" s="3" t="s">
        <v>10</v>
      </c>
    </row>
    <row r="5" spans="3:8">
      <c r="C5" s="2" t="s">
        <v>15</v>
      </c>
      <c r="D5" s="19">
        <f>( 'First Table'!I12 / ( ( ('First Table'!G12 * ('First Table'!G12 - 1))/2) - 'First Table'!H12) *100)</f>
        <v>0.14107380628098368</v>
      </c>
      <c r="E5" s="20">
        <f>( 'First Table'!I13 / ( ( ('First Table'!G13 * ('First Table'!G13 - 1))/2) - 'First Table'!H13)*100)</f>
        <v>7.2309814841016284E-2</v>
      </c>
      <c r="F5" s="20">
        <f>( 'First Table'!I14 / ( ( ('First Table'!G14 * ('First Table'!G14 - 1))/2) - 'First Table'!H14)*100)</f>
        <v>0.27034177613169963</v>
      </c>
      <c r="G5" s="20">
        <f>( 'First Table'!I15 / ( ( ('First Table'!G15 * ('First Table'!G15 - 1))/2) - 'First Table'!H15)*100 )</f>
        <v>7.6380933601495837E-2</v>
      </c>
      <c r="H5" s="19">
        <f>( 'First Table'!I16 / ( ( ('First Table'!G16 * ('First Table'!G16 - 1))/2) - 'First Table'!H16) *100)</f>
        <v>0.19514004047790037</v>
      </c>
    </row>
    <row r="6" spans="3:8" hidden="1" outlineLevel="2">
      <c r="C6" s="2" t="s">
        <v>16</v>
      </c>
      <c r="D6" s="21">
        <v>21</v>
      </c>
      <c r="E6" s="22">
        <v>72</v>
      </c>
      <c r="F6" s="22">
        <v>1300</v>
      </c>
      <c r="G6" s="22">
        <v>582</v>
      </c>
      <c r="H6" s="21">
        <v>3728</v>
      </c>
    </row>
    <row r="7" spans="3:8" collapsed="1">
      <c r="C7" s="2" t="s">
        <v>17</v>
      </c>
      <c r="D7" s="19">
        <f>((D6/ 'First Table'!I12  )*100)/D5</f>
        <v>32.150810051826525</v>
      </c>
      <c r="E7" s="22">
        <f>((E6/   'First Table'!I13    )*100)/E5</f>
        <v>77.008155640850319</v>
      </c>
      <c r="F7" s="22">
        <f>((F6/   'First Table'!I14    )*100)/F5</f>
        <v>58.315883419674044</v>
      </c>
      <c r="G7" s="22">
        <f>((G6/   'First Table'!I15    )*100)/G5</f>
        <v>101.50130040699635</v>
      </c>
      <c r="H7" s="21">
        <f>((H6/   'First Table'!I16    )*100)/H5</f>
        <v>51.132779015227761</v>
      </c>
    </row>
    <row r="8" spans="3:8" hidden="1" outlineLevel="2">
      <c r="C8" s="2" t="s">
        <v>18</v>
      </c>
      <c r="D8" s="21">
        <v>28</v>
      </c>
      <c r="E8" s="22">
        <v>71</v>
      </c>
      <c r="F8" s="22">
        <v>1328</v>
      </c>
      <c r="G8" s="22">
        <v>637</v>
      </c>
      <c r="H8" s="21">
        <v>3849</v>
      </c>
    </row>
    <row r="9" spans="3:8" collapsed="1">
      <c r="C9" s="2" t="s">
        <v>19</v>
      </c>
      <c r="D9" s="21">
        <f>((D8/ 'First Table'!I12  )*100)/D5</f>
        <v>42.867746735768698</v>
      </c>
      <c r="E9" s="22">
        <f>((E8/   'First Table'!I13    )*100)/E5</f>
        <v>75.9385979236163</v>
      </c>
      <c r="F9" s="22">
        <f>((F8/   'First Table'!I14    )*100)/F5</f>
        <v>59.571917831790088</v>
      </c>
      <c r="G9" s="22">
        <f>((G8/ 'First Table'!I15  )*100)/G5</f>
        <v>111.09334769631732</v>
      </c>
      <c r="H9" s="21">
        <f>((H8/   'First Table'!I16    )*100)/H5</f>
        <v>52.792399793350768</v>
      </c>
    </row>
    <row r="10" spans="3:8" hidden="1" outlineLevel="2">
      <c r="C10" s="2" t="s">
        <v>20</v>
      </c>
      <c r="D10" s="21">
        <v>26</v>
      </c>
      <c r="E10" s="22">
        <v>55</v>
      </c>
      <c r="F10" s="22">
        <v>830</v>
      </c>
      <c r="G10" s="22">
        <v>483</v>
      </c>
      <c r="H10" s="21">
        <v>3687</v>
      </c>
    </row>
    <row r="11" spans="3:8" collapsed="1">
      <c r="C11" s="2" t="s">
        <v>21</v>
      </c>
      <c r="D11" s="21">
        <f>((D10/ 'First Table'!I12  )*100)/D5</f>
        <v>39.805764826070934</v>
      </c>
      <c r="E11" s="22">
        <f>((E10/   'First Table'!I13    )*100)/E5</f>
        <v>58.825674447871783</v>
      </c>
      <c r="F11" s="22">
        <f>((F10/   'First Table'!I14    )*100)/F5</f>
        <v>37.232448644868803</v>
      </c>
      <c r="G11" s="22">
        <f>((G10/ 'First Table'!I15  )*100)/G5</f>
        <v>84.235615286218632</v>
      </c>
      <c r="H11" s="21">
        <f>((H10/   'First Table'!I16    )*100)/H5</f>
        <v>50.570428173053855</v>
      </c>
    </row>
    <row r="12" spans="3:8" hidden="1" outlineLevel="2">
      <c r="C12" s="2" t="s">
        <v>22</v>
      </c>
      <c r="D12" s="21">
        <v>0</v>
      </c>
      <c r="E12" s="22">
        <v>10</v>
      </c>
      <c r="F12" s="22">
        <v>1142</v>
      </c>
      <c r="G12" s="22">
        <v>233</v>
      </c>
      <c r="H12" s="21">
        <v>899</v>
      </c>
    </row>
    <row r="13" spans="3:8" collapsed="1">
      <c r="C13" s="2" t="s">
        <v>23</v>
      </c>
      <c r="D13" s="21">
        <f>((D12/ 'First Table'!I12  )*100)/D5</f>
        <v>0</v>
      </c>
      <c r="E13" s="22">
        <f>((E12/   'First Table'!I13    )*100)/E5</f>
        <v>10.695577172340323</v>
      </c>
      <c r="F13" s="22">
        <f>((F12/   'First Table'!I14    )*100)/F5</f>
        <v>51.228260665590575</v>
      </c>
      <c r="G13" s="22">
        <f>((G12/ 'First Table'!I15  )*100)/G5</f>
        <v>40.635400334759709</v>
      </c>
      <c r="H13" s="21">
        <f>((H12/   'First Table'!I16    )*100)/H5</f>
        <v>12.33057090522794</v>
      </c>
    </row>
    <row r="14" spans="3:8" hidden="1" outlineLevel="2">
      <c r="C14" s="2" t="s">
        <v>24</v>
      </c>
      <c r="D14" s="21">
        <v>36</v>
      </c>
      <c r="E14" s="22">
        <v>87</v>
      </c>
      <c r="F14" s="22">
        <v>1430</v>
      </c>
      <c r="G14" s="22">
        <v>670</v>
      </c>
      <c r="H14" s="21">
        <v>3819</v>
      </c>
    </row>
    <row r="15" spans="3:8" collapsed="1">
      <c r="C15" s="2" t="s">
        <v>25</v>
      </c>
      <c r="D15" s="21">
        <f>((D14/ 'First Table'!I12  )*100)/D5</f>
        <v>55.115674374559752</v>
      </c>
      <c r="E15" s="22">
        <f>((E14/   'First Table'!I13   )*100)/E5</f>
        <v>93.051521399360809</v>
      </c>
      <c r="F15" s="22">
        <f>((F14/   'First Table'!I14    )*100)/F5</f>
        <v>64.147471761641441</v>
      </c>
      <c r="G15" s="22">
        <f>((G14/ 'First Table'!I15  )*100)/G5</f>
        <v>116.84857606990991</v>
      </c>
      <c r="H15" s="21">
        <f>((H14/   'First Table'!I16    )*100)/H5</f>
        <v>52.380923567369862</v>
      </c>
    </row>
    <row r="16" spans="3:8" hidden="1" outlineLevel="2">
      <c r="C16" s="2" t="s">
        <v>26</v>
      </c>
      <c r="D16" s="21">
        <v>35</v>
      </c>
      <c r="E16" s="21">
        <v>87</v>
      </c>
      <c r="F16" s="21">
        <v>1429</v>
      </c>
      <c r="G16" s="21">
        <v>685</v>
      </c>
      <c r="H16" s="21">
        <v>3779</v>
      </c>
    </row>
    <row r="17" spans="3:8" collapsed="1">
      <c r="C17" s="2" t="s">
        <v>27</v>
      </c>
      <c r="D17" s="21">
        <f>((D16/ 'First Table'!I12  )*100)/D5</f>
        <v>53.584683419710871</v>
      </c>
      <c r="E17" s="21">
        <f>((E16/   'First Table'!I13   )*100)/E5</f>
        <v>93.051521399360809</v>
      </c>
      <c r="F17" s="21">
        <f>((F16/   'First Table'!I14    )*100)/F5</f>
        <v>64.10261338978016</v>
      </c>
      <c r="G17" s="21">
        <f>((G16/ 'First Table'!I15  )*100)/G5</f>
        <v>119.46458896699743</v>
      </c>
      <c r="H17" s="21">
        <f>((H16/   'First Table'!I16    )*100)/H5</f>
        <v>51.832288599395305</v>
      </c>
    </row>
    <row r="18" spans="3:8" hidden="1" outlineLevel="2">
      <c r="C18" s="2" t="s">
        <v>28</v>
      </c>
      <c r="D18" s="21">
        <v>34</v>
      </c>
      <c r="E18" s="21">
        <v>82</v>
      </c>
      <c r="F18" s="21">
        <v>1418</v>
      </c>
      <c r="G18" s="21">
        <v>675</v>
      </c>
      <c r="H18" s="21">
        <v>3791</v>
      </c>
    </row>
    <row r="19" spans="3:8" collapsed="1">
      <c r="C19" s="2" t="s">
        <v>29</v>
      </c>
      <c r="D19" s="21">
        <f>((D18/ 'First Table'!I12  )*100)/D5</f>
        <v>52.053692464861996</v>
      </c>
      <c r="E19" s="21">
        <f>((E18/   'First Table'!I13   )*100)/E5</f>
        <v>87.703732813190655</v>
      </c>
      <c r="F19" s="21">
        <f>((F18/   'First Table'!I14    )*100)/F5</f>
        <v>63.609171299305984</v>
      </c>
      <c r="G19" s="21">
        <f>((G18/ 'First Table'!I15  )*100)/G5</f>
        <v>117.72058036893907</v>
      </c>
      <c r="H19" s="21">
        <f>((H18/   'First Table'!I16    )*100)/H5</f>
        <v>51.996879089787676</v>
      </c>
    </row>
    <row r="20" spans="3:8" hidden="1" outlineLevel="1">
      <c r="C20" s="2" t="s">
        <v>30</v>
      </c>
      <c r="D20" s="21">
        <v>32</v>
      </c>
      <c r="E20" s="21">
        <v>79</v>
      </c>
      <c r="F20" s="21">
        <v>1385</v>
      </c>
      <c r="G20" s="21">
        <v>631</v>
      </c>
      <c r="H20" s="21">
        <v>3809</v>
      </c>
    </row>
    <row r="21" spans="3:8" collapsed="1">
      <c r="C21" s="2" t="s">
        <v>31</v>
      </c>
      <c r="D21" s="21">
        <f>((D20/ 'First Table'!I12  )*100)/D5</f>
        <v>48.991710555164232</v>
      </c>
      <c r="E21" s="23">
        <f>((E20/   'First Table'!I13   )*100)/E5</f>
        <v>84.495059661488568</v>
      </c>
      <c r="F21" s="21">
        <f>((F20/   'First Table'!I14    )*100)/F5</f>
        <v>62.128845027883493</v>
      </c>
      <c r="G21" s="21">
        <f>((G20/ 'First Table'!I15  )*100)/G5</f>
        <v>110.04694253748231</v>
      </c>
      <c r="H21" s="21">
        <f>((H20/   'First Table'!I16    )*100)/H5</f>
        <v>52.243764825376218</v>
      </c>
    </row>
    <row r="22" spans="3:8" hidden="1" outlineLevel="1">
      <c r="C22" s="2" t="s">
        <v>32</v>
      </c>
      <c r="D22" s="21">
        <v>32</v>
      </c>
      <c r="E22" s="21">
        <v>82</v>
      </c>
      <c r="F22" s="21">
        <v>1419</v>
      </c>
      <c r="G22" s="21">
        <v>690</v>
      </c>
      <c r="H22" s="21">
        <v>3817</v>
      </c>
    </row>
    <row r="23" spans="3:8" collapsed="1">
      <c r="C23" s="2" t="s">
        <v>33</v>
      </c>
      <c r="D23" s="21">
        <f>((D22/ 'First Table'!I12  )*100)/D5</f>
        <v>48.991710555164232</v>
      </c>
      <c r="E23" s="23">
        <f>((E22/   'First Table'!I13   )*100)/E5</f>
        <v>87.703732813190655</v>
      </c>
      <c r="F23" s="21">
        <f>((F22/   'First Table'!I14    )*100)/F5</f>
        <v>63.654029671167287</v>
      </c>
      <c r="G23" s="21">
        <f>((G22/ 'First Table'!I15  )*100)/G5</f>
        <v>120.33659326602661</v>
      </c>
      <c r="H23" s="21">
        <f>((H22/   'First Table'!I16    )*100)/H5</f>
        <v>52.353491818971129</v>
      </c>
    </row>
    <row r="24" spans="3:8" hidden="1" outlineLevel="1">
      <c r="C24" s="2" t="s">
        <v>34</v>
      </c>
      <c r="D24" s="21">
        <v>34</v>
      </c>
      <c r="E24" s="21">
        <v>89</v>
      </c>
      <c r="F24" s="21">
        <v>1422</v>
      </c>
      <c r="G24" s="21">
        <v>692</v>
      </c>
      <c r="H24" s="21">
        <v>3794</v>
      </c>
    </row>
    <row r="25" spans="3:8" collapsed="1">
      <c r="C25" s="2" t="s">
        <v>35</v>
      </c>
      <c r="D25" s="21">
        <f>((D24/ 'First Table'!I12  )*100)/D5</f>
        <v>52.053692464861996</v>
      </c>
      <c r="E25" s="23">
        <f>((E24/   'First Table'!I13   )*100)/E5</f>
        <v>95.190636833828876</v>
      </c>
      <c r="F25" s="21">
        <f>((F24/   'First Table'!I14    )*100)/F5</f>
        <v>63.788604786751144</v>
      </c>
      <c r="G25" s="21">
        <f>((G24/ 'First Table'!I15  )*100)/G5</f>
        <v>120.68539498563828</v>
      </c>
      <c r="H25" s="21">
        <f>((H24/   'First Table'!I16    )*100)/H5</f>
        <v>52.038026712385758</v>
      </c>
    </row>
    <row r="26" spans="3:8" hidden="1" outlineLevel="2">
      <c r="C26" s="24" t="s">
        <v>36</v>
      </c>
      <c r="D26" s="21">
        <v>31</v>
      </c>
      <c r="E26" s="21">
        <v>74</v>
      </c>
      <c r="F26" s="21">
        <v>1471</v>
      </c>
      <c r="G26" s="21">
        <v>629</v>
      </c>
      <c r="H26" s="21">
        <v>3584</v>
      </c>
    </row>
    <row r="27" spans="3:8" collapsed="1">
      <c r="C27" s="24" t="s">
        <v>37</v>
      </c>
      <c r="D27" s="21">
        <f>((D26/ 'First Table'!I12  )*100)/D5</f>
        <v>47.46071960031535</v>
      </c>
      <c r="E27" s="21">
        <f>((E26/   'First Table'!I13   )*100)/E5</f>
        <v>79.147271075318386</v>
      </c>
      <c r="F27" s="21">
        <f>((F26/   'First Table'!I14    )*100)/F5</f>
        <v>65.986665007954244</v>
      </c>
      <c r="G27" s="21">
        <f>((G26/ 'First Table'!I15  )*100)/G5</f>
        <v>109.69814081787064</v>
      </c>
      <c r="H27" s="21">
        <f>((H26/   'First Table'!I16    )*100)/H5</f>
        <v>49.157693130519391</v>
      </c>
    </row>
    <row r="28" spans="3:8" hidden="1" outlineLevel="2">
      <c r="C28" s="24" t="s">
        <v>38</v>
      </c>
      <c r="D28" s="21">
        <v>29</v>
      </c>
      <c r="E28" s="21">
        <v>75</v>
      </c>
      <c r="F28" s="21">
        <v>1425</v>
      </c>
      <c r="G28" s="21">
        <v>645</v>
      </c>
      <c r="H28" s="21">
        <v>3662</v>
      </c>
    </row>
    <row r="29" spans="3:8" collapsed="1">
      <c r="C29" s="24" t="s">
        <v>39</v>
      </c>
      <c r="D29" s="21">
        <f>((D28/ 'First Table'!I12  )*100)/D5</f>
        <v>44.398737690617573</v>
      </c>
      <c r="E29" s="21">
        <f>((E28/   'First Table'!I13   )*100)/E5</f>
        <v>80.21682879255242</v>
      </c>
      <c r="F29" s="21">
        <f>((F28/   'First Table'!I14    )*100)/F5</f>
        <v>63.923179902335001</v>
      </c>
      <c r="G29" s="21">
        <f>((G28/ 'First Table'!I15  )*100)/G5</f>
        <v>112.488554574764</v>
      </c>
      <c r="H29" s="21">
        <f>((H28/   'First Table'!I16    )*100)/H5</f>
        <v>50.227531318069765</v>
      </c>
    </row>
    <row r="30" spans="3:8" hidden="1" outlineLevel="2">
      <c r="C30" s="24" t="s">
        <v>40</v>
      </c>
      <c r="D30" s="21">
        <v>30</v>
      </c>
      <c r="E30" s="21">
        <v>77</v>
      </c>
      <c r="F30" s="21">
        <v>1418</v>
      </c>
      <c r="G30" s="21">
        <v>646</v>
      </c>
      <c r="H30" s="21">
        <v>3703</v>
      </c>
    </row>
    <row r="31" spans="3:8" collapsed="1">
      <c r="C31" s="24" t="s">
        <v>41</v>
      </c>
      <c r="D31" s="21">
        <f>((D30/ 'First Table'!I12  )*100)/D5</f>
        <v>45.929728645466469</v>
      </c>
      <c r="E31" s="21">
        <f>((E30/   'First Table'!I13   )*100)/E5</f>
        <v>82.355944227020487</v>
      </c>
      <c r="F31" s="21">
        <f>((F30/   'First Table'!I14    )*100)/F5</f>
        <v>63.609171299305984</v>
      </c>
      <c r="G31" s="21">
        <f>((G30/ 'First Table'!I15  )*100)/G5</f>
        <v>112.66295543456984</v>
      </c>
      <c r="H31" s="21">
        <f>((H30/   'First Table'!I16    )*100)/H5</f>
        <v>50.789882160243671</v>
      </c>
    </row>
    <row r="32" spans="3:8" hidden="1" outlineLevel="2">
      <c r="C32" s="24" t="s">
        <v>42</v>
      </c>
      <c r="D32" s="21">
        <v>37</v>
      </c>
      <c r="E32" s="21">
        <v>78</v>
      </c>
      <c r="F32" s="21">
        <v>1447</v>
      </c>
      <c r="G32" s="21">
        <v>669</v>
      </c>
      <c r="H32" s="21">
        <v>3792</v>
      </c>
    </row>
    <row r="33" spans="3:8" collapsed="1">
      <c r="C33" s="24" t="s">
        <v>43</v>
      </c>
      <c r="D33" s="21">
        <f>((D32/ 'First Table'!I12  )*100)/D5</f>
        <v>56.646665329408634</v>
      </c>
      <c r="E33" s="21">
        <f>((E32/   'First Table'!I13   )*100)/E5</f>
        <v>83.42550194425452</v>
      </c>
      <c r="F33" s="21">
        <f>((F32/   'First Table'!I14    )*100)/F5</f>
        <v>64.910064083283331</v>
      </c>
      <c r="G33" s="21">
        <f>((G32/ 'First Table'!I15  )*100)/G5</f>
        <v>116.67417521010407</v>
      </c>
      <c r="H33" s="21">
        <f>((H32/   'First Table'!I16    )*100)/H5</f>
        <v>52.010594963987039</v>
      </c>
    </row>
    <row r="34" spans="3:8" hidden="1" outlineLevel="2">
      <c r="C34" s="24" t="s">
        <v>44</v>
      </c>
      <c r="D34" s="21">
        <v>34</v>
      </c>
      <c r="E34" s="21">
        <v>76</v>
      </c>
      <c r="F34" s="21">
        <v>1407</v>
      </c>
      <c r="G34" s="21">
        <v>688</v>
      </c>
      <c r="H34" s="21">
        <v>3861</v>
      </c>
    </row>
    <row r="35" spans="3:8" collapsed="1">
      <c r="C35" s="24" t="s">
        <v>45</v>
      </c>
      <c r="D35" s="21">
        <f>((D34/ 'First Table'!I12  )*100)/D5</f>
        <v>52.053692464861996</v>
      </c>
      <c r="E35" s="21">
        <f>((E34/   'First Table'!I13   )*100)/E5</f>
        <v>81.286386509786468</v>
      </c>
      <c r="F35" s="21">
        <f>((F34/   'First Table'!I14    )*100)/F5</f>
        <v>63.115729208831823</v>
      </c>
      <c r="G35" s="21">
        <f>((G34/ 'First Table'!I15  )*100)/G5</f>
        <v>119.98779154641494</v>
      </c>
      <c r="H35" s="21">
        <f>((H34/   'First Table'!I16    )*100)/H5</f>
        <v>52.956990283743139</v>
      </c>
    </row>
    <row r="36" spans="3:8" hidden="1" outlineLevel="2">
      <c r="C36" s="24" t="s">
        <v>46</v>
      </c>
      <c r="D36" s="21">
        <v>35</v>
      </c>
      <c r="E36" s="21">
        <v>80</v>
      </c>
      <c r="F36" s="21">
        <v>1412</v>
      </c>
      <c r="G36" s="21">
        <v>684</v>
      </c>
      <c r="H36" s="21">
        <v>3874</v>
      </c>
    </row>
    <row r="37" spans="3:8" collapsed="1">
      <c r="C37" s="24" t="s">
        <v>47</v>
      </c>
      <c r="D37" s="21">
        <f>((D36/ 'First Table'!I12  )*100)/D5</f>
        <v>53.584683419710871</v>
      </c>
      <c r="E37" s="21">
        <f>((E36/   'First Table'!I13   )*100)/E5</f>
        <v>85.564617378722588</v>
      </c>
      <c r="F37" s="21">
        <f>((F36/   'First Table'!I14    )*100)/F5</f>
        <v>63.340021068138256</v>
      </c>
      <c r="G37" s="21">
        <f>((G36/ 'First Table'!I15  )*100)/G5</f>
        <v>119.2901881071916</v>
      </c>
      <c r="H37" s="21">
        <f>((H36/   'First Table'!I16    )*100)/H5</f>
        <v>53.135296648334858</v>
      </c>
    </row>
    <row r="38" spans="3:8" hidden="1" outlineLevel="1">
      <c r="C38" s="24" t="s">
        <v>48</v>
      </c>
      <c r="D38" s="21">
        <v>22</v>
      </c>
      <c r="E38" s="21">
        <v>62</v>
      </c>
      <c r="F38" s="21">
        <v>1297</v>
      </c>
      <c r="G38" s="21">
        <v>571</v>
      </c>
      <c r="H38" s="21">
        <v>3674</v>
      </c>
    </row>
    <row r="39" spans="3:8" collapsed="1">
      <c r="C39" s="24" t="s">
        <v>49</v>
      </c>
      <c r="D39" s="21">
        <f>((D38/ 'First Table'!I12  )*100)/D5</f>
        <v>33.681801006675407</v>
      </c>
      <c r="E39" s="23">
        <f>((E38/   'First Table'!I13   )*100)/E5</f>
        <v>66.312578468509997</v>
      </c>
      <c r="F39" s="21">
        <f>((F38/   'First Table'!I14    )*100)/F5</f>
        <v>58.181308304090166</v>
      </c>
      <c r="G39" s="21">
        <f>((G38/ 'First Table'!I15  )*100)/G5</f>
        <v>99.58289094913215</v>
      </c>
      <c r="H39" s="21">
        <f>((H38/   'First Table'!I16    )*100)/H5</f>
        <v>50.392121808462115</v>
      </c>
    </row>
    <row r="40" spans="3:8" hidden="1" outlineLevel="1">
      <c r="C40" s="24" t="s">
        <v>50</v>
      </c>
      <c r="D40" s="21">
        <v>26</v>
      </c>
      <c r="E40" s="21">
        <v>68</v>
      </c>
      <c r="F40" s="21">
        <v>1341</v>
      </c>
      <c r="G40" s="21">
        <v>614</v>
      </c>
      <c r="H40" s="21">
        <v>3847</v>
      </c>
    </row>
    <row r="41" spans="3:8" collapsed="1">
      <c r="C41" s="24" t="s">
        <v>51</v>
      </c>
      <c r="D41" s="21">
        <f>((D40/ 'First Table'!I12  )*100)/D5</f>
        <v>39.805764826070934</v>
      </c>
      <c r="E41" s="23">
        <f>((E40/   'First Table'!I13   )*100)/E5</f>
        <v>72.729924771914199</v>
      </c>
      <c r="F41" s="21">
        <f>((F40/   'First Table'!I14    )*100)/F5</f>
        <v>60.155076665986833</v>
      </c>
      <c r="G41" s="21">
        <f>((G40/ 'First Table'!I15  )*100)/G5</f>
        <v>107.08212792078309</v>
      </c>
      <c r="H41" s="21">
        <f>((H40/   'First Table'!I16    )*100)/H5</f>
        <v>52.764968044952035</v>
      </c>
    </row>
    <row r="42" spans="3:8" hidden="1" outlineLevel="2">
      <c r="C42" s="24" t="s">
        <v>52</v>
      </c>
      <c r="D42" s="21"/>
      <c r="E42" s="21"/>
      <c r="F42" s="21"/>
      <c r="G42" s="21"/>
      <c r="H42" s="21"/>
    </row>
    <row r="43" spans="3:8" hidden="1" collapsed="1">
      <c r="C43" s="24" t="s">
        <v>52</v>
      </c>
      <c r="D43" s="21">
        <f>((D42/ 'First Table'!I12  )*100)/D5</f>
        <v>0</v>
      </c>
      <c r="E43" s="21">
        <f>((E42/   'First Table'!I13   )*100)/E5</f>
        <v>0</v>
      </c>
      <c r="F43" s="21">
        <f>((F42/   'First Table'!I14    )*100)/F5</f>
        <v>0</v>
      </c>
      <c r="G43" s="21">
        <f>((G42/ 'First Table'!I15  )*100)/G5</f>
        <v>0</v>
      </c>
      <c r="H43" s="21">
        <f>((H42/   'First Table'!I16    )*100)/H5</f>
        <v>0</v>
      </c>
    </row>
  </sheetData>
  <mergeCells count="1">
    <mergeCell ref="C2:H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B13" sqref="B13"/>
    </sheetView>
  </sheetViews>
  <sheetFormatPr defaultRowHeight="1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4" zoomScaleNormal="100" workbookViewId="0">
      <selection activeCell="C10" sqref="C10"/>
    </sheetView>
  </sheetViews>
  <sheetFormatPr defaultRowHeight="1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6" zoomScaleNormal="100" workbookViewId="0">
      <selection activeCell="Q15" sqref="Q15"/>
    </sheetView>
  </sheetViews>
  <sheetFormatPr defaultRowHeight="1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topLeftCell="A8" zoomScaleNormal="100" workbookViewId="0">
      <selection activeCell="R26" sqref="R26"/>
    </sheetView>
  </sheetViews>
  <sheetFormatPr defaultRowHeight="15"/>
  <sheetData>
    <row r="1" ht="12" customHeight="1"/>
    <row r="2" ht="12.75" customHeight="1"/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7" zoomScaleNormal="100" workbookViewId="0">
      <selection activeCell="E15" sqref="E15"/>
    </sheetView>
  </sheetViews>
  <sheetFormatPr defaultRowHeight="1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First Table</vt:lpstr>
      <vt:lpstr>Results 1994-1999</vt:lpstr>
      <vt:lpstr>GR-QC</vt:lpstr>
      <vt:lpstr>HEP-TH</vt:lpstr>
      <vt:lpstr>HEP-PH</vt:lpstr>
      <vt:lpstr>COND-MAT</vt:lpstr>
      <vt:lpstr>ASTRO-PH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mac</cp:lastModifiedBy>
  <cp:revision>7</cp:revision>
  <dcterms:created xsi:type="dcterms:W3CDTF">2016-04-19T17:08:44Z</dcterms:created>
  <dcterms:modified xsi:type="dcterms:W3CDTF">2016-07-06T17:24:30Z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5d42593d-a3eb-4694-8af4-27304ff99247</vt:lpwstr>
  </property>
</Properties>
</file>