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MEP\data\"/>
    </mc:Choice>
  </mc:AlternateContent>
  <xr:revisionPtr revIDLastSave="0" documentId="13_ncr:1_{47B1DCBD-FC3B-4262-85A9-0B368CF20CE1}" xr6:coauthVersionLast="47" xr6:coauthVersionMax="47" xr10:uidLastSave="{00000000-0000-0000-0000-000000000000}"/>
  <bookViews>
    <workbookView xWindow="-120" yWindow="-16320" windowWidth="29040" windowHeight="15840" xr2:uid="{89B9F16C-A820-5746-9E79-E27F0D1350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R6" i="1"/>
  <c r="R2" i="1"/>
  <c r="Q2" i="1"/>
  <c r="P2" i="1"/>
  <c r="R3" i="1"/>
  <c r="R4" i="1"/>
  <c r="R5" i="1"/>
  <c r="R7" i="1"/>
  <c r="R8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2" i="1"/>
  <c r="G2" i="1" s="1"/>
  <c r="P3" i="1"/>
  <c r="Q3" i="1" s="1"/>
  <c r="P4" i="1"/>
  <c r="Q4" i="1" s="1"/>
  <c r="P7" i="1"/>
  <c r="Q7" i="1" s="1"/>
  <c r="P8" i="1"/>
  <c r="Q8" i="1" s="1"/>
  <c r="O6" i="1" l="1"/>
  <c r="P6" i="1" s="1"/>
  <c r="O5" i="1"/>
  <c r="P5" i="1" s="1"/>
  <c r="Q5" i="1" s="1"/>
</calcChain>
</file>

<file path=xl/sharedStrings.xml><?xml version="1.0" encoding="utf-8"?>
<sst xmlns="http://schemas.openxmlformats.org/spreadsheetml/2006/main" count="49" uniqueCount="38">
  <si>
    <t>Site</t>
  </si>
  <si>
    <t>Scale</t>
  </si>
  <si>
    <t>State Bog Section 3</t>
  </si>
  <si>
    <t>Bed</t>
  </si>
  <si>
    <t>Rocky Bog North Section</t>
  </si>
  <si>
    <t>Frogfoot</t>
  </si>
  <si>
    <t>Farm</t>
  </si>
  <si>
    <t>WIP-FF</t>
  </si>
  <si>
    <t>WIP-ADM</t>
  </si>
  <si>
    <t>Atwood Bog</t>
  </si>
  <si>
    <t>Reference</t>
  </si>
  <si>
    <t xml:space="preserve">White Springs </t>
  </si>
  <si>
    <t>Year</t>
  </si>
  <si>
    <t>Qp (mm/yr)</t>
  </si>
  <si>
    <t>Qet (mm/yr)</t>
  </si>
  <si>
    <t>Qsw-out (mm/yr)</t>
  </si>
  <si>
    <t>Qfw+iw (mm/yr)</t>
  </si>
  <si>
    <t>Qgw-net (mm/yr)</t>
  </si>
  <si>
    <t>Neill et al. 2017</t>
  </si>
  <si>
    <t>Kennedy et al. 2018</t>
  </si>
  <si>
    <t>Kennedy et al. 2020</t>
  </si>
  <si>
    <t>Lat</t>
  </si>
  <si>
    <t>Lon</t>
  </si>
  <si>
    <t>unpublished</t>
  </si>
  <si>
    <t>et is estimated; Qfw+iw is SW-in, so higher than the acutual amount used for fw and iw</t>
  </si>
  <si>
    <t>Notes</t>
  </si>
  <si>
    <t>et is estimated; qgw could be high due to leaching from tail water recovery pond</t>
  </si>
  <si>
    <t>Qsw+gw-in (mm/yr)</t>
  </si>
  <si>
    <t>Qsw+gw-in (m3/yr)</t>
  </si>
  <si>
    <t>2012-2015</t>
  </si>
  <si>
    <t>2015-2016</t>
  </si>
  <si>
    <t>2014-2015</t>
  </si>
  <si>
    <t>2017-2018</t>
  </si>
  <si>
    <t>Study_ha</t>
  </si>
  <si>
    <t>bog_tot_area_m2</t>
  </si>
  <si>
    <t>total_ha</t>
  </si>
  <si>
    <t>scaling factor</t>
  </si>
  <si>
    <t>Q_m3d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</si>
</sst>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000000"/>
      <name val="Segoe UI"/>
      <family val="2"/>
    </font>
    <font>
      <sz val="7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BCBCB"/>
      </left>
      <right style="medium">
        <color rgb="FFCBCBCB"/>
      </right>
      <top style="medium">
        <color rgb="FFCBCBCB"/>
      </top>
      <bottom style="medium">
        <color rgb="FFCBCBC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/>
    <xf numFmtId="0" fontId="2" fillId="2" borderId="2" xfId="0" applyFont="1" applyFill="1" applyBorder="1" applyAlignment="1">
      <alignment vertical="center" wrapText="1"/>
    </xf>
    <xf numFmtId="0" fontId="3" fillId="0" borderId="2" xfId="0" applyFont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AAFD-D75A-8343-9DE9-D7F2CC807160}">
  <dimension ref="A1:S8"/>
  <sheetViews>
    <sheetView tabSelected="1" topLeftCell="C1" workbookViewId="0">
      <selection activeCell="O9" sqref="O9"/>
    </sheetView>
  </sheetViews>
  <sheetFormatPr defaultColWidth="11.19921875" defaultRowHeight="15.6" x14ac:dyDescent="0.3"/>
  <cols>
    <col min="1" max="1" width="21.5" bestFit="1" customWidth="1"/>
    <col min="2" max="2" width="5.5" bestFit="1" customWidth="1"/>
    <col min="3" max="3" width="17.296875" bestFit="1" customWidth="1"/>
    <col min="4" max="4" width="20.19921875" bestFit="1" customWidth="1"/>
    <col min="8" max="8" width="20.19921875" customWidth="1"/>
    <col min="9" max="9" width="10.19921875" bestFit="1" customWidth="1"/>
    <col min="10" max="10" width="10.796875" bestFit="1" customWidth="1"/>
    <col min="11" max="11" width="15.69921875" bestFit="1" customWidth="1"/>
    <col min="12" max="12" width="14.296875" bestFit="1" customWidth="1"/>
    <col min="13" max="13" width="15.796875" bestFit="1" customWidth="1"/>
    <col min="14" max="14" width="11" bestFit="1" customWidth="1"/>
    <col min="15" max="15" width="15.19921875" bestFit="1" customWidth="1"/>
    <col min="16" max="16" width="18.19921875" bestFit="1" customWidth="1"/>
    <col min="17" max="17" width="17.5" bestFit="1" customWidth="1"/>
    <col min="18" max="18" width="17.5" customWidth="1"/>
  </cols>
  <sheetData>
    <row r="1" spans="1:19" x14ac:dyDescent="0.3">
      <c r="A1" t="s">
        <v>0</v>
      </c>
      <c r="B1" t="s">
        <v>1</v>
      </c>
      <c r="C1" t="s">
        <v>10</v>
      </c>
      <c r="D1" t="s">
        <v>12</v>
      </c>
      <c r="E1" t="s">
        <v>33</v>
      </c>
      <c r="F1" t="s">
        <v>35</v>
      </c>
      <c r="G1" t="s">
        <v>36</v>
      </c>
      <c r="H1" t="s">
        <v>34</v>
      </c>
      <c r="I1" t="s">
        <v>21</v>
      </c>
      <c r="J1" t="s">
        <v>22</v>
      </c>
      <c r="K1" t="s">
        <v>15</v>
      </c>
      <c r="L1" t="s">
        <v>14</v>
      </c>
      <c r="M1" t="s">
        <v>17</v>
      </c>
      <c r="N1" t="s">
        <v>13</v>
      </c>
      <c r="O1" t="s">
        <v>16</v>
      </c>
      <c r="P1" t="s">
        <v>27</v>
      </c>
      <c r="Q1" t="s">
        <v>28</v>
      </c>
      <c r="R1" t="s">
        <v>37</v>
      </c>
      <c r="S1" t="s">
        <v>25</v>
      </c>
    </row>
    <row r="2" spans="1:19" ht="16.2" thickBot="1" x14ac:dyDescent="0.35">
      <c r="A2" t="s">
        <v>4</v>
      </c>
      <c r="B2" t="s">
        <v>3</v>
      </c>
      <c r="C2" t="s">
        <v>18</v>
      </c>
      <c r="D2" t="s">
        <v>30</v>
      </c>
      <c r="E2">
        <v>1.7</v>
      </c>
      <c r="F2">
        <f>H2/10000</f>
        <v>2.8422735998999999</v>
      </c>
      <c r="G2">
        <f>F2/E2</f>
        <v>1.6719256469999999</v>
      </c>
      <c r="H2" s="4">
        <v>28422.735999</v>
      </c>
      <c r="I2">
        <v>41.885337999999997</v>
      </c>
      <c r="J2">
        <v>-70.697839999999999</v>
      </c>
      <c r="K2">
        <v>8639</v>
      </c>
      <c r="L2">
        <v>696</v>
      </c>
      <c r="M2">
        <v>5970</v>
      </c>
      <c r="N2">
        <v>1164</v>
      </c>
      <c r="O2">
        <v>2201</v>
      </c>
      <c r="P2">
        <f>K2-O2</f>
        <v>6438</v>
      </c>
      <c r="Q2" s="2">
        <f>P2/1000*E2*10000</f>
        <v>109446</v>
      </c>
      <c r="R2" s="2">
        <f>Q2*G2/365.25</f>
        <v>500.98719879962221</v>
      </c>
    </row>
    <row r="3" spans="1:19" ht="16.2" thickBot="1" x14ac:dyDescent="0.35">
      <c r="A3" t="s">
        <v>11</v>
      </c>
      <c r="B3" t="s">
        <v>3</v>
      </c>
      <c r="C3" t="s">
        <v>18</v>
      </c>
      <c r="D3" t="s">
        <v>30</v>
      </c>
      <c r="E3">
        <v>2.91</v>
      </c>
      <c r="F3">
        <f t="shared" ref="F3:F8" si="0">H3/10000</f>
        <v>3.0008394848000002</v>
      </c>
      <c r="G3">
        <f t="shared" ref="G3:G8" si="1">F3/E3</f>
        <v>1.0312163178006872</v>
      </c>
      <c r="H3" s="5">
        <v>30008.394848</v>
      </c>
      <c r="I3">
        <v>41.838679999999997</v>
      </c>
      <c r="J3">
        <v>-70.695725999999993</v>
      </c>
      <c r="K3">
        <v>2976</v>
      </c>
      <c r="L3">
        <v>696</v>
      </c>
      <c r="M3">
        <v>1170</v>
      </c>
      <c r="N3">
        <v>1164</v>
      </c>
      <c r="O3">
        <v>1338</v>
      </c>
      <c r="P3">
        <f t="shared" ref="P3:P8" si="2">K3-O3</f>
        <v>1638</v>
      </c>
      <c r="Q3" s="2">
        <f t="shared" ref="Q3:Q8" si="3">P3/1000*E3*10000</f>
        <v>47665.8</v>
      </c>
      <c r="R3" s="2">
        <f t="shared" ref="R2:R8" si="4">Q3*G3/365.25</f>
        <v>134.57563521156467</v>
      </c>
    </row>
    <row r="4" spans="1:19" ht="16.2" thickBot="1" x14ac:dyDescent="0.35">
      <c r="A4" t="s">
        <v>2</v>
      </c>
      <c r="B4" t="s">
        <v>3</v>
      </c>
      <c r="C4" t="s">
        <v>18</v>
      </c>
      <c r="D4" t="s">
        <v>30</v>
      </c>
      <c r="E4">
        <v>1.17</v>
      </c>
      <c r="F4">
        <f t="shared" si="0"/>
        <v>4.4486941718000006</v>
      </c>
      <c r="G4">
        <f t="shared" si="1"/>
        <v>3.8023027109401717</v>
      </c>
      <c r="H4" s="3">
        <v>44486.941718000002</v>
      </c>
      <c r="I4">
        <v>41.766503999999998</v>
      </c>
      <c r="J4">
        <v>-70.667465000000007</v>
      </c>
      <c r="K4">
        <v>2273</v>
      </c>
      <c r="L4">
        <v>695</v>
      </c>
      <c r="M4">
        <v>-152</v>
      </c>
      <c r="N4">
        <v>1184</v>
      </c>
      <c r="O4">
        <v>1936</v>
      </c>
      <c r="P4">
        <f t="shared" si="2"/>
        <v>337</v>
      </c>
      <c r="Q4" s="2">
        <f t="shared" si="3"/>
        <v>3942.8999999999996</v>
      </c>
      <c r="R4" s="2">
        <f t="shared" si="4"/>
        <v>41.046131030707734</v>
      </c>
    </row>
    <row r="5" spans="1:19" ht="16.2" thickBot="1" x14ac:dyDescent="0.35">
      <c r="A5" t="s">
        <v>9</v>
      </c>
      <c r="B5" t="s">
        <v>3</v>
      </c>
      <c r="C5" t="s">
        <v>19</v>
      </c>
      <c r="D5" t="s">
        <v>31</v>
      </c>
      <c r="E5">
        <v>2.12</v>
      </c>
      <c r="F5">
        <f t="shared" si="0"/>
        <v>33.393741675299999</v>
      </c>
      <c r="G5">
        <f t="shared" si="1"/>
        <v>15.751764941179244</v>
      </c>
      <c r="H5" s="6">
        <v>333937.416753</v>
      </c>
      <c r="I5">
        <v>41.876323999999997</v>
      </c>
      <c r="J5">
        <v>-70.730203000000003</v>
      </c>
      <c r="K5">
        <v>2765</v>
      </c>
      <c r="L5">
        <v>662</v>
      </c>
      <c r="M5">
        <v>142</v>
      </c>
      <c r="N5">
        <v>1358</v>
      </c>
      <c r="O5">
        <f>1289+639</f>
        <v>1928</v>
      </c>
      <c r="P5">
        <f t="shared" si="2"/>
        <v>837</v>
      </c>
      <c r="Q5" s="2">
        <f t="shared" si="3"/>
        <v>17744.400000000001</v>
      </c>
      <c r="R5" s="2">
        <f t="shared" si="4"/>
        <v>765.24467576252152</v>
      </c>
    </row>
    <row r="6" spans="1:19" x14ac:dyDescent="0.3">
      <c r="A6" t="s">
        <v>7</v>
      </c>
      <c r="B6" t="s">
        <v>6</v>
      </c>
      <c r="C6" t="s">
        <v>20</v>
      </c>
      <c r="D6" t="s">
        <v>32</v>
      </c>
      <c r="E6">
        <v>19.2</v>
      </c>
      <c r="F6">
        <f t="shared" si="0"/>
        <v>20.2087436634</v>
      </c>
      <c r="G6">
        <f t="shared" si="1"/>
        <v>1.0525387324687501</v>
      </c>
      <c r="H6" s="7">
        <v>202087.43663400001</v>
      </c>
      <c r="I6">
        <v>41.818758000000003</v>
      </c>
      <c r="J6">
        <v>-70.614092999999997</v>
      </c>
      <c r="K6">
        <v>2140</v>
      </c>
      <c r="L6">
        <v>623</v>
      </c>
      <c r="M6">
        <v>-91</v>
      </c>
      <c r="N6">
        <v>1529</v>
      </c>
      <c r="O6">
        <f>507+819</f>
        <v>1326</v>
      </c>
      <c r="P6">
        <f t="shared" si="2"/>
        <v>814</v>
      </c>
      <c r="Q6" s="2">
        <f>P6/1000*E6*10000</f>
        <v>156287.99999999997</v>
      </c>
      <c r="R6" s="2">
        <f>Q6*G6/365.25</f>
        <v>450.37419143073504</v>
      </c>
    </row>
    <row r="7" spans="1:19" x14ac:dyDescent="0.3">
      <c r="A7" t="s">
        <v>5</v>
      </c>
      <c r="B7" t="s">
        <v>6</v>
      </c>
      <c r="C7" t="s">
        <v>23</v>
      </c>
      <c r="D7" t="s">
        <v>29</v>
      </c>
      <c r="E7">
        <v>26.5</v>
      </c>
      <c r="F7">
        <f t="shared" si="0"/>
        <v>28.195669399699998</v>
      </c>
      <c r="G7">
        <f t="shared" si="1"/>
        <v>1.063987524516981</v>
      </c>
      <c r="H7" s="7">
        <v>281956.69399699999</v>
      </c>
      <c r="I7">
        <v>41.799670999999996</v>
      </c>
      <c r="J7">
        <v>-70.713346000000001</v>
      </c>
      <c r="K7">
        <v>18468</v>
      </c>
      <c r="L7" s="1">
        <v>690</v>
      </c>
      <c r="N7">
        <v>1182</v>
      </c>
      <c r="O7" s="1">
        <v>8832</v>
      </c>
      <c r="P7">
        <f t="shared" si="2"/>
        <v>9636</v>
      </c>
      <c r="Q7" s="2">
        <f t="shared" si="3"/>
        <v>2553540</v>
      </c>
      <c r="R7" s="2">
        <f t="shared" si="4"/>
        <v>7438.5618161672601</v>
      </c>
      <c r="S7" t="s">
        <v>24</v>
      </c>
    </row>
    <row r="8" spans="1:19" x14ac:dyDescent="0.3">
      <c r="A8" t="s">
        <v>8</v>
      </c>
      <c r="B8" t="s">
        <v>6</v>
      </c>
      <c r="C8" t="s">
        <v>23</v>
      </c>
      <c r="D8" t="s">
        <v>29</v>
      </c>
      <c r="E8">
        <v>10.3</v>
      </c>
      <c r="F8">
        <f t="shared" si="0"/>
        <v>15.282471282099999</v>
      </c>
      <c r="G8">
        <f t="shared" si="1"/>
        <v>1.4837350759320387</v>
      </c>
      <c r="H8" s="4">
        <v>152824.71282099999</v>
      </c>
      <c r="I8">
        <v>41.820860000000003</v>
      </c>
      <c r="J8">
        <v>-70.617583999999994</v>
      </c>
      <c r="K8">
        <v>10781</v>
      </c>
      <c r="L8" s="1">
        <v>690</v>
      </c>
      <c r="N8">
        <v>1183</v>
      </c>
      <c r="O8">
        <v>2241</v>
      </c>
      <c r="P8">
        <f t="shared" si="2"/>
        <v>8540</v>
      </c>
      <c r="Q8" s="2">
        <f t="shared" si="3"/>
        <v>879620</v>
      </c>
      <c r="R8" s="2">
        <f t="shared" si="4"/>
        <v>3573.2321628784121</v>
      </c>
      <c r="S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Casey</dc:creator>
  <cp:lastModifiedBy>Adrian.Wiegman</cp:lastModifiedBy>
  <dcterms:created xsi:type="dcterms:W3CDTF">2023-08-07T15:56:35Z</dcterms:created>
  <dcterms:modified xsi:type="dcterms:W3CDTF">2023-08-10T21:18:14Z</dcterms:modified>
</cp:coreProperties>
</file>