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lcbp_sites\"/>
    </mc:Choice>
  </mc:AlternateContent>
  <xr:revisionPtr revIDLastSave="0" documentId="13_ncr:1_{9646886D-997E-402E-AC03-7865B13D0AA9}" xr6:coauthVersionLast="47" xr6:coauthVersionMax="47" xr10:uidLastSave="{00000000-0000-0000-0000-000000000000}"/>
  <bookViews>
    <workbookView xWindow="-108" yWindow="-108" windowWidth="23256" windowHeight="12576" xr2:uid="{D0DBB3EA-812B-42B7-B10B-3363F98E0E17}"/>
  </bookViews>
  <sheets>
    <sheet name="pars_ffi_powHRT_stoke_ii" sheetId="5" r:id="rId1"/>
    <sheet name="pars_ffi_powHRT_stoke_i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2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AO56" i="2" s="1"/>
  <c r="B56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AO55" i="2" s="1"/>
  <c r="B55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AO54" i="2" s="1"/>
  <c r="B54" i="2"/>
  <c r="AG53" i="2"/>
  <c r="AF53" i="2"/>
  <c r="L53" i="2" s="1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B53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AO52" i="2" s="1"/>
  <c r="B52" i="2"/>
  <c r="AO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AN51" i="2" s="1"/>
  <c r="B51" i="2"/>
  <c r="AG50" i="2"/>
  <c r="AF50" i="2"/>
  <c r="L50" i="2" s="1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B50" i="2"/>
  <c r="AG49" i="2"/>
  <c r="AF49" i="2"/>
  <c r="L49" i="2" s="1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B49" i="2"/>
  <c r="A49" i="2"/>
  <c r="A50" i="2" s="1"/>
  <c r="A51" i="2" s="1"/>
  <c r="A52" i="2" s="1"/>
  <c r="A53" i="2" s="1"/>
  <c r="A54" i="2" s="1"/>
  <c r="A55" i="2" s="1"/>
  <c r="A56" i="2" s="1"/>
  <c r="AO48" i="2"/>
  <c r="AN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B48" i="2"/>
  <c r="A48" i="2"/>
  <c r="L40" i="2"/>
  <c r="AO40" i="2" s="1"/>
  <c r="L41" i="2"/>
  <c r="AO41" i="2" s="1"/>
  <c r="L42" i="2"/>
  <c r="AO42" i="2" s="1"/>
  <c r="L43" i="2"/>
  <c r="AO43" i="2" s="1"/>
  <c r="L44" i="2"/>
  <c r="AO44" i="2" s="1"/>
  <c r="L45" i="2"/>
  <c r="L46" i="2"/>
  <c r="AO46" i="2" s="1"/>
  <c r="L47" i="2"/>
  <c r="L39" i="2"/>
  <c r="B47" i="2"/>
  <c r="A47" i="2"/>
  <c r="A40" i="2"/>
  <c r="A41" i="2"/>
  <c r="A42" i="2" s="1"/>
  <c r="A43" i="2" s="1"/>
  <c r="A44" i="2" s="1"/>
  <c r="A45" i="2" s="1"/>
  <c r="A46" i="2" s="1"/>
  <c r="A39" i="2"/>
  <c r="AO47" i="2"/>
  <c r="AN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AN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B46" i="2"/>
  <c r="AO45" i="2"/>
  <c r="AN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B45" i="2"/>
  <c r="AN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B44" i="2"/>
  <c r="AN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B43" i="2"/>
  <c r="AN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B42" i="2"/>
  <c r="AN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B41" i="2"/>
  <c r="AN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B40" i="2"/>
  <c r="AO39" i="2"/>
  <c r="AN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B39" i="2"/>
  <c r="AB92" i="5"/>
  <c r="AF92" i="5" s="1"/>
  <c r="AC92" i="5"/>
  <c r="AD92" i="5"/>
  <c r="AE92" i="5"/>
  <c r="AB13" i="5"/>
  <c r="AC13" i="5"/>
  <c r="AD13" i="5"/>
  <c r="AE13" i="5"/>
  <c r="AB14" i="5"/>
  <c r="AC14" i="5"/>
  <c r="AD14" i="5"/>
  <c r="AE14" i="5"/>
  <c r="AB15" i="5"/>
  <c r="AC15" i="5"/>
  <c r="AD15" i="5"/>
  <c r="AE15" i="5"/>
  <c r="AB16" i="5"/>
  <c r="AC16" i="5"/>
  <c r="AD16" i="5"/>
  <c r="AE16" i="5"/>
  <c r="AB17" i="5"/>
  <c r="AC17" i="5"/>
  <c r="AD17" i="5"/>
  <c r="AE17" i="5"/>
  <c r="AB18" i="5"/>
  <c r="AC18" i="5"/>
  <c r="AD18" i="5"/>
  <c r="AE18" i="5"/>
  <c r="AB19" i="5"/>
  <c r="AC19" i="5"/>
  <c r="AD19" i="5"/>
  <c r="AE19" i="5"/>
  <c r="AB20" i="5"/>
  <c r="AC20" i="5"/>
  <c r="AD20" i="5"/>
  <c r="AE20" i="5"/>
  <c r="AB21" i="5"/>
  <c r="AC21" i="5"/>
  <c r="AD21" i="5"/>
  <c r="AE21" i="5"/>
  <c r="AB22" i="5"/>
  <c r="AC22" i="5"/>
  <c r="AD22" i="5"/>
  <c r="AE22" i="5"/>
  <c r="AB23" i="5"/>
  <c r="AC23" i="5"/>
  <c r="AD23" i="5"/>
  <c r="AE23" i="5"/>
  <c r="AB24" i="5"/>
  <c r="AC24" i="5"/>
  <c r="AD24" i="5"/>
  <c r="AE24" i="5"/>
  <c r="AB25" i="5"/>
  <c r="AC25" i="5"/>
  <c r="AD25" i="5"/>
  <c r="AE25" i="5"/>
  <c r="AB26" i="5"/>
  <c r="AC26" i="5"/>
  <c r="AD26" i="5"/>
  <c r="AE26" i="5"/>
  <c r="AB27" i="5"/>
  <c r="AC27" i="5"/>
  <c r="AD27" i="5"/>
  <c r="AE27" i="5"/>
  <c r="AB28" i="5"/>
  <c r="AC28" i="5"/>
  <c r="AD28" i="5"/>
  <c r="AE28" i="5"/>
  <c r="AB29" i="5"/>
  <c r="AC29" i="5"/>
  <c r="AD29" i="5"/>
  <c r="AE29" i="5"/>
  <c r="AB30" i="5"/>
  <c r="AC30" i="5"/>
  <c r="AD30" i="5"/>
  <c r="AE30" i="5"/>
  <c r="AB31" i="5"/>
  <c r="AC31" i="5"/>
  <c r="AD31" i="5"/>
  <c r="AE31" i="5"/>
  <c r="AB32" i="5"/>
  <c r="AC32" i="5"/>
  <c r="AD32" i="5"/>
  <c r="AE32" i="5"/>
  <c r="AB33" i="5"/>
  <c r="AC33" i="5"/>
  <c r="AD33" i="5"/>
  <c r="AE33" i="5"/>
  <c r="AB34" i="5"/>
  <c r="AC34" i="5"/>
  <c r="AD34" i="5"/>
  <c r="AE34" i="5"/>
  <c r="AB35" i="5"/>
  <c r="AC35" i="5"/>
  <c r="AD35" i="5"/>
  <c r="AE35" i="5"/>
  <c r="AB36" i="5"/>
  <c r="AC36" i="5"/>
  <c r="AD36" i="5"/>
  <c r="AE36" i="5"/>
  <c r="AB37" i="5"/>
  <c r="AC37" i="5"/>
  <c r="AD37" i="5"/>
  <c r="AE37" i="5"/>
  <c r="AB38" i="5"/>
  <c r="AC38" i="5"/>
  <c r="AD38" i="5"/>
  <c r="AE38" i="5"/>
  <c r="AB39" i="5"/>
  <c r="AC39" i="5"/>
  <c r="AD39" i="5"/>
  <c r="AE39" i="5"/>
  <c r="AB40" i="5"/>
  <c r="AC40" i="5"/>
  <c r="AD40" i="5"/>
  <c r="AE40" i="5"/>
  <c r="AB41" i="5"/>
  <c r="AC41" i="5"/>
  <c r="AD41" i="5"/>
  <c r="AE41" i="5"/>
  <c r="AB42" i="5"/>
  <c r="AC42" i="5"/>
  <c r="AD42" i="5"/>
  <c r="AE42" i="5"/>
  <c r="AB43" i="5"/>
  <c r="AC43" i="5"/>
  <c r="AD43" i="5"/>
  <c r="AE43" i="5"/>
  <c r="AB44" i="5"/>
  <c r="AC44" i="5"/>
  <c r="AD44" i="5"/>
  <c r="AE44" i="5"/>
  <c r="AB45" i="5"/>
  <c r="AC45" i="5"/>
  <c r="AD45" i="5"/>
  <c r="AE45" i="5"/>
  <c r="AB46" i="5"/>
  <c r="AC46" i="5"/>
  <c r="AD46" i="5"/>
  <c r="AE46" i="5"/>
  <c r="AB47" i="5"/>
  <c r="AC47" i="5"/>
  <c r="AD47" i="5"/>
  <c r="AE47" i="5"/>
  <c r="AB48" i="5"/>
  <c r="AC48" i="5"/>
  <c r="AD48" i="5"/>
  <c r="AE48" i="5"/>
  <c r="AB49" i="5"/>
  <c r="AC49" i="5"/>
  <c r="AD49" i="5"/>
  <c r="AE49" i="5"/>
  <c r="AB50" i="5"/>
  <c r="AC50" i="5"/>
  <c r="AD50" i="5"/>
  <c r="AE50" i="5"/>
  <c r="AB51" i="5"/>
  <c r="AC51" i="5"/>
  <c r="AD51" i="5"/>
  <c r="AE51" i="5"/>
  <c r="AB52" i="5"/>
  <c r="AC52" i="5"/>
  <c r="AD52" i="5"/>
  <c r="AE52" i="5"/>
  <c r="AB53" i="5"/>
  <c r="AC53" i="5"/>
  <c r="AD53" i="5"/>
  <c r="AE53" i="5"/>
  <c r="AB54" i="5"/>
  <c r="AC54" i="5"/>
  <c r="AD54" i="5"/>
  <c r="AE54" i="5"/>
  <c r="AB55" i="5"/>
  <c r="AC55" i="5"/>
  <c r="AD55" i="5"/>
  <c r="AE55" i="5"/>
  <c r="AB56" i="5"/>
  <c r="AC56" i="5"/>
  <c r="AD56" i="5"/>
  <c r="AE56" i="5"/>
  <c r="AB57" i="5"/>
  <c r="AC57" i="5"/>
  <c r="AD57" i="5"/>
  <c r="AE57" i="5"/>
  <c r="AB58" i="5"/>
  <c r="AC58" i="5"/>
  <c r="AD58" i="5"/>
  <c r="AE58" i="5"/>
  <c r="AB59" i="5"/>
  <c r="AC59" i="5"/>
  <c r="AD59" i="5"/>
  <c r="AE59" i="5"/>
  <c r="AB60" i="5"/>
  <c r="AC60" i="5"/>
  <c r="AD60" i="5"/>
  <c r="AE60" i="5"/>
  <c r="AB61" i="5"/>
  <c r="AC61" i="5"/>
  <c r="AD61" i="5"/>
  <c r="AE61" i="5"/>
  <c r="AB62" i="5"/>
  <c r="AC62" i="5"/>
  <c r="AD62" i="5"/>
  <c r="AE62" i="5"/>
  <c r="AB63" i="5"/>
  <c r="AC63" i="5"/>
  <c r="AD63" i="5"/>
  <c r="AE63" i="5"/>
  <c r="AB64" i="5"/>
  <c r="AC64" i="5"/>
  <c r="AD64" i="5"/>
  <c r="AE64" i="5"/>
  <c r="AB65" i="5"/>
  <c r="AC65" i="5"/>
  <c r="AD65" i="5"/>
  <c r="AE65" i="5"/>
  <c r="AB66" i="5"/>
  <c r="AC66" i="5"/>
  <c r="AD66" i="5"/>
  <c r="AE66" i="5"/>
  <c r="AB67" i="5"/>
  <c r="AC67" i="5"/>
  <c r="AD67" i="5"/>
  <c r="AE67" i="5"/>
  <c r="AB68" i="5"/>
  <c r="AC68" i="5"/>
  <c r="AD68" i="5"/>
  <c r="AE68" i="5"/>
  <c r="AB69" i="5"/>
  <c r="AC69" i="5"/>
  <c r="AD69" i="5"/>
  <c r="AE69" i="5"/>
  <c r="AB70" i="5"/>
  <c r="AC70" i="5"/>
  <c r="AD70" i="5"/>
  <c r="AE70" i="5"/>
  <c r="AB71" i="5"/>
  <c r="AC71" i="5"/>
  <c r="AD71" i="5"/>
  <c r="AE71" i="5"/>
  <c r="AB72" i="5"/>
  <c r="AC72" i="5"/>
  <c r="AD72" i="5"/>
  <c r="AE72" i="5"/>
  <c r="AB73" i="5"/>
  <c r="AC73" i="5"/>
  <c r="AD73" i="5"/>
  <c r="AE73" i="5"/>
  <c r="AB74" i="5"/>
  <c r="AC74" i="5"/>
  <c r="AD74" i="5"/>
  <c r="AE74" i="5"/>
  <c r="AB75" i="5"/>
  <c r="AC75" i="5"/>
  <c r="AD75" i="5"/>
  <c r="AE75" i="5"/>
  <c r="AB76" i="5"/>
  <c r="AC76" i="5"/>
  <c r="AD76" i="5"/>
  <c r="AE76" i="5"/>
  <c r="AB77" i="5"/>
  <c r="AC77" i="5"/>
  <c r="AD77" i="5"/>
  <c r="AE77" i="5"/>
  <c r="AB78" i="5"/>
  <c r="AC78" i="5"/>
  <c r="AD78" i="5"/>
  <c r="AE78" i="5"/>
  <c r="AB79" i="5"/>
  <c r="AC79" i="5"/>
  <c r="AD79" i="5"/>
  <c r="AE79" i="5"/>
  <c r="AB80" i="5"/>
  <c r="AC80" i="5"/>
  <c r="AD80" i="5"/>
  <c r="AE80" i="5"/>
  <c r="AB81" i="5"/>
  <c r="AC81" i="5"/>
  <c r="AD81" i="5"/>
  <c r="AE81" i="5"/>
  <c r="AB82" i="5"/>
  <c r="AC82" i="5"/>
  <c r="AD82" i="5"/>
  <c r="AE82" i="5"/>
  <c r="AB83" i="5"/>
  <c r="AC83" i="5"/>
  <c r="AD83" i="5"/>
  <c r="AE83" i="5"/>
  <c r="AB84" i="5"/>
  <c r="AC84" i="5"/>
  <c r="AD84" i="5"/>
  <c r="AE84" i="5"/>
  <c r="AB85" i="5"/>
  <c r="AC85" i="5"/>
  <c r="AD85" i="5"/>
  <c r="AE85" i="5"/>
  <c r="AB86" i="5"/>
  <c r="AC86" i="5"/>
  <c r="AD86" i="5"/>
  <c r="AE86" i="5"/>
  <c r="AB87" i="5"/>
  <c r="AC87" i="5"/>
  <c r="AD87" i="5"/>
  <c r="AE87" i="5"/>
  <c r="AB88" i="5"/>
  <c r="AC88" i="5"/>
  <c r="AD88" i="5"/>
  <c r="AE88" i="5"/>
  <c r="AB89" i="5"/>
  <c r="AC89" i="5"/>
  <c r="AD89" i="5"/>
  <c r="AE89" i="5"/>
  <c r="AB90" i="5"/>
  <c r="AC90" i="5"/>
  <c r="AD90" i="5"/>
  <c r="AE90" i="5"/>
  <c r="AB91" i="5"/>
  <c r="AC91" i="5"/>
  <c r="AD91" i="5"/>
  <c r="AE91" i="5"/>
  <c r="AG12" i="5"/>
  <c r="H3" i="5"/>
  <c r="I3" i="5"/>
  <c r="L3" i="5"/>
  <c r="M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H4" i="5"/>
  <c r="I4" i="5"/>
  <c r="L4" i="5"/>
  <c r="M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H5" i="5"/>
  <c r="I5" i="5"/>
  <c r="L5" i="5"/>
  <c r="M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H6" i="5"/>
  <c r="I6" i="5"/>
  <c r="L6" i="5"/>
  <c r="M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H7" i="5"/>
  <c r="I7" i="5"/>
  <c r="L7" i="5"/>
  <c r="M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H8" i="5"/>
  <c r="I8" i="5"/>
  <c r="L8" i="5"/>
  <c r="M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G4" i="5"/>
  <c r="G5" i="5"/>
  <c r="G6" i="5"/>
  <c r="G7" i="5"/>
  <c r="G8" i="5"/>
  <c r="G9" i="5"/>
  <c r="G10" i="5"/>
  <c r="G11" i="5"/>
  <c r="G3" i="5"/>
  <c r="AN56" i="2" l="1"/>
  <c r="AO50" i="2"/>
  <c r="AN50" i="2"/>
  <c r="AN53" i="2"/>
  <c r="AO53" i="2"/>
  <c r="AO49" i="2"/>
  <c r="AN49" i="2"/>
  <c r="AN55" i="2"/>
  <c r="AN52" i="2"/>
  <c r="AN54" i="2"/>
  <c r="AH12" i="5"/>
  <c r="AF12" i="5"/>
  <c r="AE12" i="5"/>
  <c r="AD12" i="5"/>
  <c r="AC12" i="5"/>
  <c r="AB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12" i="5"/>
  <c r="AO12" i="5"/>
  <c r="AO88" i="5"/>
  <c r="AH92" i="5"/>
  <c r="AG92" i="5"/>
  <c r="M92" i="5" s="1"/>
  <c r="AA92" i="5"/>
  <c r="Z92" i="5"/>
  <c r="Y92" i="5"/>
  <c r="X92" i="5"/>
  <c r="W92" i="5"/>
  <c r="V92" i="5"/>
  <c r="U92" i="5"/>
  <c r="T92" i="5"/>
  <c r="S92" i="5"/>
  <c r="R92" i="5"/>
  <c r="Q92" i="5"/>
  <c r="P92" i="5"/>
  <c r="B92" i="5"/>
  <c r="AH91" i="5"/>
  <c r="AG91" i="5"/>
  <c r="AA91" i="5"/>
  <c r="Z91" i="5"/>
  <c r="Y91" i="5"/>
  <c r="X91" i="5"/>
  <c r="W91" i="5"/>
  <c r="V91" i="5"/>
  <c r="U91" i="5"/>
  <c r="T91" i="5"/>
  <c r="S91" i="5"/>
  <c r="R91" i="5"/>
  <c r="Q91" i="5"/>
  <c r="P91" i="5"/>
  <c r="M91" i="5"/>
  <c r="AP91" i="5" s="1"/>
  <c r="AH90" i="5"/>
  <c r="AG90" i="5"/>
  <c r="AA90" i="5"/>
  <c r="Z90" i="5"/>
  <c r="Y90" i="5"/>
  <c r="X90" i="5"/>
  <c r="W90" i="5"/>
  <c r="V90" i="5"/>
  <c r="U90" i="5"/>
  <c r="T90" i="5"/>
  <c r="S90" i="5"/>
  <c r="R90" i="5"/>
  <c r="Q90" i="5"/>
  <c r="P90" i="5"/>
  <c r="M90" i="5"/>
  <c r="AP90" i="5" s="1"/>
  <c r="AH89" i="5"/>
  <c r="AG89" i="5"/>
  <c r="M89" i="5" s="1"/>
  <c r="AA89" i="5"/>
  <c r="Z89" i="5"/>
  <c r="Y89" i="5"/>
  <c r="X89" i="5"/>
  <c r="W89" i="5"/>
  <c r="V89" i="5"/>
  <c r="U89" i="5"/>
  <c r="T89" i="5"/>
  <c r="S89" i="5"/>
  <c r="R89" i="5"/>
  <c r="Q89" i="5"/>
  <c r="P89" i="5"/>
  <c r="AH88" i="5"/>
  <c r="AG88" i="5"/>
  <c r="AA88" i="5"/>
  <c r="Z88" i="5"/>
  <c r="Y88" i="5"/>
  <c r="X88" i="5"/>
  <c r="W88" i="5"/>
  <c r="V88" i="5"/>
  <c r="U88" i="5"/>
  <c r="T88" i="5"/>
  <c r="S88" i="5"/>
  <c r="R88" i="5"/>
  <c r="Q88" i="5"/>
  <c r="P88" i="5"/>
  <c r="M88" i="5"/>
  <c r="AP88" i="5" s="1"/>
  <c r="AP87" i="5"/>
  <c r="AO87" i="5"/>
  <c r="AH87" i="5"/>
  <c r="AG87" i="5"/>
  <c r="AA87" i="5"/>
  <c r="Z87" i="5"/>
  <c r="Y87" i="5"/>
  <c r="X87" i="5"/>
  <c r="W87" i="5"/>
  <c r="V87" i="5"/>
  <c r="U87" i="5"/>
  <c r="T87" i="5"/>
  <c r="S87" i="5"/>
  <c r="R87" i="5"/>
  <c r="Q87" i="5"/>
  <c r="P87" i="5"/>
  <c r="M87" i="5"/>
  <c r="AH86" i="5"/>
  <c r="AG86" i="5"/>
  <c r="M86" i="5" s="1"/>
  <c r="AA86" i="5"/>
  <c r="Z86" i="5"/>
  <c r="Y86" i="5"/>
  <c r="X86" i="5"/>
  <c r="W86" i="5"/>
  <c r="V86" i="5"/>
  <c r="U86" i="5"/>
  <c r="T86" i="5"/>
  <c r="S86" i="5"/>
  <c r="R86" i="5"/>
  <c r="Q86" i="5"/>
  <c r="P86" i="5"/>
  <c r="AH85" i="5"/>
  <c r="AG85" i="5"/>
  <c r="AA85" i="5"/>
  <c r="Z85" i="5"/>
  <c r="Y85" i="5"/>
  <c r="X85" i="5"/>
  <c r="W85" i="5"/>
  <c r="V85" i="5"/>
  <c r="U85" i="5"/>
  <c r="T85" i="5"/>
  <c r="S85" i="5"/>
  <c r="R85" i="5"/>
  <c r="Q85" i="5"/>
  <c r="P85" i="5"/>
  <c r="M85" i="5"/>
  <c r="AO85" i="5" s="1"/>
  <c r="AH84" i="5"/>
  <c r="AG84" i="5"/>
  <c r="M84" i="5" s="1"/>
  <c r="AA84" i="5"/>
  <c r="Z84" i="5"/>
  <c r="Y84" i="5"/>
  <c r="X84" i="5"/>
  <c r="W84" i="5"/>
  <c r="V84" i="5"/>
  <c r="U84" i="5"/>
  <c r="T84" i="5"/>
  <c r="S84" i="5"/>
  <c r="R84" i="5"/>
  <c r="Q84" i="5"/>
  <c r="P84" i="5"/>
  <c r="AH83" i="5"/>
  <c r="AG83" i="5"/>
  <c r="AA83" i="5"/>
  <c r="Z83" i="5"/>
  <c r="Y83" i="5"/>
  <c r="X83" i="5"/>
  <c r="W83" i="5"/>
  <c r="V83" i="5"/>
  <c r="U83" i="5"/>
  <c r="T83" i="5"/>
  <c r="S83" i="5"/>
  <c r="R83" i="5"/>
  <c r="Q83" i="5"/>
  <c r="P83" i="5"/>
  <c r="M83" i="5"/>
  <c r="AP83" i="5" s="1"/>
  <c r="AH82" i="5"/>
  <c r="AG82" i="5"/>
  <c r="AA82" i="5"/>
  <c r="Z82" i="5"/>
  <c r="Y82" i="5"/>
  <c r="X82" i="5"/>
  <c r="W82" i="5"/>
  <c r="V82" i="5"/>
  <c r="U82" i="5"/>
  <c r="T82" i="5"/>
  <c r="S82" i="5"/>
  <c r="R82" i="5"/>
  <c r="Q82" i="5"/>
  <c r="P82" i="5"/>
  <c r="M82" i="5"/>
  <c r="AO82" i="5" s="1"/>
  <c r="AH81" i="5"/>
  <c r="AG81" i="5"/>
  <c r="M81" i="5" s="1"/>
  <c r="AA81" i="5"/>
  <c r="Z81" i="5"/>
  <c r="Y81" i="5"/>
  <c r="X81" i="5"/>
  <c r="W81" i="5"/>
  <c r="V81" i="5"/>
  <c r="U81" i="5"/>
  <c r="T81" i="5"/>
  <c r="S81" i="5"/>
  <c r="R81" i="5"/>
  <c r="Q81" i="5"/>
  <c r="P81" i="5"/>
  <c r="AH80" i="5"/>
  <c r="AG80" i="5"/>
  <c r="AA80" i="5"/>
  <c r="Z80" i="5"/>
  <c r="Y80" i="5"/>
  <c r="X80" i="5"/>
  <c r="W80" i="5"/>
  <c r="V80" i="5"/>
  <c r="U80" i="5"/>
  <c r="T80" i="5"/>
  <c r="S80" i="5"/>
  <c r="R80" i="5"/>
  <c r="Q80" i="5"/>
  <c r="P80" i="5"/>
  <c r="M80" i="5"/>
  <c r="AP80" i="5" s="1"/>
  <c r="AO79" i="5"/>
  <c r="AH79" i="5"/>
  <c r="AG79" i="5"/>
  <c r="AA79" i="5"/>
  <c r="Z79" i="5"/>
  <c r="Y79" i="5"/>
  <c r="X79" i="5"/>
  <c r="W79" i="5"/>
  <c r="V79" i="5"/>
  <c r="U79" i="5"/>
  <c r="T79" i="5"/>
  <c r="S79" i="5"/>
  <c r="R79" i="5"/>
  <c r="Q79" i="5"/>
  <c r="P79" i="5"/>
  <c r="M79" i="5"/>
  <c r="AP79" i="5" s="1"/>
  <c r="AH78" i="5"/>
  <c r="AG78" i="5"/>
  <c r="M78" i="5" s="1"/>
  <c r="AA78" i="5"/>
  <c r="Z78" i="5"/>
  <c r="Y78" i="5"/>
  <c r="X78" i="5"/>
  <c r="W78" i="5"/>
  <c r="V78" i="5"/>
  <c r="U78" i="5"/>
  <c r="T78" i="5"/>
  <c r="S78" i="5"/>
  <c r="R78" i="5"/>
  <c r="Q78" i="5"/>
  <c r="P78" i="5"/>
  <c r="AH77" i="5"/>
  <c r="AG77" i="5"/>
  <c r="AA77" i="5"/>
  <c r="Z77" i="5"/>
  <c r="Y77" i="5"/>
  <c r="X77" i="5"/>
  <c r="W77" i="5"/>
  <c r="V77" i="5"/>
  <c r="U77" i="5"/>
  <c r="T77" i="5"/>
  <c r="S77" i="5"/>
  <c r="R77" i="5"/>
  <c r="Q77" i="5"/>
  <c r="P77" i="5"/>
  <c r="M77" i="5"/>
  <c r="AO77" i="5" s="1"/>
  <c r="AH76" i="5"/>
  <c r="AG76" i="5"/>
  <c r="M76" i="5" s="1"/>
  <c r="AA76" i="5"/>
  <c r="Z76" i="5"/>
  <c r="Y76" i="5"/>
  <c r="X76" i="5"/>
  <c r="W76" i="5"/>
  <c r="V76" i="5"/>
  <c r="U76" i="5"/>
  <c r="T76" i="5"/>
  <c r="S76" i="5"/>
  <c r="R76" i="5"/>
  <c r="Q76" i="5"/>
  <c r="P76" i="5"/>
  <c r="AH75" i="5"/>
  <c r="AG75" i="5"/>
  <c r="AA75" i="5"/>
  <c r="Z75" i="5"/>
  <c r="Y75" i="5"/>
  <c r="X75" i="5"/>
  <c r="W75" i="5"/>
  <c r="V75" i="5"/>
  <c r="U75" i="5"/>
  <c r="T75" i="5"/>
  <c r="S75" i="5"/>
  <c r="R75" i="5"/>
  <c r="Q75" i="5"/>
  <c r="P75" i="5"/>
  <c r="M75" i="5"/>
  <c r="AP75" i="5" s="1"/>
  <c r="AP74" i="5"/>
  <c r="AH74" i="5"/>
  <c r="AG74" i="5"/>
  <c r="AA74" i="5"/>
  <c r="Z74" i="5"/>
  <c r="Y74" i="5"/>
  <c r="X74" i="5"/>
  <c r="W74" i="5"/>
  <c r="V74" i="5"/>
  <c r="U74" i="5"/>
  <c r="T74" i="5"/>
  <c r="S74" i="5"/>
  <c r="R74" i="5"/>
  <c r="Q74" i="5"/>
  <c r="P74" i="5"/>
  <c r="M74" i="5"/>
  <c r="AO74" i="5" s="1"/>
  <c r="AH73" i="5"/>
  <c r="AG73" i="5"/>
  <c r="M73" i="5" s="1"/>
  <c r="AA73" i="5"/>
  <c r="Z73" i="5"/>
  <c r="Y73" i="5"/>
  <c r="X73" i="5"/>
  <c r="W73" i="5"/>
  <c r="V73" i="5"/>
  <c r="U73" i="5"/>
  <c r="T73" i="5"/>
  <c r="S73" i="5"/>
  <c r="R73" i="5"/>
  <c r="Q73" i="5"/>
  <c r="P73" i="5"/>
  <c r="AH72" i="5"/>
  <c r="AG72" i="5"/>
  <c r="AA72" i="5"/>
  <c r="Z72" i="5"/>
  <c r="Y72" i="5"/>
  <c r="X72" i="5"/>
  <c r="W72" i="5"/>
  <c r="V72" i="5"/>
  <c r="U72" i="5"/>
  <c r="T72" i="5"/>
  <c r="S72" i="5"/>
  <c r="R72" i="5"/>
  <c r="Q72" i="5"/>
  <c r="P72" i="5"/>
  <c r="M72" i="5"/>
  <c r="AP72" i="5" s="1"/>
  <c r="AP71" i="5"/>
  <c r="AO71" i="5"/>
  <c r="AH71" i="5"/>
  <c r="AG71" i="5"/>
  <c r="AA71" i="5"/>
  <c r="Z71" i="5"/>
  <c r="Y71" i="5"/>
  <c r="X71" i="5"/>
  <c r="W71" i="5"/>
  <c r="V71" i="5"/>
  <c r="U71" i="5"/>
  <c r="T71" i="5"/>
  <c r="S71" i="5"/>
  <c r="R71" i="5"/>
  <c r="Q71" i="5"/>
  <c r="P71" i="5"/>
  <c r="M71" i="5"/>
  <c r="AH70" i="5"/>
  <c r="AG70" i="5"/>
  <c r="M70" i="5" s="1"/>
  <c r="AA70" i="5"/>
  <c r="Z70" i="5"/>
  <c r="Y70" i="5"/>
  <c r="X70" i="5"/>
  <c r="W70" i="5"/>
  <c r="V70" i="5"/>
  <c r="U70" i="5"/>
  <c r="T70" i="5"/>
  <c r="S70" i="5"/>
  <c r="R70" i="5"/>
  <c r="Q70" i="5"/>
  <c r="P70" i="5"/>
  <c r="AP69" i="5"/>
  <c r="AH69" i="5"/>
  <c r="AG69" i="5"/>
  <c r="AA69" i="5"/>
  <c r="Z69" i="5"/>
  <c r="Y69" i="5"/>
  <c r="X69" i="5"/>
  <c r="W69" i="5"/>
  <c r="V69" i="5"/>
  <c r="U69" i="5"/>
  <c r="T69" i="5"/>
  <c r="S69" i="5"/>
  <c r="R69" i="5"/>
  <c r="Q69" i="5"/>
  <c r="P69" i="5"/>
  <c r="M69" i="5"/>
  <c r="AO69" i="5" s="1"/>
  <c r="AH68" i="5"/>
  <c r="AG68" i="5"/>
  <c r="M68" i="5" s="1"/>
  <c r="AA68" i="5"/>
  <c r="Z68" i="5"/>
  <c r="Y68" i="5"/>
  <c r="X68" i="5"/>
  <c r="W68" i="5"/>
  <c r="V68" i="5"/>
  <c r="U68" i="5"/>
  <c r="T68" i="5"/>
  <c r="S68" i="5"/>
  <c r="R68" i="5"/>
  <c r="Q68" i="5"/>
  <c r="P68" i="5"/>
  <c r="AH67" i="5"/>
  <c r="AG67" i="5"/>
  <c r="AA67" i="5"/>
  <c r="Z67" i="5"/>
  <c r="Y67" i="5"/>
  <c r="X67" i="5"/>
  <c r="W67" i="5"/>
  <c r="V67" i="5"/>
  <c r="U67" i="5"/>
  <c r="T67" i="5"/>
  <c r="S67" i="5"/>
  <c r="R67" i="5"/>
  <c r="Q67" i="5"/>
  <c r="P67" i="5"/>
  <c r="M67" i="5"/>
  <c r="AP67" i="5" s="1"/>
  <c r="A67" i="5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P66" i="5"/>
  <c r="AH66" i="5"/>
  <c r="AG66" i="5"/>
  <c r="AA66" i="5"/>
  <c r="Z66" i="5"/>
  <c r="Y66" i="5"/>
  <c r="X66" i="5"/>
  <c r="W66" i="5"/>
  <c r="V66" i="5"/>
  <c r="U66" i="5"/>
  <c r="T66" i="5"/>
  <c r="S66" i="5"/>
  <c r="R66" i="5"/>
  <c r="Q66" i="5"/>
  <c r="P66" i="5"/>
  <c r="M66" i="5"/>
  <c r="AO66" i="5" s="1"/>
  <c r="A66" i="5"/>
  <c r="AG65" i="5"/>
  <c r="AG64" i="5"/>
  <c r="M64" i="5" s="1"/>
  <c r="AG63" i="5"/>
  <c r="AG62" i="5"/>
  <c r="AG61" i="5"/>
  <c r="AG60" i="5"/>
  <c r="AG59" i="5"/>
  <c r="AG58" i="5"/>
  <c r="AG57" i="5"/>
  <c r="AG56" i="5"/>
  <c r="AG55" i="5"/>
  <c r="AG54" i="5"/>
  <c r="AG53" i="5"/>
  <c r="AG52" i="5"/>
  <c r="M52" i="5" s="1"/>
  <c r="AO52" i="5" s="1"/>
  <c r="AG51" i="5"/>
  <c r="AG50" i="5"/>
  <c r="AG49" i="5"/>
  <c r="AG48" i="5"/>
  <c r="AG47" i="5"/>
  <c r="AG46" i="5"/>
  <c r="AG45" i="5"/>
  <c r="AG44" i="5"/>
  <c r="AG43" i="5"/>
  <c r="AG42" i="5"/>
  <c r="AG41" i="5"/>
  <c r="AG40" i="5"/>
  <c r="AG39" i="5"/>
  <c r="AG31" i="5"/>
  <c r="AG32" i="5"/>
  <c r="AG33" i="5"/>
  <c r="AG34" i="5"/>
  <c r="AG35" i="5"/>
  <c r="AG36" i="5"/>
  <c r="AG37" i="5"/>
  <c r="AG38" i="5"/>
  <c r="AG30" i="5"/>
  <c r="M30" i="5"/>
  <c r="AP30" i="5" s="1"/>
  <c r="AG22" i="5"/>
  <c r="AG23" i="5"/>
  <c r="AG24" i="5"/>
  <c r="AG25" i="5"/>
  <c r="AG26" i="5"/>
  <c r="AG27" i="5"/>
  <c r="AG28" i="5"/>
  <c r="AG29" i="5"/>
  <c r="AG21" i="5"/>
  <c r="AP65" i="5"/>
  <c r="AH65" i="5"/>
  <c r="AA65" i="5"/>
  <c r="Z65" i="5"/>
  <c r="Y65" i="5"/>
  <c r="X65" i="5"/>
  <c r="W65" i="5"/>
  <c r="V65" i="5"/>
  <c r="U65" i="5"/>
  <c r="T65" i="5"/>
  <c r="S65" i="5"/>
  <c r="R65" i="5"/>
  <c r="Q65" i="5"/>
  <c r="P65" i="5"/>
  <c r="M65" i="5"/>
  <c r="AO65" i="5" s="1"/>
  <c r="AH64" i="5"/>
  <c r="AA64" i="5"/>
  <c r="Z64" i="5"/>
  <c r="Y64" i="5"/>
  <c r="X64" i="5"/>
  <c r="W64" i="5"/>
  <c r="V64" i="5"/>
  <c r="U64" i="5"/>
  <c r="T64" i="5"/>
  <c r="S64" i="5"/>
  <c r="R64" i="5"/>
  <c r="Q64" i="5"/>
  <c r="P64" i="5"/>
  <c r="AH63" i="5"/>
  <c r="AA63" i="5"/>
  <c r="Z63" i="5"/>
  <c r="Y63" i="5"/>
  <c r="X63" i="5"/>
  <c r="W63" i="5"/>
  <c r="V63" i="5"/>
  <c r="U63" i="5"/>
  <c r="T63" i="5"/>
  <c r="S63" i="5"/>
  <c r="R63" i="5"/>
  <c r="Q63" i="5"/>
  <c r="P63" i="5"/>
  <c r="M63" i="5"/>
  <c r="AP63" i="5" s="1"/>
  <c r="AH62" i="5"/>
  <c r="M62" i="5"/>
  <c r="AA62" i="5"/>
  <c r="Z62" i="5"/>
  <c r="Y62" i="5"/>
  <c r="X62" i="5"/>
  <c r="W62" i="5"/>
  <c r="V62" i="5"/>
  <c r="U62" i="5"/>
  <c r="T62" i="5"/>
  <c r="S62" i="5"/>
  <c r="R62" i="5"/>
  <c r="Q62" i="5"/>
  <c r="P62" i="5"/>
  <c r="AH61" i="5"/>
  <c r="AA61" i="5"/>
  <c r="Z61" i="5"/>
  <c r="Y61" i="5"/>
  <c r="X61" i="5"/>
  <c r="W61" i="5"/>
  <c r="V61" i="5"/>
  <c r="U61" i="5"/>
  <c r="T61" i="5"/>
  <c r="S61" i="5"/>
  <c r="R61" i="5"/>
  <c r="Q61" i="5"/>
  <c r="P61" i="5"/>
  <c r="M61" i="5"/>
  <c r="AP61" i="5" s="1"/>
  <c r="AP60" i="5"/>
  <c r="AH60" i="5"/>
  <c r="AA60" i="5"/>
  <c r="Z60" i="5"/>
  <c r="Y60" i="5"/>
  <c r="X60" i="5"/>
  <c r="W60" i="5"/>
  <c r="V60" i="5"/>
  <c r="U60" i="5"/>
  <c r="T60" i="5"/>
  <c r="S60" i="5"/>
  <c r="R60" i="5"/>
  <c r="Q60" i="5"/>
  <c r="P60" i="5"/>
  <c r="M60" i="5"/>
  <c r="AO60" i="5" s="1"/>
  <c r="AH59" i="5"/>
  <c r="M59" i="5"/>
  <c r="AA59" i="5"/>
  <c r="Z59" i="5"/>
  <c r="Y59" i="5"/>
  <c r="X59" i="5"/>
  <c r="W59" i="5"/>
  <c r="V59" i="5"/>
  <c r="U59" i="5"/>
  <c r="T59" i="5"/>
  <c r="S59" i="5"/>
  <c r="R59" i="5"/>
  <c r="Q59" i="5"/>
  <c r="P59" i="5"/>
  <c r="AH58" i="5"/>
  <c r="AA58" i="5"/>
  <c r="Z58" i="5"/>
  <c r="Y58" i="5"/>
  <c r="X58" i="5"/>
  <c r="W58" i="5"/>
  <c r="V58" i="5"/>
  <c r="U58" i="5"/>
  <c r="T58" i="5"/>
  <c r="S58" i="5"/>
  <c r="R58" i="5"/>
  <c r="Q58" i="5"/>
  <c r="P58" i="5"/>
  <c r="M58" i="5"/>
  <c r="AP58" i="5" s="1"/>
  <c r="AH57" i="5"/>
  <c r="AA57" i="5"/>
  <c r="Z57" i="5"/>
  <c r="Y57" i="5"/>
  <c r="X57" i="5"/>
  <c r="W57" i="5"/>
  <c r="V57" i="5"/>
  <c r="U57" i="5"/>
  <c r="T57" i="5"/>
  <c r="S57" i="5"/>
  <c r="R57" i="5"/>
  <c r="Q57" i="5"/>
  <c r="P57" i="5"/>
  <c r="M57" i="5"/>
  <c r="AP57" i="5" s="1"/>
  <c r="AH56" i="5"/>
  <c r="M56" i="5"/>
  <c r="AA56" i="5"/>
  <c r="Z56" i="5"/>
  <c r="Y56" i="5"/>
  <c r="X56" i="5"/>
  <c r="W56" i="5"/>
  <c r="V56" i="5"/>
  <c r="U56" i="5"/>
  <c r="T56" i="5"/>
  <c r="S56" i="5"/>
  <c r="R56" i="5"/>
  <c r="Q56" i="5"/>
  <c r="P56" i="5"/>
  <c r="AH55" i="5"/>
  <c r="AA55" i="5"/>
  <c r="Z55" i="5"/>
  <c r="Y55" i="5"/>
  <c r="X55" i="5"/>
  <c r="W55" i="5"/>
  <c r="V55" i="5"/>
  <c r="U55" i="5"/>
  <c r="T55" i="5"/>
  <c r="S55" i="5"/>
  <c r="R55" i="5"/>
  <c r="Q55" i="5"/>
  <c r="P55" i="5"/>
  <c r="M55" i="5"/>
  <c r="AO55" i="5" s="1"/>
  <c r="AH54" i="5"/>
  <c r="M54" i="5"/>
  <c r="AA54" i="5"/>
  <c r="Z54" i="5"/>
  <c r="Y54" i="5"/>
  <c r="X54" i="5"/>
  <c r="W54" i="5"/>
  <c r="V54" i="5"/>
  <c r="U54" i="5"/>
  <c r="T54" i="5"/>
  <c r="S54" i="5"/>
  <c r="R54" i="5"/>
  <c r="Q54" i="5"/>
  <c r="P54" i="5"/>
  <c r="AH53" i="5"/>
  <c r="AA53" i="5"/>
  <c r="Z53" i="5"/>
  <c r="Y53" i="5"/>
  <c r="X53" i="5"/>
  <c r="W53" i="5"/>
  <c r="V53" i="5"/>
  <c r="U53" i="5"/>
  <c r="T53" i="5"/>
  <c r="S53" i="5"/>
  <c r="R53" i="5"/>
  <c r="Q53" i="5"/>
  <c r="P53" i="5"/>
  <c r="M53" i="5"/>
  <c r="AP53" i="5" s="1"/>
  <c r="AH52" i="5"/>
  <c r="AA52" i="5"/>
  <c r="Z52" i="5"/>
  <c r="Y52" i="5"/>
  <c r="X52" i="5"/>
  <c r="W52" i="5"/>
  <c r="V52" i="5"/>
  <c r="U52" i="5"/>
  <c r="T52" i="5"/>
  <c r="S52" i="5"/>
  <c r="R52" i="5"/>
  <c r="Q52" i="5"/>
  <c r="P52" i="5"/>
  <c r="AH51" i="5"/>
  <c r="M51" i="5"/>
  <c r="AA51" i="5"/>
  <c r="Z51" i="5"/>
  <c r="Y51" i="5"/>
  <c r="X51" i="5"/>
  <c r="W51" i="5"/>
  <c r="V51" i="5"/>
  <c r="U51" i="5"/>
  <c r="T51" i="5"/>
  <c r="S51" i="5"/>
  <c r="R51" i="5"/>
  <c r="Q51" i="5"/>
  <c r="P51" i="5"/>
  <c r="AH50" i="5"/>
  <c r="AA50" i="5"/>
  <c r="Z50" i="5"/>
  <c r="Y50" i="5"/>
  <c r="X50" i="5"/>
  <c r="W50" i="5"/>
  <c r="V50" i="5"/>
  <c r="U50" i="5"/>
  <c r="T50" i="5"/>
  <c r="S50" i="5"/>
  <c r="R50" i="5"/>
  <c r="Q50" i="5"/>
  <c r="P50" i="5"/>
  <c r="M50" i="5"/>
  <c r="AP50" i="5" s="1"/>
  <c r="AH49" i="5"/>
  <c r="AA49" i="5"/>
  <c r="Z49" i="5"/>
  <c r="Y49" i="5"/>
  <c r="X49" i="5"/>
  <c r="W49" i="5"/>
  <c r="V49" i="5"/>
  <c r="U49" i="5"/>
  <c r="T49" i="5"/>
  <c r="S49" i="5"/>
  <c r="R49" i="5"/>
  <c r="Q49" i="5"/>
  <c r="P49" i="5"/>
  <c r="M49" i="5"/>
  <c r="AP49" i="5" s="1"/>
  <c r="AH48" i="5"/>
  <c r="M48" i="5"/>
  <c r="AA48" i="5"/>
  <c r="Z48" i="5"/>
  <c r="Y48" i="5"/>
  <c r="X48" i="5"/>
  <c r="W48" i="5"/>
  <c r="V48" i="5"/>
  <c r="U48" i="5"/>
  <c r="T48" i="5"/>
  <c r="S48" i="5"/>
  <c r="R48" i="5"/>
  <c r="Q48" i="5"/>
  <c r="P48" i="5"/>
  <c r="AH47" i="5"/>
  <c r="AA47" i="5"/>
  <c r="Z47" i="5"/>
  <c r="Y47" i="5"/>
  <c r="X47" i="5"/>
  <c r="W47" i="5"/>
  <c r="V47" i="5"/>
  <c r="U47" i="5"/>
  <c r="T47" i="5"/>
  <c r="S47" i="5"/>
  <c r="R47" i="5"/>
  <c r="Q47" i="5"/>
  <c r="P47" i="5"/>
  <c r="M47" i="5"/>
  <c r="AO47" i="5" s="1"/>
  <c r="AH46" i="5"/>
  <c r="M46" i="5"/>
  <c r="AA46" i="5"/>
  <c r="Z46" i="5"/>
  <c r="Y46" i="5"/>
  <c r="X46" i="5"/>
  <c r="W46" i="5"/>
  <c r="V46" i="5"/>
  <c r="U46" i="5"/>
  <c r="T46" i="5"/>
  <c r="S46" i="5"/>
  <c r="R46" i="5"/>
  <c r="Q46" i="5"/>
  <c r="P46" i="5"/>
  <c r="AH45" i="5"/>
  <c r="AA45" i="5"/>
  <c r="Z45" i="5"/>
  <c r="Y45" i="5"/>
  <c r="X45" i="5"/>
  <c r="W45" i="5"/>
  <c r="V45" i="5"/>
  <c r="U45" i="5"/>
  <c r="T45" i="5"/>
  <c r="S45" i="5"/>
  <c r="R45" i="5"/>
  <c r="Q45" i="5"/>
  <c r="P45" i="5"/>
  <c r="M45" i="5"/>
  <c r="AP45" i="5" s="1"/>
  <c r="AH44" i="5"/>
  <c r="AA44" i="5"/>
  <c r="Z44" i="5"/>
  <c r="Y44" i="5"/>
  <c r="X44" i="5"/>
  <c r="W44" i="5"/>
  <c r="V44" i="5"/>
  <c r="U44" i="5"/>
  <c r="T44" i="5"/>
  <c r="S44" i="5"/>
  <c r="R44" i="5"/>
  <c r="Q44" i="5"/>
  <c r="P44" i="5"/>
  <c r="M44" i="5"/>
  <c r="AO44" i="5" s="1"/>
  <c r="AH43" i="5"/>
  <c r="M43" i="5"/>
  <c r="AA43" i="5"/>
  <c r="Z43" i="5"/>
  <c r="Y43" i="5"/>
  <c r="X43" i="5"/>
  <c r="W43" i="5"/>
  <c r="V43" i="5"/>
  <c r="U43" i="5"/>
  <c r="T43" i="5"/>
  <c r="S43" i="5"/>
  <c r="R43" i="5"/>
  <c r="Q43" i="5"/>
  <c r="P43" i="5"/>
  <c r="AH42" i="5"/>
  <c r="AA42" i="5"/>
  <c r="Z42" i="5"/>
  <c r="Y42" i="5"/>
  <c r="X42" i="5"/>
  <c r="W42" i="5"/>
  <c r="V42" i="5"/>
  <c r="U42" i="5"/>
  <c r="T42" i="5"/>
  <c r="S42" i="5"/>
  <c r="R42" i="5"/>
  <c r="Q42" i="5"/>
  <c r="P42" i="5"/>
  <c r="M42" i="5"/>
  <c r="AP42" i="5" s="1"/>
  <c r="AH41" i="5"/>
  <c r="AA41" i="5"/>
  <c r="Z41" i="5"/>
  <c r="Y41" i="5"/>
  <c r="X41" i="5"/>
  <c r="W41" i="5"/>
  <c r="V41" i="5"/>
  <c r="U41" i="5"/>
  <c r="T41" i="5"/>
  <c r="S41" i="5"/>
  <c r="R41" i="5"/>
  <c r="Q41" i="5"/>
  <c r="P41" i="5"/>
  <c r="M41" i="5"/>
  <c r="AP41" i="5" s="1"/>
  <c r="AH40" i="5"/>
  <c r="M40" i="5"/>
  <c r="AA40" i="5"/>
  <c r="Z40" i="5"/>
  <c r="Y40" i="5"/>
  <c r="X40" i="5"/>
  <c r="W40" i="5"/>
  <c r="V40" i="5"/>
  <c r="U40" i="5"/>
  <c r="T40" i="5"/>
  <c r="S40" i="5"/>
  <c r="R40" i="5"/>
  <c r="Q40" i="5"/>
  <c r="P40" i="5"/>
  <c r="AH39" i="5"/>
  <c r="AA39" i="5"/>
  <c r="Z39" i="5"/>
  <c r="Y39" i="5"/>
  <c r="X39" i="5"/>
  <c r="W39" i="5"/>
  <c r="V39" i="5"/>
  <c r="U39" i="5"/>
  <c r="T39" i="5"/>
  <c r="S39" i="5"/>
  <c r="R39" i="5"/>
  <c r="Q39" i="5"/>
  <c r="P39" i="5"/>
  <c r="M39" i="5"/>
  <c r="AO39" i="5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12" i="5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M38" i="5"/>
  <c r="AO38" i="5" s="1"/>
  <c r="M13" i="5"/>
  <c r="M14" i="5"/>
  <c r="M15" i="5"/>
  <c r="AP15" i="5" s="1"/>
  <c r="M16" i="5"/>
  <c r="M17" i="5"/>
  <c r="AP17" i="5" s="1"/>
  <c r="M18" i="5"/>
  <c r="M19" i="5"/>
  <c r="AP19" i="5" s="1"/>
  <c r="M20" i="5"/>
  <c r="AG13" i="5"/>
  <c r="AG14" i="5"/>
  <c r="AG15" i="5"/>
  <c r="AG16" i="5"/>
  <c r="AG17" i="5"/>
  <c r="AG18" i="5"/>
  <c r="AG19" i="5"/>
  <c r="AG20" i="5"/>
  <c r="AH38" i="5"/>
  <c r="AA38" i="5"/>
  <c r="Z38" i="5"/>
  <c r="Y38" i="5"/>
  <c r="X38" i="5"/>
  <c r="W38" i="5"/>
  <c r="V38" i="5"/>
  <c r="U38" i="5"/>
  <c r="T38" i="5"/>
  <c r="S38" i="5"/>
  <c r="R38" i="5"/>
  <c r="Q38" i="5"/>
  <c r="P38" i="5"/>
  <c r="AH37" i="5"/>
  <c r="AA37" i="5"/>
  <c r="Z37" i="5"/>
  <c r="Y37" i="5"/>
  <c r="X37" i="5"/>
  <c r="W37" i="5"/>
  <c r="V37" i="5"/>
  <c r="U37" i="5"/>
  <c r="T37" i="5"/>
  <c r="S37" i="5"/>
  <c r="R37" i="5"/>
  <c r="Q37" i="5"/>
  <c r="P37" i="5"/>
  <c r="AH36" i="5"/>
  <c r="AA36" i="5"/>
  <c r="Z36" i="5"/>
  <c r="Y36" i="5"/>
  <c r="X36" i="5"/>
  <c r="W36" i="5"/>
  <c r="V36" i="5"/>
  <c r="U36" i="5"/>
  <c r="T36" i="5"/>
  <c r="S36" i="5"/>
  <c r="R36" i="5"/>
  <c r="Q36" i="5"/>
  <c r="P36" i="5"/>
  <c r="AH35" i="5"/>
  <c r="AA35" i="5"/>
  <c r="Z35" i="5"/>
  <c r="Y35" i="5"/>
  <c r="X35" i="5"/>
  <c r="W35" i="5"/>
  <c r="V35" i="5"/>
  <c r="U35" i="5"/>
  <c r="T35" i="5"/>
  <c r="S35" i="5"/>
  <c r="R35" i="5"/>
  <c r="Q35" i="5"/>
  <c r="P35" i="5"/>
  <c r="AH34" i="5"/>
  <c r="AA34" i="5"/>
  <c r="Z34" i="5"/>
  <c r="Y34" i="5"/>
  <c r="X34" i="5"/>
  <c r="W34" i="5"/>
  <c r="V34" i="5"/>
  <c r="U34" i="5"/>
  <c r="T34" i="5"/>
  <c r="S34" i="5"/>
  <c r="R34" i="5"/>
  <c r="Q34" i="5"/>
  <c r="P34" i="5"/>
  <c r="AH33" i="5"/>
  <c r="AA33" i="5"/>
  <c r="Z33" i="5"/>
  <c r="Y33" i="5"/>
  <c r="X33" i="5"/>
  <c r="W33" i="5"/>
  <c r="V33" i="5"/>
  <c r="U33" i="5"/>
  <c r="T33" i="5"/>
  <c r="S33" i="5"/>
  <c r="R33" i="5"/>
  <c r="Q33" i="5"/>
  <c r="P33" i="5"/>
  <c r="AH32" i="5"/>
  <c r="AA32" i="5"/>
  <c r="Z32" i="5"/>
  <c r="Y32" i="5"/>
  <c r="X32" i="5"/>
  <c r="W32" i="5"/>
  <c r="V32" i="5"/>
  <c r="U32" i="5"/>
  <c r="T32" i="5"/>
  <c r="S32" i="5"/>
  <c r="R32" i="5"/>
  <c r="Q32" i="5"/>
  <c r="P32" i="5"/>
  <c r="AH31" i="5"/>
  <c r="AA31" i="5"/>
  <c r="Z31" i="5"/>
  <c r="Y31" i="5"/>
  <c r="X31" i="5"/>
  <c r="W31" i="5"/>
  <c r="V31" i="5"/>
  <c r="U31" i="5"/>
  <c r="T31" i="5"/>
  <c r="S31" i="5"/>
  <c r="R31" i="5"/>
  <c r="Q31" i="5"/>
  <c r="P31" i="5"/>
  <c r="AH30" i="5"/>
  <c r="AA30" i="5"/>
  <c r="Z30" i="5"/>
  <c r="Y30" i="5"/>
  <c r="X30" i="5"/>
  <c r="W30" i="5"/>
  <c r="V30" i="5"/>
  <c r="U30" i="5"/>
  <c r="T30" i="5"/>
  <c r="S30" i="5"/>
  <c r="R30" i="5"/>
  <c r="Q30" i="5"/>
  <c r="P30" i="5"/>
  <c r="AH29" i="5"/>
  <c r="AA29" i="5"/>
  <c r="Z29" i="5"/>
  <c r="Y29" i="5"/>
  <c r="X29" i="5"/>
  <c r="W29" i="5"/>
  <c r="V29" i="5"/>
  <c r="U29" i="5"/>
  <c r="T29" i="5"/>
  <c r="S29" i="5"/>
  <c r="R29" i="5"/>
  <c r="Q29" i="5"/>
  <c r="P29" i="5"/>
  <c r="AH28" i="5"/>
  <c r="AA28" i="5"/>
  <c r="Z28" i="5"/>
  <c r="Y28" i="5"/>
  <c r="X28" i="5"/>
  <c r="W28" i="5"/>
  <c r="V28" i="5"/>
  <c r="U28" i="5"/>
  <c r="T28" i="5"/>
  <c r="S28" i="5"/>
  <c r="R28" i="5"/>
  <c r="Q28" i="5"/>
  <c r="P28" i="5"/>
  <c r="AH27" i="5"/>
  <c r="AA27" i="5"/>
  <c r="Z27" i="5"/>
  <c r="Y27" i="5"/>
  <c r="X27" i="5"/>
  <c r="W27" i="5"/>
  <c r="V27" i="5"/>
  <c r="U27" i="5"/>
  <c r="T27" i="5"/>
  <c r="S27" i="5"/>
  <c r="R27" i="5"/>
  <c r="Q27" i="5"/>
  <c r="P27" i="5"/>
  <c r="AH26" i="5"/>
  <c r="AA26" i="5"/>
  <c r="Z26" i="5"/>
  <c r="Y26" i="5"/>
  <c r="X26" i="5"/>
  <c r="W26" i="5"/>
  <c r="V26" i="5"/>
  <c r="U26" i="5"/>
  <c r="T26" i="5"/>
  <c r="S26" i="5"/>
  <c r="R26" i="5"/>
  <c r="Q26" i="5"/>
  <c r="P26" i="5"/>
  <c r="AH25" i="5"/>
  <c r="AA25" i="5"/>
  <c r="Z25" i="5"/>
  <c r="Y25" i="5"/>
  <c r="X25" i="5"/>
  <c r="W25" i="5"/>
  <c r="V25" i="5"/>
  <c r="U25" i="5"/>
  <c r="T25" i="5"/>
  <c r="S25" i="5"/>
  <c r="R25" i="5"/>
  <c r="Q25" i="5"/>
  <c r="P25" i="5"/>
  <c r="AH24" i="5"/>
  <c r="AA24" i="5"/>
  <c r="Z24" i="5"/>
  <c r="Y24" i="5"/>
  <c r="X24" i="5"/>
  <c r="W24" i="5"/>
  <c r="V24" i="5"/>
  <c r="U24" i="5"/>
  <c r="T24" i="5"/>
  <c r="S24" i="5"/>
  <c r="R24" i="5"/>
  <c r="Q24" i="5"/>
  <c r="P24" i="5"/>
  <c r="AH23" i="5"/>
  <c r="AA23" i="5"/>
  <c r="Z23" i="5"/>
  <c r="Y23" i="5"/>
  <c r="X23" i="5"/>
  <c r="W23" i="5"/>
  <c r="V23" i="5"/>
  <c r="U23" i="5"/>
  <c r="T23" i="5"/>
  <c r="S23" i="5"/>
  <c r="R23" i="5"/>
  <c r="Q23" i="5"/>
  <c r="P23" i="5"/>
  <c r="AH22" i="5"/>
  <c r="AA22" i="5"/>
  <c r="Z22" i="5"/>
  <c r="Y22" i="5"/>
  <c r="X22" i="5"/>
  <c r="W22" i="5"/>
  <c r="V22" i="5"/>
  <c r="U22" i="5"/>
  <c r="T22" i="5"/>
  <c r="S22" i="5"/>
  <c r="R22" i="5"/>
  <c r="Q22" i="5"/>
  <c r="P22" i="5"/>
  <c r="AH21" i="5"/>
  <c r="AA21" i="5"/>
  <c r="Z21" i="5"/>
  <c r="Y21" i="5"/>
  <c r="X21" i="5"/>
  <c r="W21" i="5"/>
  <c r="V21" i="5"/>
  <c r="U21" i="5"/>
  <c r="T21" i="5"/>
  <c r="S21" i="5"/>
  <c r="R21" i="5"/>
  <c r="Q21" i="5"/>
  <c r="P21" i="5"/>
  <c r="AP20" i="5"/>
  <c r="AO20" i="5"/>
  <c r="AH20" i="5"/>
  <c r="AA20" i="5"/>
  <c r="Z20" i="5"/>
  <c r="Y20" i="5"/>
  <c r="X20" i="5"/>
  <c r="W20" i="5"/>
  <c r="V20" i="5"/>
  <c r="U20" i="5"/>
  <c r="T20" i="5"/>
  <c r="S20" i="5"/>
  <c r="R20" i="5"/>
  <c r="Q20" i="5"/>
  <c r="P20" i="5"/>
  <c r="AH19" i="5"/>
  <c r="AA19" i="5"/>
  <c r="Z19" i="5"/>
  <c r="Y19" i="5"/>
  <c r="X19" i="5"/>
  <c r="W19" i="5"/>
  <c r="V19" i="5"/>
  <c r="U19" i="5"/>
  <c r="T19" i="5"/>
  <c r="S19" i="5"/>
  <c r="R19" i="5"/>
  <c r="Q19" i="5"/>
  <c r="P19" i="5"/>
  <c r="AP18" i="5"/>
  <c r="AO18" i="5"/>
  <c r="AH18" i="5"/>
  <c r="AA18" i="5"/>
  <c r="Z18" i="5"/>
  <c r="Y18" i="5"/>
  <c r="X18" i="5"/>
  <c r="W18" i="5"/>
  <c r="V18" i="5"/>
  <c r="U18" i="5"/>
  <c r="T18" i="5"/>
  <c r="S18" i="5"/>
  <c r="R18" i="5"/>
  <c r="Q18" i="5"/>
  <c r="P18" i="5"/>
  <c r="AH17" i="5"/>
  <c r="AA17" i="5"/>
  <c r="Z17" i="5"/>
  <c r="Y17" i="5"/>
  <c r="X17" i="5"/>
  <c r="W17" i="5"/>
  <c r="V17" i="5"/>
  <c r="U17" i="5"/>
  <c r="T17" i="5"/>
  <c r="S17" i="5"/>
  <c r="R17" i="5"/>
  <c r="Q17" i="5"/>
  <c r="P17" i="5"/>
  <c r="AP16" i="5"/>
  <c r="AO16" i="5"/>
  <c r="AH16" i="5"/>
  <c r="AA16" i="5"/>
  <c r="Z16" i="5"/>
  <c r="Y16" i="5"/>
  <c r="X16" i="5"/>
  <c r="W16" i="5"/>
  <c r="V16" i="5"/>
  <c r="U16" i="5"/>
  <c r="T16" i="5"/>
  <c r="S16" i="5"/>
  <c r="R16" i="5"/>
  <c r="Q16" i="5"/>
  <c r="P16" i="5"/>
  <c r="AH15" i="5"/>
  <c r="AA15" i="5"/>
  <c r="Z15" i="5"/>
  <c r="Y15" i="5"/>
  <c r="X15" i="5"/>
  <c r="W15" i="5"/>
  <c r="V15" i="5"/>
  <c r="U15" i="5"/>
  <c r="T15" i="5"/>
  <c r="S15" i="5"/>
  <c r="R15" i="5"/>
  <c r="Q15" i="5"/>
  <c r="P15" i="5"/>
  <c r="AP14" i="5"/>
  <c r="AO14" i="5"/>
  <c r="AH14" i="5"/>
  <c r="AA14" i="5"/>
  <c r="Z14" i="5"/>
  <c r="Y14" i="5"/>
  <c r="X14" i="5"/>
  <c r="W14" i="5"/>
  <c r="V14" i="5"/>
  <c r="U14" i="5"/>
  <c r="T14" i="5"/>
  <c r="S14" i="5"/>
  <c r="R14" i="5"/>
  <c r="Q14" i="5"/>
  <c r="P14" i="5"/>
  <c r="AP13" i="5"/>
  <c r="AO13" i="5"/>
  <c r="AH13" i="5"/>
  <c r="AA13" i="5"/>
  <c r="Z13" i="5"/>
  <c r="Y13" i="5"/>
  <c r="X13" i="5"/>
  <c r="W13" i="5"/>
  <c r="V13" i="5"/>
  <c r="U13" i="5"/>
  <c r="T13" i="5"/>
  <c r="S13" i="5"/>
  <c r="R13" i="5"/>
  <c r="Q13" i="5"/>
  <c r="P13" i="5"/>
  <c r="AA12" i="5"/>
  <c r="Z12" i="5"/>
  <c r="Y12" i="5"/>
  <c r="X12" i="5"/>
  <c r="W12" i="5"/>
  <c r="V12" i="5"/>
  <c r="U12" i="5"/>
  <c r="T12" i="5"/>
  <c r="S12" i="5"/>
  <c r="R12" i="5"/>
  <c r="Q12" i="5"/>
  <c r="P12" i="5"/>
  <c r="AP77" i="5" l="1"/>
  <c r="AP82" i="5"/>
  <c r="AP85" i="5"/>
  <c r="AP81" i="5"/>
  <c r="AO81" i="5"/>
  <c r="AP70" i="5"/>
  <c r="AO70" i="5"/>
  <c r="AP68" i="5"/>
  <c r="AO68" i="5"/>
  <c r="AP86" i="5"/>
  <c r="AO86" i="5"/>
  <c r="AP84" i="5"/>
  <c r="AO84" i="5"/>
  <c r="AP73" i="5"/>
  <c r="AO73" i="5"/>
  <c r="AP89" i="5"/>
  <c r="AO89" i="5"/>
  <c r="AP78" i="5"/>
  <c r="AO78" i="5"/>
  <c r="AP76" i="5"/>
  <c r="AO76" i="5"/>
  <c r="AP92" i="5"/>
  <c r="AO92" i="5"/>
  <c r="AO67" i="5"/>
  <c r="AO75" i="5"/>
  <c r="AO83" i="5"/>
  <c r="AO91" i="5"/>
  <c r="AO72" i="5"/>
  <c r="AO80" i="5"/>
  <c r="AO90" i="5"/>
  <c r="AO49" i="5"/>
  <c r="AP38" i="5"/>
  <c r="AP39" i="5"/>
  <c r="AP52" i="5"/>
  <c r="AO41" i="5"/>
  <c r="AO57" i="5"/>
  <c r="AP55" i="5"/>
  <c r="AP44" i="5"/>
  <c r="AP47" i="5"/>
  <c r="AO30" i="5"/>
  <c r="AO59" i="5"/>
  <c r="AP59" i="5"/>
  <c r="AP48" i="5"/>
  <c r="AO48" i="5"/>
  <c r="AO43" i="5"/>
  <c r="AP43" i="5"/>
  <c r="AP64" i="5"/>
  <c r="AO64" i="5"/>
  <c r="AO46" i="5"/>
  <c r="AP46" i="5"/>
  <c r="AO62" i="5"/>
  <c r="AP62" i="5"/>
  <c r="AO51" i="5"/>
  <c r="AP51" i="5"/>
  <c r="AP40" i="5"/>
  <c r="AO40" i="5"/>
  <c r="AP56" i="5"/>
  <c r="AO56" i="5"/>
  <c r="AO54" i="5"/>
  <c r="AP54" i="5"/>
  <c r="AO45" i="5"/>
  <c r="AO53" i="5"/>
  <c r="AO61" i="5"/>
  <c r="AO42" i="5"/>
  <c r="AO50" i="5"/>
  <c r="AO58" i="5"/>
  <c r="AO63" i="5"/>
  <c r="AO17" i="5"/>
  <c r="AO15" i="5"/>
  <c r="AO19" i="5"/>
  <c r="AF22" i="2" l="1"/>
  <c r="L10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O13" i="2" s="1"/>
  <c r="AG13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N14" i="2" s="1"/>
  <c r="AG14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O15" i="2" s="1"/>
  <c r="AG15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N16" i="2" s="1"/>
  <c r="AG16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N17" i="2" s="1"/>
  <c r="AG17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N18" i="2" s="1"/>
  <c r="AG18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O20" i="2" s="1"/>
  <c r="AG20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G22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N31" i="2" s="1"/>
  <c r="AG31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N32" i="2" s="1"/>
  <c r="AG32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N34" i="2" s="1"/>
  <c r="AG34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N35" i="2" s="1"/>
  <c r="AG35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N19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O12" i="2" s="1"/>
  <c r="O12" i="2"/>
  <c r="AG12" i="2"/>
  <c r="L4" i="2"/>
  <c r="L5" i="2"/>
  <c r="L6" i="2"/>
  <c r="L7" i="2"/>
  <c r="L8" i="2"/>
  <c r="L9" i="2"/>
  <c r="L11" i="2"/>
  <c r="L3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13" i="2"/>
  <c r="B14" i="2"/>
  <c r="B15" i="2"/>
  <c r="B16" i="2"/>
  <c r="B17" i="2"/>
  <c r="B12" i="2"/>
  <c r="N8" i="2"/>
  <c r="O8" i="5" s="1"/>
  <c r="M8" i="2"/>
  <c r="N8" i="5" s="1"/>
  <c r="J8" i="2"/>
  <c r="K8" i="5" s="1"/>
  <c r="I8" i="2"/>
  <c r="J8" i="5" s="1"/>
  <c r="N7" i="2"/>
  <c r="O7" i="5" s="1"/>
  <c r="M7" i="2"/>
  <c r="N7" i="5" s="1"/>
  <c r="J7" i="2"/>
  <c r="K7" i="5" s="1"/>
  <c r="I7" i="2"/>
  <c r="J7" i="5" s="1"/>
  <c r="N6" i="2"/>
  <c r="O6" i="5" s="1"/>
  <c r="M6" i="2"/>
  <c r="N6" i="5" s="1"/>
  <c r="J6" i="2"/>
  <c r="K6" i="5" s="1"/>
  <c r="I6" i="2"/>
  <c r="J6" i="5" s="1"/>
  <c r="N5" i="2"/>
  <c r="O5" i="5" s="1"/>
  <c r="M5" i="2"/>
  <c r="N5" i="5" s="1"/>
  <c r="J5" i="2"/>
  <c r="K5" i="5" s="1"/>
  <c r="I5" i="2"/>
  <c r="J5" i="5" s="1"/>
  <c r="N4" i="2"/>
  <c r="O4" i="5" s="1"/>
  <c r="M4" i="2"/>
  <c r="N4" i="5" s="1"/>
  <c r="J4" i="2"/>
  <c r="K4" i="5" s="1"/>
  <c r="I4" i="2"/>
  <c r="J4" i="5" s="1"/>
  <c r="N3" i="2"/>
  <c r="O3" i="5" s="1"/>
  <c r="M3" i="2"/>
  <c r="N3" i="5" s="1"/>
  <c r="J3" i="2"/>
  <c r="K3" i="5" s="1"/>
  <c r="I3" i="2"/>
  <c r="J3" i="5" s="1"/>
  <c r="O75" i="5" l="1"/>
  <c r="O76" i="5"/>
  <c r="O70" i="5"/>
  <c r="O74" i="5"/>
  <c r="O40" i="5"/>
  <c r="O58" i="5"/>
  <c r="O47" i="5"/>
  <c r="O71" i="5"/>
  <c r="O92" i="5"/>
  <c r="O60" i="5"/>
  <c r="O49" i="5"/>
  <c r="O85" i="5"/>
  <c r="O28" i="5"/>
  <c r="O25" i="5"/>
  <c r="O20" i="5"/>
  <c r="O54" i="5"/>
  <c r="O50" i="5"/>
  <c r="O86" i="5"/>
  <c r="O22" i="5"/>
  <c r="O19" i="5"/>
  <c r="O82" i="5"/>
  <c r="O46" i="5"/>
  <c r="O37" i="5"/>
  <c r="O44" i="5"/>
  <c r="O32" i="5"/>
  <c r="O43" i="5"/>
  <c r="O62" i="5"/>
  <c r="O61" i="5"/>
  <c r="O18" i="5"/>
  <c r="O69" i="5"/>
  <c r="O21" i="5"/>
  <c r="O38" i="5"/>
  <c r="O15" i="5"/>
  <c r="O87" i="5"/>
  <c r="O66" i="5"/>
  <c r="O27" i="5"/>
  <c r="O48" i="5"/>
  <c r="O16" i="5"/>
  <c r="O55" i="5"/>
  <c r="O26" i="5"/>
  <c r="O88" i="5"/>
  <c r="O77" i="5"/>
  <c r="O56" i="5"/>
  <c r="O63" i="5"/>
  <c r="O34" i="5"/>
  <c r="O65" i="5"/>
  <c r="O31" i="5"/>
  <c r="O89" i="5"/>
  <c r="O78" i="5"/>
  <c r="O64" i="5"/>
  <c r="O14" i="5"/>
  <c r="O80" i="5"/>
  <c r="O67" i="5"/>
  <c r="O45" i="5"/>
  <c r="O59" i="5"/>
  <c r="O24" i="5"/>
  <c r="O53" i="5"/>
  <c r="O90" i="5"/>
  <c r="O81" i="5"/>
  <c r="O30" i="5"/>
  <c r="O29" i="5"/>
  <c r="O79" i="5"/>
  <c r="O83" i="5"/>
  <c r="O42" i="5"/>
  <c r="O33" i="5"/>
  <c r="O57" i="5"/>
  <c r="O72" i="5"/>
  <c r="O51" i="5"/>
  <c r="O39" i="5"/>
  <c r="O84" i="5"/>
  <c r="O23" i="5"/>
  <c r="O17" i="5"/>
  <c r="O52" i="5"/>
  <c r="O41" i="5"/>
  <c r="O36" i="5"/>
  <c r="O13" i="5"/>
  <c r="O12" i="5"/>
  <c r="O73" i="5"/>
  <c r="O35" i="5"/>
  <c r="O68" i="5"/>
  <c r="O91" i="5"/>
  <c r="N78" i="5"/>
  <c r="N71" i="5"/>
  <c r="N77" i="5"/>
  <c r="N52" i="5"/>
  <c r="N69" i="5"/>
  <c r="N21" i="5"/>
  <c r="N38" i="5"/>
  <c r="N53" i="5"/>
  <c r="N41" i="5"/>
  <c r="N15" i="5"/>
  <c r="N12" i="5"/>
  <c r="N24" i="5"/>
  <c r="N84" i="5"/>
  <c r="N23" i="5"/>
  <c r="N74" i="5"/>
  <c r="N51" i="5"/>
  <c r="N88" i="5"/>
  <c r="N75" i="5"/>
  <c r="N42" i="5"/>
  <c r="N61" i="5"/>
  <c r="N37" i="5"/>
  <c r="N34" i="5"/>
  <c r="N83" i="5"/>
  <c r="N56" i="5"/>
  <c r="N85" i="5"/>
  <c r="N28" i="5"/>
  <c r="N89" i="5"/>
  <c r="N76" i="5"/>
  <c r="N55" i="5"/>
  <c r="N87" i="5"/>
  <c r="N14" i="5"/>
  <c r="N31" i="5"/>
  <c r="N30" i="5"/>
  <c r="N58" i="5"/>
  <c r="N26" i="5"/>
  <c r="N44" i="5"/>
  <c r="N63" i="5"/>
  <c r="N27" i="5"/>
  <c r="N79" i="5"/>
  <c r="N60" i="5"/>
  <c r="N17" i="5"/>
  <c r="N80" i="5"/>
  <c r="N92" i="5"/>
  <c r="N57" i="5"/>
  <c r="N45" i="5"/>
  <c r="N70" i="5"/>
  <c r="N20" i="5"/>
  <c r="N36" i="5"/>
  <c r="N32" i="5"/>
  <c r="N86" i="5"/>
  <c r="N90" i="5"/>
  <c r="N39" i="5"/>
  <c r="N72" i="5"/>
  <c r="N54" i="5"/>
  <c r="N47" i="5"/>
  <c r="N33" i="5"/>
  <c r="N22" i="5"/>
  <c r="N18" i="5"/>
  <c r="N73" i="5"/>
  <c r="N67" i="5"/>
  <c r="N48" i="5"/>
  <c r="N59" i="5"/>
  <c r="N62" i="5"/>
  <c r="N49" i="5"/>
  <c r="N68" i="5"/>
  <c r="N13" i="5"/>
  <c r="N16" i="5"/>
  <c r="N46" i="5"/>
  <c r="N25" i="5"/>
  <c r="N91" i="5"/>
  <c r="N64" i="5"/>
  <c r="N50" i="5"/>
  <c r="N82" i="5"/>
  <c r="N19" i="5"/>
  <c r="N40" i="5"/>
  <c r="N65" i="5"/>
  <c r="N29" i="5"/>
  <c r="N43" i="5"/>
  <c r="N66" i="5"/>
  <c r="N81" i="5"/>
  <c r="N35" i="5"/>
  <c r="M12" i="2"/>
  <c r="N30" i="2"/>
  <c r="M24" i="2"/>
  <c r="N14" i="2"/>
  <c r="N24" i="2"/>
  <c r="M21" i="2"/>
  <c r="N27" i="2"/>
  <c r="M27" i="2"/>
  <c r="AN36" i="2"/>
  <c r="AO36" i="2"/>
  <c r="AN30" i="2"/>
  <c r="AO30" i="2"/>
  <c r="AO33" i="2"/>
  <c r="AN33" i="2"/>
  <c r="AN38" i="2"/>
  <c r="AO38" i="2"/>
  <c r="AN37" i="2"/>
  <c r="AO37" i="2"/>
  <c r="N33" i="2"/>
  <c r="M30" i="2"/>
  <c r="N17" i="2"/>
  <c r="M14" i="2"/>
  <c r="N36" i="2"/>
  <c r="M33" i="2"/>
  <c r="N20" i="2"/>
  <c r="M17" i="2"/>
  <c r="AN12" i="2"/>
  <c r="M36" i="2"/>
  <c r="N23" i="2"/>
  <c r="M20" i="2"/>
  <c r="N26" i="2"/>
  <c r="M23" i="2"/>
  <c r="N29" i="2"/>
  <c r="M26" i="2"/>
  <c r="N13" i="2"/>
  <c r="N32" i="2"/>
  <c r="M29" i="2"/>
  <c r="N16" i="2"/>
  <c r="M13" i="2"/>
  <c r="N35" i="2"/>
  <c r="M32" i="2"/>
  <c r="N19" i="2"/>
  <c r="M16" i="2"/>
  <c r="N38" i="2"/>
  <c r="M35" i="2"/>
  <c r="N22" i="2"/>
  <c r="M19" i="2"/>
  <c r="M38" i="2"/>
  <c r="N25" i="2"/>
  <c r="M22" i="2"/>
  <c r="N28" i="2"/>
  <c r="M25" i="2"/>
  <c r="N31" i="2"/>
  <c r="M28" i="2"/>
  <c r="N15" i="2"/>
  <c r="AO32" i="2"/>
  <c r="N34" i="2"/>
  <c r="M31" i="2"/>
  <c r="N18" i="2"/>
  <c r="M15" i="2"/>
  <c r="N37" i="2"/>
  <c r="M34" i="2"/>
  <c r="N21" i="2"/>
  <c r="M18" i="2"/>
  <c r="M37" i="2"/>
  <c r="AO31" i="2"/>
  <c r="AO34" i="2"/>
  <c r="AO35" i="2"/>
  <c r="AN13" i="2"/>
  <c r="AO14" i="2"/>
  <c r="AO19" i="2"/>
  <c r="AO18" i="2"/>
  <c r="AO17" i="2"/>
  <c r="AN20" i="2"/>
  <c r="AN15" i="2"/>
  <c r="AO16" i="2"/>
  <c r="N12" i="2"/>
  <c r="AO21" i="2" l="1"/>
  <c r="AN21" i="2"/>
  <c r="AN23" i="2"/>
  <c r="AO23" i="2"/>
  <c r="AN22" i="2"/>
  <c r="AO22" i="2"/>
  <c r="AO24" i="2"/>
  <c r="AN24" i="2"/>
  <c r="AN25" i="2"/>
  <c r="AO25" i="2"/>
  <c r="AO26" i="2"/>
  <c r="AN26" i="2"/>
  <c r="AN29" i="2"/>
  <c r="AO29" i="2"/>
  <c r="AO27" i="2"/>
  <c r="AN27" i="2"/>
  <c r="AN28" i="2"/>
  <c r="AO28" i="2"/>
  <c r="M12" i="5" l="1"/>
  <c r="AP12" i="5" s="1"/>
  <c r="M21" i="5"/>
  <c r="AO21" i="5" s="1"/>
  <c r="AP21" i="5"/>
  <c r="M29" i="5"/>
  <c r="AO29" i="5" s="1"/>
  <c r="M27" i="5"/>
  <c r="AO27" i="5" s="1"/>
  <c r="M28" i="5"/>
  <c r="AP28" i="5" s="1"/>
  <c r="M23" i="5"/>
  <c r="AO23" i="5" s="1"/>
  <c r="M22" i="5"/>
  <c r="AP22" i="5" s="1"/>
  <c r="AO22" i="5"/>
  <c r="M25" i="5"/>
  <c r="AP25" i="5" s="1"/>
  <c r="M26" i="5"/>
  <c r="AO26" i="5" s="1"/>
  <c r="AP26" i="5"/>
  <c r="M24" i="5"/>
  <c r="AO24" i="5" s="1"/>
  <c r="AP27" i="5" l="1"/>
  <c r="AO28" i="5"/>
  <c r="AP24" i="5"/>
  <c r="AO25" i="5"/>
  <c r="AP29" i="5"/>
  <c r="AP23" i="5"/>
  <c r="M36" i="5"/>
  <c r="AP36" i="5" s="1"/>
  <c r="M35" i="5"/>
  <c r="AO35" i="5" s="1"/>
  <c r="M31" i="5"/>
  <c r="AO31" i="5" s="1"/>
  <c r="M32" i="5"/>
  <c r="AP32" i="5" s="1"/>
  <c r="M33" i="5"/>
  <c r="AP33" i="5" s="1"/>
  <c r="M34" i="5"/>
  <c r="AP34" i="5" s="1"/>
  <c r="M37" i="5"/>
  <c r="AP37" i="5" s="1"/>
  <c r="AO37" i="5"/>
  <c r="AO34" i="5" l="1"/>
  <c r="AP35" i="5"/>
  <c r="AO33" i="5"/>
  <c r="AP31" i="5"/>
  <c r="AO36" i="5"/>
  <c r="AO32" i="5"/>
</calcChain>
</file>

<file path=xl/sharedStrings.xml><?xml version="1.0" encoding="utf-8"?>
<sst xmlns="http://schemas.openxmlformats.org/spreadsheetml/2006/main" count="957" uniqueCount="103">
  <si>
    <t>notes</t>
  </si>
  <si>
    <t>median inflow TSS concentration mg/L</t>
  </si>
  <si>
    <t>median TP inflow concentration  mg P/L</t>
  </si>
  <si>
    <t>fraction of OSS in TSS mg P/L</t>
  </si>
  <si>
    <t>fraction of SRP in TP SRP/TP</t>
  </si>
  <si>
    <t xml:space="preserve"> g ROP/ gOSS</t>
  </si>
  <si>
    <t>g LOP/ g SRP</t>
  </si>
  <si>
    <t>g P/g dw</t>
  </si>
  <si>
    <t>litter_g/m2</t>
  </si>
  <si>
    <t>litter_P_g/m2</t>
  </si>
  <si>
    <t>BGB.0t10cm.gm2-090219_mean</t>
  </si>
  <si>
    <t>BGB.0t10cm.gm2-090219_sd</t>
  </si>
  <si>
    <t>Litter_P_mgkg_total_mean</t>
  </si>
  <si>
    <t>roots g P / g dw</t>
  </si>
  <si>
    <t>shoots g P / g dw</t>
  </si>
  <si>
    <t>weighted average of roots and shoots</t>
  </si>
  <si>
    <t>average of litter and roots</t>
  </si>
  <si>
    <t>%</t>
  </si>
  <si>
    <t>g/g</t>
  </si>
  <si>
    <t>g/g silt + clay</t>
  </si>
  <si>
    <t>Ex_max g/kg</t>
  </si>
  <si>
    <t>oxalate PSR molar ratio</t>
  </si>
  <si>
    <t>Hydraulic residence time</t>
  </si>
  <si>
    <t>actual elevation</t>
  </si>
  <si>
    <t>beta parameter of HRT power model with depth</t>
  </si>
  <si>
    <t>alpha parameter of HRT power model with depth</t>
  </si>
  <si>
    <t>elevation  (m)</t>
  </si>
  <si>
    <t>site</t>
  </si>
  <si>
    <t>plot</t>
  </si>
  <si>
    <t>site.plot</t>
  </si>
  <si>
    <t>k_TSS</t>
  </si>
  <si>
    <t>k_TP</t>
  </si>
  <si>
    <t>k_f_OSS</t>
  </si>
  <si>
    <t>k_f_SRP</t>
  </si>
  <si>
    <t>k_OSS2ROP</t>
  </si>
  <si>
    <t>k_SRP2PIP</t>
  </si>
  <si>
    <t>k_ISS2PIP</t>
  </si>
  <si>
    <t>k_shootM</t>
  </si>
  <si>
    <t>shootM_sd</t>
  </si>
  <si>
    <t>k_rootM</t>
  </si>
  <si>
    <t>rootM_sd</t>
  </si>
  <si>
    <t>k_BM2P_litter</t>
  </si>
  <si>
    <t>k_BM2P_root</t>
  </si>
  <si>
    <t>k_BM2P_shoot</t>
  </si>
  <si>
    <t>k_BM2P_rootshoot</t>
  </si>
  <si>
    <t>k_BM2P</t>
  </si>
  <si>
    <t>sand</t>
  </si>
  <si>
    <t>silt</t>
  </si>
  <si>
    <t>clay</t>
  </si>
  <si>
    <t>k_clay</t>
  </si>
  <si>
    <t>k_f_fines</t>
  </si>
  <si>
    <t>k_Ex_max</t>
  </si>
  <si>
    <t>k_PSR</t>
  </si>
  <si>
    <t>k_LOI</t>
  </si>
  <si>
    <t>simyears</t>
  </si>
  <si>
    <t>k_HRT</t>
  </si>
  <si>
    <t>Z_a_actual</t>
  </si>
  <si>
    <t>k_HRT_a</t>
  </si>
  <si>
    <t>k_HRT_b</t>
  </si>
  <si>
    <t>Z_a</t>
  </si>
  <si>
    <t>k_DIP_E_O2</t>
  </si>
  <si>
    <t>k_DIP_E_N2</t>
  </si>
  <si>
    <t>IO_use_k_DIP_E</t>
  </si>
  <si>
    <t>IO_Q_net</t>
  </si>
  <si>
    <t>IO_HRT_power_model</t>
  </si>
  <si>
    <t>IO_Hx</t>
  </si>
  <si>
    <t>LC</t>
  </si>
  <si>
    <t>LC.0</t>
  </si>
  <si>
    <t>LC.2</t>
  </si>
  <si>
    <t>LC.4</t>
  </si>
  <si>
    <t>OCD</t>
  </si>
  <si>
    <t>OCD.0</t>
  </si>
  <si>
    <t>OCD.2</t>
  </si>
  <si>
    <t>OCD.4</t>
  </si>
  <si>
    <t>OCSP</t>
  </si>
  <si>
    <t>OCSP.0</t>
  </si>
  <si>
    <t>OCSP.2</t>
  </si>
  <si>
    <t>OCSP.4</t>
  </si>
  <si>
    <t>benchmark</t>
  </si>
  <si>
    <t>Sx</t>
  </si>
  <si>
    <t>Cx</t>
  </si>
  <si>
    <t>Hx</t>
  </si>
  <si>
    <t>Soil SPSC factor</t>
  </si>
  <si>
    <t>Inflow concentration factor</t>
  </si>
  <si>
    <t>sim_num</t>
  </si>
  <si>
    <t>L</t>
  </si>
  <si>
    <t>M</t>
  </si>
  <si>
    <t>H</t>
  </si>
  <si>
    <t>SPSC</t>
  </si>
  <si>
    <t xml:space="preserve">Hydrograph </t>
  </si>
  <si>
    <t>sim_desc</t>
  </si>
  <si>
    <t>q1</t>
  </si>
  <si>
    <t>q2</t>
  </si>
  <si>
    <t>q3</t>
  </si>
  <si>
    <t>min</t>
  </si>
  <si>
    <t>thresh</t>
  </si>
  <si>
    <t>PSMx</t>
  </si>
  <si>
    <t>PSRx</t>
  </si>
  <si>
    <t xml:space="preserve">Soil PSR statistic </t>
  </si>
  <si>
    <t>Soil PSM (Ex_Max) statistic</t>
  </si>
  <si>
    <t>max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</si>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</sst>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 Nova"/>
      <family val="2"/>
    </font>
    <font>
      <sz val="8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cbp_input_concentr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.lcbp.stocks"/>
      <sheetName val="site"/>
      <sheetName val="siteplot"/>
      <sheetName val="Sheet1"/>
      <sheetName val="parameters_siteplot_all"/>
      <sheetName val="parameters_siteplot"/>
      <sheetName val="pars_lcbp_siphon_100d"/>
      <sheetName val="pars_lcbp_siphon_10d"/>
      <sheetName val="pars_lcbp_siphon_1e6d"/>
      <sheetName val="pars_lcbp_stream_10d"/>
      <sheetName val="pars_lcbp_stream_100d"/>
      <sheetName val="pars_lcbp_stream_2xC_100d"/>
      <sheetName val="pars_lcbp_stream_2xC_10d"/>
      <sheetName val="pars_lcbp_stream_0p5xC_10d"/>
      <sheetName val="pars_lcbp_stream_0p5xC_100d"/>
      <sheetName val="pars_lcbp_stream_power"/>
      <sheetName val="pars_lcbp_stream_0p5xC_power"/>
      <sheetName val="pars_lcbp_stream_2xC_power"/>
      <sheetName val="pars_lcbp_stream_0p5xC_pow_Hx"/>
      <sheetName val="pars_lcbp_stream_2xC_pow_Hx"/>
      <sheetName val="pars_lcbp_stream_pow_Hx"/>
      <sheetName val="HRT"/>
      <sheetName val="Sheet3"/>
      <sheetName val="graph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D1" t="str">
            <v>median inflow TSS concentration mg/L</v>
          </cell>
          <cell r="E1" t="str">
            <v>median TP inflow concentration  mg P/L</v>
          </cell>
          <cell r="F1" t="str">
            <v>fraction of OSS in TSS mg P/L</v>
          </cell>
          <cell r="G1" t="str">
            <v>fraction of SRP in TP SRP/TP</v>
          </cell>
        </row>
        <row r="2">
          <cell r="C2" t="str">
            <v>site.plot</v>
          </cell>
          <cell r="D2" t="str">
            <v>k_TSS</v>
          </cell>
          <cell r="E2" t="str">
            <v>k_TP</v>
          </cell>
          <cell r="F2" t="str">
            <v>k_f_OSS</v>
          </cell>
          <cell r="G2" t="str">
            <v>k_f_SRP</v>
          </cell>
        </row>
        <row r="3">
          <cell r="C3" t="str">
            <v>LC.0</v>
          </cell>
          <cell r="D3">
            <v>3.5</v>
          </cell>
          <cell r="E3">
            <v>7.1749999999999994E-2</v>
          </cell>
          <cell r="F3">
            <v>0.65789473684210575</v>
          </cell>
          <cell r="G3">
            <v>0.40489795918367349</v>
          </cell>
        </row>
        <row r="4">
          <cell r="C4" t="str">
            <v>LC.1</v>
          </cell>
          <cell r="D4">
            <v>3.5</v>
          </cell>
          <cell r="E4">
            <v>7.1749999999999994E-2</v>
          </cell>
          <cell r="F4">
            <v>0.65789473684210575</v>
          </cell>
          <cell r="G4">
            <v>0.40489795918367349</v>
          </cell>
        </row>
        <row r="5">
          <cell r="C5" t="str">
            <v>LC.2</v>
          </cell>
          <cell r="D5">
            <v>3.5</v>
          </cell>
          <cell r="E5">
            <v>7.1749999999999994E-2</v>
          </cell>
          <cell r="F5">
            <v>0.65789473684210575</v>
          </cell>
          <cell r="G5">
            <v>0.40489795918367349</v>
          </cell>
        </row>
        <row r="6">
          <cell r="C6" t="str">
            <v>LC.3</v>
          </cell>
          <cell r="D6">
            <v>3.5</v>
          </cell>
          <cell r="E6">
            <v>7.1749999999999994E-2</v>
          </cell>
          <cell r="F6">
            <v>0.65789473684210575</v>
          </cell>
          <cell r="G6">
            <v>0.40489795918367349</v>
          </cell>
        </row>
        <row r="7">
          <cell r="C7" t="str">
            <v>LC.4</v>
          </cell>
          <cell r="D7">
            <v>3.5</v>
          </cell>
          <cell r="E7">
            <v>7.1749999999999994E-2</v>
          </cell>
          <cell r="F7">
            <v>0.65789473684210575</v>
          </cell>
          <cell r="G7">
            <v>0.40489795918367349</v>
          </cell>
        </row>
        <row r="8">
          <cell r="C8" t="str">
            <v>OCD.0</v>
          </cell>
          <cell r="D8">
            <v>23.854166666666664</v>
          </cell>
          <cell r="E8">
            <v>5.9499999999999997E-2</v>
          </cell>
          <cell r="F8">
            <v>0.23310810810810811</v>
          </cell>
          <cell r="G8">
            <v>0.2587269102990033</v>
          </cell>
        </row>
        <row r="9">
          <cell r="C9" t="str">
            <v>OCD.1</v>
          </cell>
          <cell r="D9">
            <v>23.854166666666664</v>
          </cell>
          <cell r="E9">
            <v>5.9499999999999997E-2</v>
          </cell>
          <cell r="F9">
            <v>0.23310810810810811</v>
          </cell>
          <cell r="G9">
            <v>0.2587269102990033</v>
          </cell>
        </row>
        <row r="10">
          <cell r="C10" t="str">
            <v>OCD.2</v>
          </cell>
          <cell r="D10">
            <v>23.854166666666664</v>
          </cell>
          <cell r="E10">
            <v>5.9499999999999997E-2</v>
          </cell>
          <cell r="F10">
            <v>0.23310810810810811</v>
          </cell>
          <cell r="G10">
            <v>0.2587269102990033</v>
          </cell>
        </row>
        <row r="11">
          <cell r="C11" t="str">
            <v>OCD.3</v>
          </cell>
          <cell r="D11">
            <v>23.854166666666664</v>
          </cell>
          <cell r="E11">
            <v>5.9499999999999997E-2</v>
          </cell>
          <cell r="F11">
            <v>0.23310810810810811</v>
          </cell>
          <cell r="G11">
            <v>0.2587269102990033</v>
          </cell>
        </row>
        <row r="12">
          <cell r="C12" t="str">
            <v>OCD.4</v>
          </cell>
          <cell r="D12">
            <v>23.854166666666664</v>
          </cell>
          <cell r="E12">
            <v>5.9499999999999997E-2</v>
          </cell>
          <cell r="F12">
            <v>0.23310810810810811</v>
          </cell>
          <cell r="G12">
            <v>0.2587269102990033</v>
          </cell>
        </row>
        <row r="13">
          <cell r="C13" t="str">
            <v>OCSP.0</v>
          </cell>
          <cell r="D13">
            <v>12.25</v>
          </cell>
          <cell r="E13">
            <v>5.5999999999999994E-2</v>
          </cell>
          <cell r="F13">
            <v>0.54411764705882359</v>
          </cell>
          <cell r="G13">
            <v>0.27735426356589149</v>
          </cell>
        </row>
        <row r="14">
          <cell r="C14" t="str">
            <v>OCSP.1</v>
          </cell>
          <cell r="D14">
            <v>12.25</v>
          </cell>
          <cell r="E14">
            <v>5.5999999999999994E-2</v>
          </cell>
          <cell r="F14">
            <v>0.54411764705882359</v>
          </cell>
          <cell r="G14">
            <v>0.27735426356589149</v>
          </cell>
        </row>
        <row r="15">
          <cell r="C15" t="str">
            <v>OCSP.2</v>
          </cell>
          <cell r="D15">
            <v>12.25</v>
          </cell>
          <cell r="E15">
            <v>5.5999999999999994E-2</v>
          </cell>
          <cell r="F15">
            <v>0.54411764705882359</v>
          </cell>
          <cell r="G15">
            <v>0.27735426356589149</v>
          </cell>
        </row>
        <row r="16">
          <cell r="C16" t="str">
            <v>OCSP.3</v>
          </cell>
          <cell r="D16">
            <v>12.25</v>
          </cell>
          <cell r="E16">
            <v>5.5999999999999994E-2</v>
          </cell>
          <cell r="F16">
            <v>0.54411764705882359</v>
          </cell>
          <cell r="G16">
            <v>0.27735426356589149</v>
          </cell>
        </row>
        <row r="17">
          <cell r="C17" t="str">
            <v>OCSP.4</v>
          </cell>
          <cell r="D17">
            <v>12.25</v>
          </cell>
          <cell r="E17">
            <v>5.5999999999999994E-2</v>
          </cell>
          <cell r="F17">
            <v>0.54411764705882359</v>
          </cell>
          <cell r="G17">
            <v>0.27735426356589149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1ED4-FED5-4AD2-8CFF-B0647CF2DA05}">
  <dimension ref="A1:AT92"/>
  <sheetViews>
    <sheetView tabSelected="1" zoomScale="85" zoomScaleNormal="85" workbookViewId="0">
      <pane xSplit="6" ySplit="2" topLeftCell="AG69" activePane="bottomRight" state="frozen"/>
      <selection pane="topRight" activeCell="F1" sqref="F1"/>
      <selection pane="bottomLeft" activeCell="A3" sqref="A3"/>
      <selection pane="bottomRight" activeCell="AO93" sqref="AO93"/>
    </sheetView>
  </sheetViews>
  <sheetFormatPr defaultRowHeight="13.8" x14ac:dyDescent="0.25"/>
  <cols>
    <col min="2" max="2" width="29.69921875" customWidth="1"/>
    <col min="43" max="44" width="16.59765625" customWidth="1"/>
  </cols>
  <sheetData>
    <row r="1" spans="1:46" s="1" customFormat="1" ht="96.6" x14ac:dyDescent="0.25">
      <c r="C1" s="1" t="s">
        <v>98</v>
      </c>
      <c r="D1" s="1" t="s">
        <v>99</v>
      </c>
      <c r="E1" s="1" t="s">
        <v>83</v>
      </c>
      <c r="F1" s="1" t="s">
        <v>89</v>
      </c>
      <c r="G1" s="1" t="s">
        <v>0</v>
      </c>
      <c r="J1" s="1" t="s">
        <v>1</v>
      </c>
      <c r="K1" s="1" t="s">
        <v>2</v>
      </c>
      <c r="L1" t="s">
        <v>21</v>
      </c>
      <c r="M1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s="1" t="s">
        <v>17</v>
      </c>
      <c r="AC1" s="1" t="s">
        <v>17</v>
      </c>
      <c r="AD1" s="1" t="s">
        <v>17</v>
      </c>
      <c r="AE1" s="1" t="s">
        <v>18</v>
      </c>
      <c r="AF1" s="1" t="s">
        <v>19</v>
      </c>
      <c r="AG1" t="s">
        <v>20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</row>
    <row r="2" spans="1:46" x14ac:dyDescent="0.25">
      <c r="A2" t="s">
        <v>84</v>
      </c>
      <c r="B2" t="s">
        <v>90</v>
      </c>
      <c r="C2" t="s">
        <v>97</v>
      </c>
      <c r="D2" s="1" t="s">
        <v>96</v>
      </c>
      <c r="E2" s="1" t="s">
        <v>80</v>
      </c>
      <c r="F2" s="1" t="s">
        <v>81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52</v>
      </c>
      <c r="M2" t="s">
        <v>88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61</v>
      </c>
      <c r="AQ2" t="s">
        <v>62</v>
      </c>
      <c r="AR2" t="s">
        <v>63</v>
      </c>
      <c r="AS2" t="s">
        <v>64</v>
      </c>
      <c r="AT2" t="s">
        <v>65</v>
      </c>
    </row>
    <row r="3" spans="1:46" x14ac:dyDescent="0.25">
      <c r="A3">
        <v>1</v>
      </c>
      <c r="B3" t="s">
        <v>78</v>
      </c>
      <c r="D3" t="s">
        <v>86</v>
      </c>
      <c r="E3" t="s">
        <v>86</v>
      </c>
      <c r="F3" t="s">
        <v>86</v>
      </c>
      <c r="G3" t="str">
        <f>pars_ffi_powHRT_stoke_i!F3</f>
        <v>LC</v>
      </c>
      <c r="H3">
        <f>pars_ffi_powHRT_stoke_i!G3</f>
        <v>0</v>
      </c>
      <c r="I3" t="str">
        <f>pars_ffi_powHRT_stoke_i!H3</f>
        <v>LC.0</v>
      </c>
      <c r="J3">
        <f>pars_ffi_powHRT_stoke_i!I3</f>
        <v>3.5</v>
      </c>
      <c r="K3">
        <f>pars_ffi_powHRT_stoke_i!J3</f>
        <v>7.1749999999999994E-2</v>
      </c>
      <c r="L3">
        <f>pars_ffi_powHRT_stoke_i!K3</f>
        <v>0.12147797442676464</v>
      </c>
      <c r="M3">
        <f>pars_ffi_powHRT_stoke_i!L3</f>
        <v>354.96170002921514</v>
      </c>
      <c r="N3">
        <f>pars_ffi_powHRT_stoke_i!M3</f>
        <v>0.65789473684210575</v>
      </c>
      <c r="O3">
        <f>pars_ffi_powHRT_stoke_i!N3</f>
        <v>0.40489795918367349</v>
      </c>
      <c r="P3">
        <f>pars_ffi_powHRT_stoke_i!O3</f>
        <v>1E-3</v>
      </c>
      <c r="Q3">
        <f>pars_ffi_powHRT_stoke_i!P3</f>
        <v>0.89863239892227176</v>
      </c>
      <c r="R3">
        <f>pars_ffi_powHRT_stoke_i!Q3</f>
        <v>2.1485323744670735E-3</v>
      </c>
      <c r="S3">
        <f>pars_ffi_powHRT_stoke_i!R3</f>
        <v>150.72508171114299</v>
      </c>
      <c r="T3">
        <f>pars_ffi_powHRT_stoke_i!S3</f>
        <v>93.711297504514988</v>
      </c>
      <c r="U3">
        <f>pars_ffi_powHRT_stoke_i!T3</f>
        <v>1646.4169283978599</v>
      </c>
      <c r="V3">
        <f>pars_ffi_powHRT_stoke_i!U3</f>
        <v>353.26791937783901</v>
      </c>
      <c r="W3">
        <f>pars_ffi_powHRT_stoke_i!V3</f>
        <v>1553.7443181818101</v>
      </c>
      <c r="X3">
        <f>pars_ffi_powHRT_stoke_i!W3</f>
        <v>9.9607055265971893E-4</v>
      </c>
      <c r="Y3">
        <f>pars_ffi_powHRT_stoke_i!X3</f>
        <v>1.6586422018348601E-3</v>
      </c>
      <c r="Z3">
        <f>pars_ffi_powHRT_stoke_i!Y3</f>
        <v>1.3273563772472894E-3</v>
      </c>
      <c r="AA3">
        <f>pars_ffi_powHRT_stoke_i!Z3</f>
        <v>1.0472411303890582E-3</v>
      </c>
      <c r="AB3">
        <f>pars_ffi_powHRT_stoke_i!AA3</f>
        <v>37.299999999999969</v>
      </c>
      <c r="AC3">
        <f>pars_ffi_powHRT_stoke_i!AB3</f>
        <v>51.450000000000031</v>
      </c>
      <c r="AD3">
        <f>pars_ffi_powHRT_stoke_i!AC3</f>
        <v>11.25</v>
      </c>
      <c r="AE3">
        <f>pars_ffi_powHRT_stoke_i!AD3</f>
        <v>0.1125</v>
      </c>
      <c r="AF3">
        <f>pars_ffi_powHRT_stoke_i!AE3</f>
        <v>0.62700000000000033</v>
      </c>
      <c r="AG3">
        <f>pars_ffi_powHRT_stoke_i!AF3</f>
        <v>3.3638635924673501</v>
      </c>
      <c r="AH3">
        <f>pars_ffi_powHRT_stoke_i!AG3</f>
        <v>0.23972949333939941</v>
      </c>
      <c r="AI3">
        <f>pars_ffi_powHRT_stoke_i!AH3</f>
        <v>2</v>
      </c>
      <c r="AJ3">
        <f>pars_ffi_powHRT_stoke_i!AI3</f>
        <v>100</v>
      </c>
      <c r="AK3">
        <f>pars_ffi_powHRT_stoke_i!AJ3</f>
        <v>83.526878569999994</v>
      </c>
      <c r="AL3">
        <f>pars_ffi_powHRT_stoke_i!AK3</f>
        <v>0.71</v>
      </c>
      <c r="AM3">
        <f>pars_ffi_powHRT_stoke_i!AL3</f>
        <v>-3.5</v>
      </c>
      <c r="AN3">
        <f>pars_ffi_powHRT_stoke_i!AM3</f>
        <v>0</v>
      </c>
      <c r="AO3">
        <f>pars_ffi_powHRT_stoke_i!AN3</f>
        <v>8.2485441111111099E-2</v>
      </c>
      <c r="AP3">
        <f>pars_ffi_powHRT_stoke_i!AO3</f>
        <v>0.29113711111111101</v>
      </c>
      <c r="AQ3">
        <f>pars_ffi_powHRT_stoke_i!AP3</f>
        <v>1</v>
      </c>
      <c r="AR3">
        <f>pars_ffi_powHRT_stoke_i!AQ3</f>
        <v>1</v>
      </c>
      <c r="AS3">
        <f>pars_ffi_powHRT_stoke_i!AR3</f>
        <v>1</v>
      </c>
      <c r="AT3">
        <f>pars_ffi_powHRT_stoke_i!AS3</f>
        <v>0</v>
      </c>
    </row>
    <row r="4" spans="1:46" x14ac:dyDescent="0.25">
      <c r="A4">
        <v>2</v>
      </c>
      <c r="B4" t="s">
        <v>78</v>
      </c>
      <c r="D4" t="s">
        <v>86</v>
      </c>
      <c r="E4" t="s">
        <v>86</v>
      </c>
      <c r="F4" t="s">
        <v>86</v>
      </c>
      <c r="G4" t="str">
        <f>pars_ffi_powHRT_stoke_i!F4</f>
        <v>LC</v>
      </c>
      <c r="H4">
        <f>pars_ffi_powHRT_stoke_i!G4</f>
        <v>2</v>
      </c>
      <c r="I4" t="str">
        <f>pars_ffi_powHRT_stoke_i!H4</f>
        <v>LC.2</v>
      </c>
      <c r="J4">
        <f>pars_ffi_powHRT_stoke_i!I4</f>
        <v>3.5</v>
      </c>
      <c r="K4">
        <f>pars_ffi_powHRT_stoke_i!J4</f>
        <v>7.1749999999999994E-2</v>
      </c>
      <c r="L4">
        <f>pars_ffi_powHRT_stoke_i!K4</f>
        <v>8.5800625276211795E-2</v>
      </c>
      <c r="M4">
        <f>pars_ffi_powHRT_stoke_i!L4</f>
        <v>585.91438073273252</v>
      </c>
      <c r="N4">
        <f>pars_ffi_powHRT_stoke_i!M4</f>
        <v>0.65789473684210575</v>
      </c>
      <c r="O4">
        <f>pars_ffi_powHRT_stoke_i!N4</f>
        <v>0.40489795918367349</v>
      </c>
      <c r="P4">
        <f>pars_ffi_powHRT_stoke_i!O4</f>
        <v>1E-3</v>
      </c>
      <c r="Q4">
        <f>pars_ffi_powHRT_stoke_i!P4</f>
        <v>0.89863239892227176</v>
      </c>
      <c r="R4">
        <f>pars_ffi_powHRT_stoke_i!Q4</f>
        <v>2.1485323744670735E-3</v>
      </c>
      <c r="S4">
        <f>pars_ffi_powHRT_stoke_i!R4</f>
        <v>386.90320755856101</v>
      </c>
      <c r="T4">
        <f>pars_ffi_powHRT_stoke_i!S4</f>
        <v>137.479152199727</v>
      </c>
      <c r="U4">
        <f>pars_ffi_powHRT_stoke_i!T4</f>
        <v>974.78335601968695</v>
      </c>
      <c r="V4">
        <f>pars_ffi_powHRT_stoke_i!U4</f>
        <v>374.47728285635799</v>
      </c>
      <c r="W4">
        <f>pars_ffi_powHRT_stoke_i!V4</f>
        <v>755.17277486910996</v>
      </c>
      <c r="X4">
        <f>pars_ffi_powHRT_stoke_i!W4</f>
        <v>1.3437142857142602E-3</v>
      </c>
      <c r="Y4">
        <f>pars_ffi_powHRT_stoke_i!X4</f>
        <v>1.0268143459915601E-3</v>
      </c>
      <c r="Z4">
        <f>pars_ffi_powHRT_stoke_i!Y4</f>
        <v>1.1852643158529101E-3</v>
      </c>
      <c r="AA4">
        <f>pars_ffi_powHRT_stoke_i!Z4</f>
        <v>1.2150803508384508E-3</v>
      </c>
      <c r="AB4">
        <f>pars_ffi_powHRT_stoke_i!AA4</f>
        <v>16.730000000000018</v>
      </c>
      <c r="AC4">
        <f>pars_ffi_powHRT_stoke_i!AB4</f>
        <v>52.019999999999982</v>
      </c>
      <c r="AD4">
        <f>pars_ffi_powHRT_stoke_i!AC4</f>
        <v>31.25</v>
      </c>
      <c r="AE4">
        <f>pars_ffi_powHRT_stoke_i!AD4</f>
        <v>0.3125</v>
      </c>
      <c r="AF4">
        <f>pars_ffi_powHRT_stoke_i!AE4</f>
        <v>0.83269999999999977</v>
      </c>
      <c r="AG4">
        <f>pars_ffi_powHRT_stoke_i!AF4</f>
        <v>4.1495536497869638</v>
      </c>
      <c r="AH4">
        <f>pars_ffi_powHRT_stoke_i!AG4</f>
        <v>0.18833759695853591</v>
      </c>
      <c r="AI4">
        <f>pars_ffi_powHRT_stoke_i!AH4</f>
        <v>2</v>
      </c>
      <c r="AJ4">
        <f>pars_ffi_powHRT_stoke_i!AI4</f>
        <v>100</v>
      </c>
      <c r="AK4">
        <f>pars_ffi_powHRT_stoke_i!AJ4</f>
        <v>83.916164289999998</v>
      </c>
      <c r="AL4">
        <f>pars_ffi_powHRT_stoke_i!AK4</f>
        <v>0.71</v>
      </c>
      <c r="AM4">
        <f>pars_ffi_powHRT_stoke_i!AL4</f>
        <v>-3.5</v>
      </c>
      <c r="AN4">
        <f>pars_ffi_powHRT_stoke_i!AM4</f>
        <v>0.38928572000000372</v>
      </c>
      <c r="AO4">
        <f>pars_ffi_powHRT_stoke_i!AN4</f>
        <v>0.13182666666666601</v>
      </c>
      <c r="AP4">
        <f>pars_ffi_powHRT_stoke_i!AO4</f>
        <v>0.21734500000000001</v>
      </c>
      <c r="AQ4">
        <f>pars_ffi_powHRT_stoke_i!AP4</f>
        <v>1</v>
      </c>
      <c r="AR4">
        <f>pars_ffi_powHRT_stoke_i!AQ4</f>
        <v>1</v>
      </c>
      <c r="AS4">
        <f>pars_ffi_powHRT_stoke_i!AR4</f>
        <v>1</v>
      </c>
      <c r="AT4">
        <f>pars_ffi_powHRT_stoke_i!AS4</f>
        <v>0</v>
      </c>
    </row>
    <row r="5" spans="1:46" x14ac:dyDescent="0.25">
      <c r="A5">
        <v>3</v>
      </c>
      <c r="B5" t="s">
        <v>78</v>
      </c>
      <c r="D5" t="s">
        <v>86</v>
      </c>
      <c r="E5" t="s">
        <v>86</v>
      </c>
      <c r="F5" t="s">
        <v>86</v>
      </c>
      <c r="G5" t="str">
        <f>pars_ffi_powHRT_stoke_i!F5</f>
        <v>LC</v>
      </c>
      <c r="H5">
        <f>pars_ffi_powHRT_stoke_i!G5</f>
        <v>4</v>
      </c>
      <c r="I5" t="str">
        <f>pars_ffi_powHRT_stoke_i!H5</f>
        <v>LC.4</v>
      </c>
      <c r="J5">
        <f>pars_ffi_powHRT_stoke_i!I5</f>
        <v>3.5</v>
      </c>
      <c r="K5">
        <f>pars_ffi_powHRT_stoke_i!J5</f>
        <v>7.1749999999999994E-2</v>
      </c>
      <c r="L5">
        <f>pars_ffi_powHRT_stoke_i!K5</f>
        <v>6.9779359392707824E-2</v>
      </c>
      <c r="M5">
        <f>pars_ffi_powHRT_stoke_i!L5</f>
        <v>606.66740725105501</v>
      </c>
      <c r="N5">
        <f>pars_ffi_powHRT_stoke_i!M5</f>
        <v>0.65789473684210575</v>
      </c>
      <c r="O5">
        <f>pars_ffi_powHRT_stoke_i!N5</f>
        <v>0.40489795918367349</v>
      </c>
      <c r="P5">
        <f>pars_ffi_powHRT_stoke_i!O5</f>
        <v>1E-3</v>
      </c>
      <c r="Q5">
        <f>pars_ffi_powHRT_stoke_i!P5</f>
        <v>0.89863239892227176</v>
      </c>
      <c r="R5">
        <f>pars_ffi_powHRT_stoke_i!Q5</f>
        <v>2.1485323744670735E-3</v>
      </c>
      <c r="S5">
        <f>pars_ffi_powHRT_stoke_i!R5</f>
        <v>281.62544301026799</v>
      </c>
      <c r="T5">
        <f>pars_ffi_powHRT_stoke_i!S5</f>
        <v>70.672109987178999</v>
      </c>
      <c r="U5">
        <f>pars_ffi_powHRT_stoke_i!T5</f>
        <v>1223.0525753812699</v>
      </c>
      <c r="V5">
        <f>pars_ffi_powHRT_stoke_i!U5</f>
        <v>304.22925216217999</v>
      </c>
      <c r="W5">
        <f>pars_ffi_powHRT_stoke_i!V5</f>
        <v>952.89729729729697</v>
      </c>
      <c r="X5">
        <f>pars_ffi_powHRT_stoke_i!W5</f>
        <v>1.33514062499997E-3</v>
      </c>
      <c r="Y5">
        <f>pars_ffi_powHRT_stoke_i!X5</f>
        <v>1.15744210526315E-3</v>
      </c>
      <c r="Z5">
        <f>pars_ffi_powHRT_stoke_i!Y5</f>
        <v>1.24629136513156E-3</v>
      </c>
      <c r="AA5">
        <f>pars_ffi_powHRT_stoke_i!Z5</f>
        <v>1.2827394239065606E-3</v>
      </c>
      <c r="AB5">
        <f>pars_ffi_powHRT_stoke_i!AA5</f>
        <v>15.484999999999971</v>
      </c>
      <c r="AC5">
        <f>pars_ffi_powHRT_stoke_i!AB5</f>
        <v>49.515000000000029</v>
      </c>
      <c r="AD5">
        <f>pars_ffi_powHRT_stoke_i!AC5</f>
        <v>35</v>
      </c>
      <c r="AE5">
        <f>pars_ffi_powHRT_stoke_i!AD5</f>
        <v>0.35</v>
      </c>
      <c r="AF5">
        <f>pars_ffi_powHRT_stoke_i!AE5</f>
        <v>0.84515000000000029</v>
      </c>
      <c r="AG5">
        <f>pars_ffi_powHRT_stoke_i!AF5</f>
        <v>3.8587007717796862</v>
      </c>
      <c r="AH5">
        <f>pars_ffi_powHRT_stoke_i!AG5</f>
        <v>0.15294288653063859</v>
      </c>
      <c r="AI5">
        <f>pars_ffi_powHRT_stoke_i!AH5</f>
        <v>2</v>
      </c>
      <c r="AJ5">
        <f>pars_ffi_powHRT_stoke_i!AI5</f>
        <v>100</v>
      </c>
      <c r="AK5">
        <f>pars_ffi_powHRT_stoke_i!AJ5</f>
        <v>83.995568180000006</v>
      </c>
      <c r="AL5">
        <f>pars_ffi_powHRT_stoke_i!AK5</f>
        <v>0.71</v>
      </c>
      <c r="AM5">
        <f>pars_ffi_powHRT_stoke_i!AL5</f>
        <v>-3.5</v>
      </c>
      <c r="AN5">
        <f>pars_ffi_powHRT_stoke_i!AM5</f>
        <v>0.46868961000001264</v>
      </c>
      <c r="AO5">
        <f>pars_ffi_powHRT_stoke_i!AN5</f>
        <v>0.19173777777777701</v>
      </c>
      <c r="AP5">
        <f>pars_ffi_powHRT_stoke_i!AO5</f>
        <v>0.26560011111111098</v>
      </c>
      <c r="AQ5">
        <f>pars_ffi_powHRT_stoke_i!AP5</f>
        <v>1</v>
      </c>
      <c r="AR5">
        <f>pars_ffi_powHRT_stoke_i!AQ5</f>
        <v>1</v>
      </c>
      <c r="AS5">
        <f>pars_ffi_powHRT_stoke_i!AR5</f>
        <v>1</v>
      </c>
      <c r="AT5">
        <f>pars_ffi_powHRT_stoke_i!AS5</f>
        <v>0</v>
      </c>
    </row>
    <row r="6" spans="1:46" x14ac:dyDescent="0.25">
      <c r="A6">
        <v>4</v>
      </c>
      <c r="B6" t="s">
        <v>78</v>
      </c>
      <c r="D6" t="s">
        <v>86</v>
      </c>
      <c r="E6" t="s">
        <v>86</v>
      </c>
      <c r="F6" t="s">
        <v>86</v>
      </c>
      <c r="G6" t="str">
        <f>pars_ffi_powHRT_stoke_i!F6</f>
        <v>OCD</v>
      </c>
      <c r="H6">
        <f>pars_ffi_powHRT_stoke_i!G6</f>
        <v>0</v>
      </c>
      <c r="I6" t="str">
        <f>pars_ffi_powHRT_stoke_i!H6</f>
        <v>OCD.0</v>
      </c>
      <c r="J6">
        <f>pars_ffi_powHRT_stoke_i!I6</f>
        <v>23.854166666666664</v>
      </c>
      <c r="K6">
        <f>pars_ffi_powHRT_stoke_i!J6</f>
        <v>5.9499999999999997E-2</v>
      </c>
      <c r="L6">
        <f>pars_ffi_powHRT_stoke_i!K6</f>
        <v>0.1262952221135821</v>
      </c>
      <c r="M6">
        <f>pars_ffi_powHRT_stoke_i!L6</f>
        <v>513.94959513614242</v>
      </c>
      <c r="N6">
        <f>pars_ffi_powHRT_stoke_i!M6</f>
        <v>0.23310810810810811</v>
      </c>
      <c r="O6">
        <f>pars_ffi_powHRT_stoke_i!N6</f>
        <v>0.2587269102990033</v>
      </c>
      <c r="P6">
        <f>pars_ffi_powHRT_stoke_i!O6</f>
        <v>1E-3</v>
      </c>
      <c r="Q6">
        <f>pars_ffi_powHRT_stoke_i!P6</f>
        <v>0.62269675417155712</v>
      </c>
      <c r="R6">
        <f>pars_ffi_powHRT_stoke_i!Q6</f>
        <v>8.9984878039589403E-4</v>
      </c>
      <c r="S6">
        <f>pars_ffi_powHRT_stoke_i!R6</f>
        <v>354.012206655189</v>
      </c>
      <c r="T6">
        <f>pars_ffi_powHRT_stoke_i!S6</f>
        <v>108.429491307935</v>
      </c>
      <c r="U6">
        <f>pars_ffi_powHRT_stoke_i!T6</f>
        <v>1583.6962835065101</v>
      </c>
      <c r="V6">
        <f>pars_ffi_powHRT_stoke_i!U6</f>
        <v>619.96153150949306</v>
      </c>
      <c r="W6">
        <f>pars_ffi_powHRT_stoke_i!V6</f>
        <v>1147.8738532110001</v>
      </c>
      <c r="X6">
        <f>pars_ffi_powHRT_stoke_i!W6</f>
        <v>1.38203979238753E-3</v>
      </c>
      <c r="Y6">
        <f>pars_ffi_powHRT_stoke_i!X6</f>
        <v>1.4941256544502601E-3</v>
      </c>
      <c r="Z6">
        <f>pars_ffi_powHRT_stoke_i!Y6</f>
        <v>1.4380827234188949E-3</v>
      </c>
      <c r="AA6">
        <f>pars_ffi_powHRT_stoke_i!Z6</f>
        <v>1.3708880020880292E-3</v>
      </c>
      <c r="AB6">
        <f>pars_ffi_powHRT_stoke_i!AA6</f>
        <v>6.4499999999999602</v>
      </c>
      <c r="AC6">
        <f>pars_ffi_powHRT_stoke_i!AB6</f>
        <v>78.55000000000004</v>
      </c>
      <c r="AD6">
        <f>pars_ffi_powHRT_stoke_i!AC6</f>
        <v>15</v>
      </c>
      <c r="AE6">
        <f>pars_ffi_powHRT_stoke_i!AD6</f>
        <v>0.15</v>
      </c>
      <c r="AF6">
        <f>pars_ffi_powHRT_stoke_i!AE6</f>
        <v>0.93550000000000044</v>
      </c>
      <c r="AG6">
        <f>pars_ffi_powHRT_stoke_i!AF6</f>
        <v>5.1035274186872428</v>
      </c>
      <c r="AH6">
        <f>pars_ffi_powHRT_stoke_i!AG6</f>
        <v>0.30288495639071317</v>
      </c>
      <c r="AI6">
        <f>pars_ffi_powHRT_stoke_i!AH6</f>
        <v>2</v>
      </c>
      <c r="AJ6">
        <f>pars_ffi_powHRT_stoke_i!AI6</f>
        <v>100</v>
      </c>
      <c r="AK6">
        <f>pars_ffi_powHRT_stoke_i!AJ6</f>
        <v>77.296940000000006</v>
      </c>
      <c r="AL6">
        <f>pars_ffi_powHRT_stoke_i!AK6</f>
        <v>5.8</v>
      </c>
      <c r="AM6">
        <f>pars_ffi_powHRT_stoke_i!AL6</f>
        <v>-3.6</v>
      </c>
      <c r="AN6">
        <f>pars_ffi_powHRT_stoke_i!AM6</f>
        <v>0</v>
      </c>
      <c r="AO6">
        <f>pars_ffi_powHRT_stoke_i!AN6</f>
        <v>2.6090916666666599E-2</v>
      </c>
      <c r="AP6">
        <f>pars_ffi_powHRT_stoke_i!AO6</f>
        <v>5.4714833333333303E-2</v>
      </c>
      <c r="AQ6">
        <f>pars_ffi_powHRT_stoke_i!AP6</f>
        <v>1</v>
      </c>
      <c r="AR6">
        <f>pars_ffi_powHRT_stoke_i!AQ6</f>
        <v>1</v>
      </c>
      <c r="AS6">
        <f>pars_ffi_powHRT_stoke_i!AR6</f>
        <v>1</v>
      </c>
      <c r="AT6">
        <f>pars_ffi_powHRT_stoke_i!AS6</f>
        <v>0</v>
      </c>
    </row>
    <row r="7" spans="1:46" x14ac:dyDescent="0.25">
      <c r="A7">
        <v>5</v>
      </c>
      <c r="B7" t="s">
        <v>78</v>
      </c>
      <c r="D7" t="s">
        <v>86</v>
      </c>
      <c r="E7" t="s">
        <v>86</v>
      </c>
      <c r="F7" t="s">
        <v>86</v>
      </c>
      <c r="G7" t="str">
        <f>pars_ffi_powHRT_stoke_i!F7</f>
        <v>OCD</v>
      </c>
      <c r="H7">
        <f>pars_ffi_powHRT_stoke_i!G7</f>
        <v>2</v>
      </c>
      <c r="I7" t="str">
        <f>pars_ffi_powHRT_stoke_i!H7</f>
        <v>OCD.2</v>
      </c>
      <c r="J7">
        <f>pars_ffi_powHRT_stoke_i!I7</f>
        <v>23.854166666666664</v>
      </c>
      <c r="K7">
        <f>pars_ffi_powHRT_stoke_i!J7</f>
        <v>5.9499999999999997E-2</v>
      </c>
      <c r="L7">
        <f>pars_ffi_powHRT_stoke_i!K7</f>
        <v>0.12063130902945179</v>
      </c>
      <c r="M7">
        <f>pars_ffi_powHRT_stoke_i!L7</f>
        <v>552.77573214672839</v>
      </c>
      <c r="N7">
        <f>pars_ffi_powHRT_stoke_i!M7</f>
        <v>0.23310810810810811</v>
      </c>
      <c r="O7">
        <f>pars_ffi_powHRT_stoke_i!N7</f>
        <v>0.2587269102990033</v>
      </c>
      <c r="P7">
        <f>pars_ffi_powHRT_stoke_i!O7</f>
        <v>1E-3</v>
      </c>
      <c r="Q7">
        <f>pars_ffi_powHRT_stoke_i!P7</f>
        <v>0.62269675417155712</v>
      </c>
      <c r="R7">
        <f>pars_ffi_powHRT_stoke_i!Q7</f>
        <v>8.9984878039589403E-4</v>
      </c>
      <c r="S7">
        <f>pars_ffi_powHRT_stoke_i!R7</f>
        <v>333.21176739255901</v>
      </c>
      <c r="T7">
        <f>pars_ffi_powHRT_stoke_i!S7</f>
        <v>122.46737593604402</v>
      </c>
      <c r="U7">
        <f>pars_ffi_powHRT_stoke_i!T7</f>
        <v>2007.9317565910401</v>
      </c>
      <c r="V7">
        <f>pars_ffi_powHRT_stoke_i!U7</f>
        <v>1432.08641928521</v>
      </c>
      <c r="W7">
        <f>pars_ffi_powHRT_stoke_i!V7</f>
        <v>1140.9773662551399</v>
      </c>
      <c r="X7">
        <f>pars_ffi_powHRT_stoke_i!W7</f>
        <v>2.0653881818181899E-3</v>
      </c>
      <c r="Y7">
        <f>pars_ffi_powHRT_stoke_i!X7</f>
        <v>2.592825E-3</v>
      </c>
      <c r="Z7">
        <f>pars_ffi_powHRT_stoke_i!Y7</f>
        <v>2.3291065909090952E-3</v>
      </c>
      <c r="AA7">
        <f>pars_ffi_powHRT_stoke_i!Z7</f>
        <v>2.0371377977812439E-3</v>
      </c>
      <c r="AB7">
        <f>pars_ffi_powHRT_stoke_i!AA7</f>
        <v>6.2550000000000248</v>
      </c>
      <c r="AC7">
        <f>pars_ffi_powHRT_stoke_i!AB7</f>
        <v>83.744999999999976</v>
      </c>
      <c r="AD7">
        <f>pars_ffi_powHRT_stoke_i!AC7</f>
        <v>10</v>
      </c>
      <c r="AE7">
        <f>pars_ffi_powHRT_stoke_i!AD7</f>
        <v>0.1</v>
      </c>
      <c r="AF7">
        <f>pars_ffi_powHRT_stoke_i!AE7</f>
        <v>0.93744999999999978</v>
      </c>
      <c r="AG7">
        <f>pars_ffi_powHRT_stoke_i!AF7</f>
        <v>5.1967898363982226</v>
      </c>
      <c r="AH7">
        <f>pars_ffi_powHRT_stoke_i!AG7</f>
        <v>0.18659215532097317</v>
      </c>
      <c r="AI7">
        <f>pars_ffi_powHRT_stoke_i!AH7</f>
        <v>2</v>
      </c>
      <c r="AJ7">
        <f>pars_ffi_powHRT_stoke_i!AI7</f>
        <v>100</v>
      </c>
      <c r="AK7">
        <f>pars_ffi_powHRT_stoke_i!AJ7</f>
        <v>77.663022729999994</v>
      </c>
      <c r="AL7">
        <f>pars_ffi_powHRT_stoke_i!AK7</f>
        <v>5.8</v>
      </c>
      <c r="AM7">
        <f>pars_ffi_powHRT_stoke_i!AL7</f>
        <v>-3.6</v>
      </c>
      <c r="AN7">
        <f>pars_ffi_powHRT_stoke_i!AM7</f>
        <v>0.36608272999998803</v>
      </c>
      <c r="AO7">
        <f>pars_ffi_powHRT_stoke_i!AN7</f>
        <v>1.88066666666666E-2</v>
      </c>
      <c r="AP7">
        <f>pars_ffi_powHRT_stoke_i!AO7</f>
        <v>6.5570000000000003E-2</v>
      </c>
      <c r="AQ7">
        <f>pars_ffi_powHRT_stoke_i!AP7</f>
        <v>1</v>
      </c>
      <c r="AR7">
        <f>pars_ffi_powHRT_stoke_i!AQ7</f>
        <v>1</v>
      </c>
      <c r="AS7">
        <f>pars_ffi_powHRT_stoke_i!AR7</f>
        <v>1</v>
      </c>
      <c r="AT7">
        <f>pars_ffi_powHRT_stoke_i!AS7</f>
        <v>0</v>
      </c>
    </row>
    <row r="8" spans="1:46" x14ac:dyDescent="0.25">
      <c r="A8">
        <v>6</v>
      </c>
      <c r="B8" t="s">
        <v>78</v>
      </c>
      <c r="D8" t="s">
        <v>86</v>
      </c>
      <c r="E8" t="s">
        <v>86</v>
      </c>
      <c r="F8" t="s">
        <v>86</v>
      </c>
      <c r="G8" t="str">
        <f>pars_ffi_powHRT_stoke_i!F8</f>
        <v>OCD</v>
      </c>
      <c r="H8">
        <f>pars_ffi_powHRT_stoke_i!G8</f>
        <v>4</v>
      </c>
      <c r="I8" t="str">
        <f>pars_ffi_powHRT_stoke_i!H8</f>
        <v>OCD.4</v>
      </c>
      <c r="J8">
        <f>pars_ffi_powHRT_stoke_i!I8</f>
        <v>23.854166666666664</v>
      </c>
      <c r="K8">
        <f>pars_ffi_powHRT_stoke_i!J8</f>
        <v>5.9499999999999997E-2</v>
      </c>
      <c r="L8">
        <f>pars_ffi_powHRT_stoke_i!K8</f>
        <v>9.233054552352693E-2</v>
      </c>
      <c r="M8">
        <f>pars_ffi_powHRT_stoke_i!L8</f>
        <v>673.52937357356973</v>
      </c>
      <c r="N8">
        <f>pars_ffi_powHRT_stoke_i!M8</f>
        <v>0.23310810810810811</v>
      </c>
      <c r="O8">
        <f>pars_ffi_powHRT_stoke_i!N8</f>
        <v>0.2587269102990033</v>
      </c>
      <c r="P8">
        <f>pars_ffi_powHRT_stoke_i!O8</f>
        <v>1E-3</v>
      </c>
      <c r="Q8">
        <f>pars_ffi_powHRT_stoke_i!P8</f>
        <v>0.62269675417155712</v>
      </c>
      <c r="R8">
        <f>pars_ffi_powHRT_stoke_i!Q8</f>
        <v>8.9984878039589403E-4</v>
      </c>
      <c r="S8">
        <f>pars_ffi_powHRT_stoke_i!R8</f>
        <v>369.42422909889501</v>
      </c>
      <c r="T8">
        <f>pars_ffi_powHRT_stoke_i!S8</f>
        <v>153.56065391367002</v>
      </c>
      <c r="U8">
        <f>pars_ffi_powHRT_stoke_i!T8</f>
        <v>1387.6942682210499</v>
      </c>
      <c r="V8">
        <f>pars_ffi_powHRT_stoke_i!U8</f>
        <v>444.64002654893699</v>
      </c>
      <c r="W8">
        <f>pars_ffi_powHRT_stoke_i!V8</f>
        <v>540.71891891891801</v>
      </c>
      <c r="X8">
        <f>pars_ffi_powHRT_stoke_i!W8</f>
        <v>1.2582019230768999E-3</v>
      </c>
      <c r="Y8">
        <f>pars_ffi_powHRT_stoke_i!X8</f>
        <v>1.5570414507772E-3</v>
      </c>
      <c r="Z8">
        <f>pars_ffi_powHRT_stoke_i!Y8</f>
        <v>1.4076216869270499E-3</v>
      </c>
      <c r="AA8">
        <f>pars_ffi_powHRT_stoke_i!Z8</f>
        <v>1.2141932111449636E-3</v>
      </c>
      <c r="AB8">
        <f>pars_ffi_powHRT_stoke_i!AA8</f>
        <v>15.989999999999965</v>
      </c>
      <c r="AC8">
        <f>pars_ffi_powHRT_stoke_i!AB8</f>
        <v>75.260000000000034</v>
      </c>
      <c r="AD8">
        <f>pars_ffi_powHRT_stoke_i!AC8</f>
        <v>8.75</v>
      </c>
      <c r="AE8">
        <f>pars_ffi_powHRT_stoke_i!AD8</f>
        <v>8.7499999999999994E-2</v>
      </c>
      <c r="AF8">
        <f>pars_ffi_powHRT_stoke_i!AE8</f>
        <v>0.84010000000000029</v>
      </c>
      <c r="AG8">
        <f>pars_ffi_powHRT_stoke_i!AF8</f>
        <v>5.0013522085755246</v>
      </c>
      <c r="AH8">
        <f>pars_ffi_powHRT_stoke_i!AG8</f>
        <v>0.17654644294310856</v>
      </c>
      <c r="AI8">
        <f>pars_ffi_powHRT_stoke_i!AH8</f>
        <v>2</v>
      </c>
      <c r="AJ8">
        <f>pars_ffi_powHRT_stoke_i!AI8</f>
        <v>100</v>
      </c>
      <c r="AK8">
        <f>pars_ffi_powHRT_stoke_i!AJ8</f>
        <v>77.821019050000004</v>
      </c>
      <c r="AL8">
        <f>pars_ffi_powHRT_stoke_i!AK8</f>
        <v>5.8</v>
      </c>
      <c r="AM8">
        <f>pars_ffi_powHRT_stoke_i!AL8</f>
        <v>-3.6</v>
      </c>
      <c r="AN8">
        <f>pars_ffi_powHRT_stoke_i!AM8</f>
        <v>0.52407904999999744</v>
      </c>
      <c r="AO8">
        <f>pars_ffi_powHRT_stoke_i!AN8</f>
        <v>2.2963916666666601E-2</v>
      </c>
      <c r="AP8">
        <f>pars_ffi_powHRT_stoke_i!AO8</f>
        <v>6.0130666666666603E-2</v>
      </c>
      <c r="AQ8">
        <f>pars_ffi_powHRT_stoke_i!AP8</f>
        <v>1</v>
      </c>
      <c r="AR8">
        <f>pars_ffi_powHRT_stoke_i!AQ8</f>
        <v>1</v>
      </c>
      <c r="AS8">
        <f>pars_ffi_powHRT_stoke_i!AR8</f>
        <v>1</v>
      </c>
      <c r="AT8">
        <f>pars_ffi_powHRT_stoke_i!AS8</f>
        <v>0</v>
      </c>
    </row>
    <row r="9" spans="1:46" x14ac:dyDescent="0.25">
      <c r="A9">
        <v>7</v>
      </c>
      <c r="B9" t="s">
        <v>78</v>
      </c>
      <c r="D9" t="s">
        <v>86</v>
      </c>
      <c r="E9" t="s">
        <v>86</v>
      </c>
      <c r="F9" t="s">
        <v>86</v>
      </c>
      <c r="G9" t="str">
        <f>pars_ffi_powHRT_stoke_i!F9</f>
        <v>OCD</v>
      </c>
      <c r="H9">
        <f>pars_ffi_powHRT_stoke_i!G9</f>
        <v>0</v>
      </c>
      <c r="I9" t="str">
        <f>pars_ffi_powHRT_stoke_i!H9</f>
        <v>OCD.0</v>
      </c>
      <c r="J9">
        <f>pars_ffi_powHRT_stoke_i!I9</f>
        <v>12.25</v>
      </c>
      <c r="K9">
        <f>pars_ffi_powHRT_stoke_i!J9</f>
        <v>5.5999999999999994E-2</v>
      </c>
      <c r="L9">
        <f>pars_ffi_powHRT_stoke_i!K9</f>
        <v>0.16643182782203911</v>
      </c>
      <c r="M9">
        <f>pars_ffi_powHRT_stoke_i!L9</f>
        <v>208.77267051342426</v>
      </c>
      <c r="N9">
        <f>pars_ffi_powHRT_stoke_i!M9</f>
        <v>0.23310810810810811</v>
      </c>
      <c r="O9">
        <f>pars_ffi_powHRT_stoke_i!N9</f>
        <v>0.2587269102990033</v>
      </c>
      <c r="P9">
        <f>pars_ffi_powHRT_stoke_i!O9</f>
        <v>1E-3</v>
      </c>
      <c r="Q9">
        <f>pars_ffi_powHRT_stoke_i!P9</f>
        <v>1.4192113250241647</v>
      </c>
      <c r="R9">
        <f>pars_ffi_powHRT_stoke_i!Q9</f>
        <v>9.383718100787632E-4</v>
      </c>
      <c r="S9">
        <f>pars_ffi_powHRT_stoke_i!R9</f>
        <v>302.23561159425799</v>
      </c>
      <c r="T9">
        <f>pars_ffi_powHRT_stoke_i!S9</f>
        <v>73.013113489711998</v>
      </c>
      <c r="U9">
        <f>pars_ffi_powHRT_stoke_i!T9</f>
        <v>1064.50872301703</v>
      </c>
      <c r="V9">
        <f>pars_ffi_powHRT_stoke_i!U9</f>
        <v>164.5863743358</v>
      </c>
      <c r="W9">
        <f>pars_ffi_powHRT_stoke_i!V9</f>
        <v>1421.03517587939</v>
      </c>
      <c r="X9">
        <f>pars_ffi_powHRT_stoke_i!W9</f>
        <v>1.4866556603773499E-3</v>
      </c>
      <c r="Y9">
        <f>pars_ffi_powHRT_stoke_i!X9</f>
        <v>2.7429458128078801E-3</v>
      </c>
      <c r="Z9">
        <f>pars_ffi_powHRT_stoke_i!Y9</f>
        <v>2.114800736592615E-3</v>
      </c>
      <c r="AA9">
        <f>pars_ffi_powHRT_stoke_i!Z9</f>
        <v>1.6183052916145923E-3</v>
      </c>
      <c r="AB9">
        <f>pars_ffi_powHRT_stoke_i!AA9</f>
        <v>1.4549999999999841</v>
      </c>
      <c r="AC9">
        <f>pars_ffi_powHRT_stoke_i!AB9</f>
        <v>87.295000000000016</v>
      </c>
      <c r="AD9">
        <f>pars_ffi_powHRT_stoke_i!AC9</f>
        <v>11.25</v>
      </c>
      <c r="AE9">
        <f>pars_ffi_powHRT_stoke_i!AD9</f>
        <v>0.1125</v>
      </c>
      <c r="AF9">
        <f>pars_ffi_powHRT_stoke_i!AE9</f>
        <v>0.98545000000000016</v>
      </c>
      <c r="AG9">
        <f>pars_ffi_powHRT_stoke_i!AF9</f>
        <v>3.4469039267027926</v>
      </c>
      <c r="AH9">
        <f>pars_ffi_powHRT_stoke_i!AG9</f>
        <v>0.29914264435717103</v>
      </c>
      <c r="AI9">
        <f>pars_ffi_powHRT_stoke_i!AH9</f>
        <v>2</v>
      </c>
      <c r="AJ9">
        <f>pars_ffi_powHRT_stoke_i!AI9</f>
        <v>100</v>
      </c>
      <c r="AK9">
        <f>pars_ffi_powHRT_stoke_i!AJ9</f>
        <v>75.098470210000002</v>
      </c>
      <c r="AL9">
        <f>pars_ffi_powHRT_stoke_i!AK9</f>
        <v>1.1000000000000001</v>
      </c>
      <c r="AM9">
        <f>pars_ffi_powHRT_stoke_i!AL9</f>
        <v>-2.2999999999999998</v>
      </c>
      <c r="AN9">
        <f>pars_ffi_powHRT_stoke_i!AM9</f>
        <v>0</v>
      </c>
      <c r="AO9">
        <f>pars_ffi_powHRT_stoke_i!AN9</f>
        <v>0.11172225</v>
      </c>
      <c r="AP9">
        <f>pars_ffi_powHRT_stoke_i!AO9</f>
        <v>0.22923774999999999</v>
      </c>
      <c r="AQ9">
        <f>pars_ffi_powHRT_stoke_i!AP9</f>
        <v>1</v>
      </c>
      <c r="AR9">
        <f>pars_ffi_powHRT_stoke_i!AQ9</f>
        <v>1</v>
      </c>
      <c r="AS9">
        <f>pars_ffi_powHRT_stoke_i!AR9</f>
        <v>1</v>
      </c>
      <c r="AT9">
        <f>pars_ffi_powHRT_stoke_i!AS9</f>
        <v>0</v>
      </c>
    </row>
    <row r="10" spans="1:46" x14ac:dyDescent="0.25">
      <c r="A10">
        <v>8</v>
      </c>
      <c r="B10" t="s">
        <v>78</v>
      </c>
      <c r="D10" t="s">
        <v>86</v>
      </c>
      <c r="E10" t="s">
        <v>86</v>
      </c>
      <c r="F10" t="s">
        <v>86</v>
      </c>
      <c r="G10" t="str">
        <f>pars_ffi_powHRT_stoke_i!F10</f>
        <v>OCD</v>
      </c>
      <c r="H10">
        <f>pars_ffi_powHRT_stoke_i!G10</f>
        <v>2</v>
      </c>
      <c r="I10" t="str">
        <f>pars_ffi_powHRT_stoke_i!H10</f>
        <v>OCD.2</v>
      </c>
      <c r="J10">
        <f>pars_ffi_powHRT_stoke_i!I10</f>
        <v>12.25</v>
      </c>
      <c r="K10">
        <f>pars_ffi_powHRT_stoke_i!J10</f>
        <v>5.5999999999999994E-2</v>
      </c>
      <c r="L10">
        <f>pars_ffi_powHRT_stoke_i!K10</f>
        <v>0.18547916017340912</v>
      </c>
      <c r="M10">
        <f>pars_ffi_powHRT_stoke_i!L10</f>
        <v>171.75289858577119</v>
      </c>
      <c r="N10">
        <f>pars_ffi_powHRT_stoke_i!M10</f>
        <v>0.23310810810810811</v>
      </c>
      <c r="O10">
        <f>pars_ffi_powHRT_stoke_i!N10</f>
        <v>0.2587269102990033</v>
      </c>
      <c r="P10">
        <f>pars_ffi_powHRT_stoke_i!O10</f>
        <v>1E-3</v>
      </c>
      <c r="Q10">
        <f>pars_ffi_powHRT_stoke_i!P10</f>
        <v>1.4192113250241647</v>
      </c>
      <c r="R10">
        <f>pars_ffi_powHRT_stoke_i!Q10</f>
        <v>9.383718100787632E-4</v>
      </c>
      <c r="S10">
        <f>pars_ffi_powHRT_stoke_i!R10</f>
        <v>222.641331127841</v>
      </c>
      <c r="T10">
        <f>pars_ffi_powHRT_stoke_i!S10</f>
        <v>87.606748122412</v>
      </c>
      <c r="U10">
        <f>pars_ffi_powHRT_stoke_i!T10</f>
        <v>845.85758596525102</v>
      </c>
      <c r="V10">
        <f>pars_ffi_powHRT_stoke_i!U10</f>
        <v>435.438931442654</v>
      </c>
      <c r="W10">
        <f>pars_ffi_powHRT_stoke_i!V10</f>
        <v>1675.1060606060601</v>
      </c>
      <c r="X10">
        <f>pars_ffi_powHRT_stoke_i!W10</f>
        <v>1.2249771897810101E-3</v>
      </c>
      <c r="Y10">
        <f>pars_ffi_powHRT_stoke_i!X10</f>
        <v>3.3715806451612897E-3</v>
      </c>
      <c r="Z10">
        <f>pars_ffi_powHRT_stoke_i!Y10</f>
        <v>2.2982789174711498E-3</v>
      </c>
      <c r="AA10">
        <f>pars_ffi_powHRT_stoke_i!Z10</f>
        <v>1.4955155742568268E-3</v>
      </c>
      <c r="AB10">
        <f>pars_ffi_powHRT_stoke_i!AA10</f>
        <v>2.9650000000000176</v>
      </c>
      <c r="AC10">
        <f>pars_ffi_powHRT_stoke_i!AB10</f>
        <v>82.034999999999982</v>
      </c>
      <c r="AD10">
        <f>pars_ffi_powHRT_stoke_i!AC10</f>
        <v>15</v>
      </c>
      <c r="AE10">
        <f>pars_ffi_powHRT_stoke_i!AD10</f>
        <v>0.15</v>
      </c>
      <c r="AF10">
        <f>pars_ffi_powHRT_stoke_i!AE10</f>
        <v>0.97034999999999982</v>
      </c>
      <c r="AG10">
        <f>pars_ffi_powHRT_stoke_i!AF10</f>
        <v>4.1365468353502992</v>
      </c>
      <c r="AH10">
        <f>pars_ffi_powHRT_stoke_i!AG10</f>
        <v>0.20397912128676132</v>
      </c>
      <c r="AI10">
        <f>pars_ffi_powHRT_stoke_i!AH10</f>
        <v>2</v>
      </c>
      <c r="AJ10">
        <f>pars_ffi_powHRT_stoke_i!AI10</f>
        <v>100</v>
      </c>
      <c r="AK10">
        <f>pars_ffi_powHRT_stoke_i!AJ10</f>
        <v>75.18614762</v>
      </c>
      <c r="AL10">
        <f>pars_ffi_powHRT_stoke_i!AK10</f>
        <v>1.1000000000000001</v>
      </c>
      <c r="AM10">
        <f>pars_ffi_powHRT_stoke_i!AL10</f>
        <v>-2.2999999999999998</v>
      </c>
      <c r="AN10">
        <f>pars_ffi_powHRT_stoke_i!AM10</f>
        <v>8.7677409999997735E-2</v>
      </c>
      <c r="AO10">
        <f>pars_ffi_powHRT_stoke_i!AN10</f>
        <v>0.15793333333333301</v>
      </c>
      <c r="AP10">
        <f>pars_ffi_powHRT_stoke_i!AO10</f>
        <v>0.40854600000000002</v>
      </c>
      <c r="AQ10">
        <f>pars_ffi_powHRT_stoke_i!AP10</f>
        <v>1</v>
      </c>
      <c r="AR10">
        <f>pars_ffi_powHRT_stoke_i!AQ10</f>
        <v>1</v>
      </c>
      <c r="AS10">
        <f>pars_ffi_powHRT_stoke_i!AR10</f>
        <v>1</v>
      </c>
      <c r="AT10">
        <f>pars_ffi_powHRT_stoke_i!AS10</f>
        <v>0</v>
      </c>
    </row>
    <row r="11" spans="1:46" x14ac:dyDescent="0.25">
      <c r="A11">
        <v>9</v>
      </c>
      <c r="B11" t="s">
        <v>78</v>
      </c>
      <c r="D11" t="s">
        <v>86</v>
      </c>
      <c r="E11" t="s">
        <v>86</v>
      </c>
      <c r="F11" t="s">
        <v>86</v>
      </c>
      <c r="G11" t="str">
        <f>pars_ffi_powHRT_stoke_i!F11</f>
        <v>OCD</v>
      </c>
      <c r="H11">
        <f>pars_ffi_powHRT_stoke_i!G11</f>
        <v>4</v>
      </c>
      <c r="I11" t="str">
        <f>pars_ffi_powHRT_stoke_i!H11</f>
        <v>OCD.4</v>
      </c>
      <c r="J11">
        <f>pars_ffi_powHRT_stoke_i!I11</f>
        <v>12.25</v>
      </c>
      <c r="K11">
        <f>pars_ffi_powHRT_stoke_i!J11</f>
        <v>5.5999999999999994E-2</v>
      </c>
      <c r="L11">
        <f>pars_ffi_powHRT_stoke_i!K11</f>
        <v>0.13297581035271647</v>
      </c>
      <c r="M11">
        <f>pars_ffi_powHRT_stoke_i!L11</f>
        <v>355.03474893188263</v>
      </c>
      <c r="N11">
        <f>pars_ffi_powHRT_stoke_i!M11</f>
        <v>0.23310810810810811</v>
      </c>
      <c r="O11">
        <f>pars_ffi_powHRT_stoke_i!N11</f>
        <v>0.2587269102990033</v>
      </c>
      <c r="P11">
        <f>pars_ffi_powHRT_stoke_i!O11</f>
        <v>1E-3</v>
      </c>
      <c r="Q11">
        <f>pars_ffi_powHRT_stoke_i!P11</f>
        <v>1.4192113250241647</v>
      </c>
      <c r="R11">
        <f>pars_ffi_powHRT_stoke_i!Q11</f>
        <v>9.383718100787632E-4</v>
      </c>
      <c r="S11">
        <f>pars_ffi_powHRT_stoke_i!R11</f>
        <v>184.21889452712401</v>
      </c>
      <c r="T11">
        <f>pars_ffi_powHRT_stoke_i!S11</f>
        <v>47.053771998159021</v>
      </c>
      <c r="U11">
        <f>pars_ffi_powHRT_stoke_i!T11</f>
        <v>505.24963940251803</v>
      </c>
      <c r="V11">
        <f>pars_ffi_powHRT_stoke_i!U11</f>
        <v>277.93099077960301</v>
      </c>
      <c r="W11">
        <f>pars_ffi_powHRT_stoke_i!V11</f>
        <v>1086.7623966942101</v>
      </c>
      <c r="X11">
        <f>pars_ffi_powHRT_stoke_i!W11</f>
        <v>1.1284559800664299E-3</v>
      </c>
      <c r="Y11">
        <f>pars_ffi_powHRT_stoke_i!X11</f>
        <v>4.2594693877550998E-3</v>
      </c>
      <c r="Z11">
        <f>pars_ffi_powHRT_stoke_i!Y11</f>
        <v>2.6939626839107651E-3</v>
      </c>
      <c r="AA11">
        <f>pars_ffi_powHRT_stoke_i!Z11</f>
        <v>1.5411732070823197E-3</v>
      </c>
      <c r="AB11">
        <f>pars_ffi_powHRT_stoke_i!AA11</f>
        <v>24.085000000000036</v>
      </c>
      <c r="AC11">
        <f>pars_ffi_powHRT_stoke_i!AB11</f>
        <v>68.414999999999964</v>
      </c>
      <c r="AD11">
        <f>pars_ffi_powHRT_stoke_i!AC11</f>
        <v>7.5</v>
      </c>
      <c r="AE11">
        <f>pars_ffi_powHRT_stoke_i!AD11</f>
        <v>7.4999999999999997E-2</v>
      </c>
      <c r="AF11">
        <f>pars_ffi_powHRT_stoke_i!AE11</f>
        <v>0.75914999999999966</v>
      </c>
      <c r="AG11">
        <f>pars_ffi_powHRT_stoke_i!AF11</f>
        <v>3.775993712508853</v>
      </c>
      <c r="AH11">
        <f>pars_ffi_powHRT_stoke_i!AG11</f>
        <v>0.17311022004876461</v>
      </c>
      <c r="AI11">
        <f>pars_ffi_powHRT_stoke_i!AH11</f>
        <v>2</v>
      </c>
      <c r="AJ11">
        <f>pars_ffi_powHRT_stoke_i!AI11</f>
        <v>100</v>
      </c>
      <c r="AK11">
        <f>pars_ffi_powHRT_stoke_i!AJ11</f>
        <v>76.178809999999999</v>
      </c>
      <c r="AL11">
        <f>pars_ffi_powHRT_stoke_i!AK11</f>
        <v>1.1000000000000001</v>
      </c>
      <c r="AM11">
        <f>pars_ffi_powHRT_stoke_i!AL11</f>
        <v>-2.2999999999999998</v>
      </c>
      <c r="AN11">
        <f>pars_ffi_powHRT_stoke_i!AM11</f>
        <v>1.0803397899999965</v>
      </c>
      <c r="AO11">
        <f>pars_ffi_powHRT_stoke_i!AN11</f>
        <v>2.2903E-2</v>
      </c>
      <c r="AP11">
        <f>pars_ffi_powHRT_stoke_i!AO11</f>
        <v>0.14547490909090899</v>
      </c>
      <c r="AQ11">
        <f>pars_ffi_powHRT_stoke_i!AP11</f>
        <v>1</v>
      </c>
      <c r="AR11">
        <f>pars_ffi_powHRT_stoke_i!AQ11</f>
        <v>1</v>
      </c>
      <c r="AS11">
        <f>pars_ffi_powHRT_stoke_i!AR11</f>
        <v>1</v>
      </c>
      <c r="AT11">
        <f>pars_ffi_powHRT_stoke_i!AS11</f>
        <v>0</v>
      </c>
    </row>
    <row r="12" spans="1:46" x14ac:dyDescent="0.25">
      <c r="A12">
        <f t="shared" ref="A12:A38" si="0">A11+1</f>
        <v>10</v>
      </c>
      <c r="B12" t="str">
        <f>"PSR-"&amp;C12&amp;"_PSM-"&amp;D12&amp;"_Cx-"&amp;E12&amp;"_Hx-"&amp;F12</f>
        <v>PSR-min_PSM-q1_Cx-L_Hx-H</v>
      </c>
      <c r="C12" t="s">
        <v>94</v>
      </c>
      <c r="D12" t="s">
        <v>91</v>
      </c>
      <c r="E12" t="s">
        <v>85</v>
      </c>
      <c r="F12" t="s">
        <v>87</v>
      </c>
      <c r="G12" t="s">
        <v>74</v>
      </c>
      <c r="H12">
        <v>0</v>
      </c>
      <c r="I12" t="s">
        <v>75</v>
      </c>
      <c r="J12">
        <v>51</v>
      </c>
      <c r="K12">
        <v>0.08</v>
      </c>
      <c r="L12">
        <v>0.05</v>
      </c>
      <c r="M12">
        <f>AG12*1000*(0.23-L12)</f>
        <v>515.56669729639918</v>
      </c>
      <c r="N12">
        <f t="shared" ref="N12:AC27" si="1">AVERAGE(N$3:N$11)</f>
        <v>0.37470365101944059</v>
      </c>
      <c r="O12">
        <f t="shared" si="1"/>
        <v>0.30745059326056012</v>
      </c>
      <c r="P12">
        <f t="shared" si="1"/>
        <v>1E-3</v>
      </c>
      <c r="Q12">
        <f t="shared" si="1"/>
        <v>0.98018015937266456</v>
      </c>
      <c r="R12">
        <f t="shared" si="1"/>
        <v>1.3289176549805767E-3</v>
      </c>
      <c r="S12">
        <f t="shared" si="1"/>
        <v>287.22197474175982</v>
      </c>
      <c r="T12">
        <f t="shared" si="1"/>
        <v>99.332634939928127</v>
      </c>
      <c r="U12">
        <f t="shared" si="1"/>
        <v>1248.7990129446907</v>
      </c>
      <c r="V12">
        <f t="shared" si="1"/>
        <v>489.62430314423051</v>
      </c>
      <c r="W12">
        <f t="shared" si="1"/>
        <v>1141.5875735458817</v>
      </c>
      <c r="X12">
        <f t="shared" si="1"/>
        <v>1.3578493545423733E-3</v>
      </c>
      <c r="Y12">
        <f t="shared" si="1"/>
        <v>2.2067651782268112E-3</v>
      </c>
      <c r="Z12">
        <f t="shared" si="1"/>
        <v>1.7823072663845922E-3</v>
      </c>
      <c r="AA12">
        <f t="shared" si="1"/>
        <v>1.4246971099002273E-3</v>
      </c>
      <c r="AB12">
        <f t="shared" si="1"/>
        <v>14.079444444444439</v>
      </c>
      <c r="AC12">
        <f t="shared" si="1"/>
        <v>69.809444444444452</v>
      </c>
      <c r="AD12">
        <f t="shared" ref="AD12:AF27" si="2">AVERAGE(AD$3:AD$11)</f>
        <v>16.111111111111111</v>
      </c>
      <c r="AE12">
        <f t="shared" si="2"/>
        <v>0.16111111111111109</v>
      </c>
      <c r="AF12">
        <f t="shared" si="2"/>
        <v>0.85920555555555578</v>
      </c>
      <c r="AG12">
        <f>2864.25942942444/1000</f>
        <v>2.8642594294244401</v>
      </c>
      <c r="AH12">
        <f>AVERAGE(AH$3:AH$11)</f>
        <v>0.21369616857511844</v>
      </c>
      <c r="AI12">
        <v>2</v>
      </c>
      <c r="AJ12" s="2">
        <v>100</v>
      </c>
      <c r="AK12">
        <v>75.098470210000002</v>
      </c>
      <c r="AL12">
        <v>1.1000000000000001</v>
      </c>
      <c r="AM12">
        <v>-2.2999999999999998</v>
      </c>
      <c r="AN12" s="3">
        <v>0</v>
      </c>
      <c r="AO12">
        <f t="shared" ref="AO12:AP19" si="3">EXP(-1.06+-0.0029*$M12)</f>
        <v>7.768109007862159E-2</v>
      </c>
      <c r="AP12">
        <f t="shared" si="3"/>
        <v>7.768109007862159E-2</v>
      </c>
      <c r="AQ12">
        <v>1</v>
      </c>
      <c r="AR12">
        <v>1</v>
      </c>
      <c r="AS12">
        <v>1</v>
      </c>
      <c r="AT12">
        <v>0</v>
      </c>
    </row>
    <row r="13" spans="1:46" x14ac:dyDescent="0.25">
      <c r="A13">
        <f t="shared" si="0"/>
        <v>11</v>
      </c>
      <c r="B13" t="str">
        <f t="shared" ref="B13:B76" si="4">"PSR-"&amp;C13&amp;"_PSM-"&amp;D13&amp;"_Cx-"&amp;E13&amp;"_Hx-"&amp;F13</f>
        <v>PSR-min_PSM-q1_Cx-L_Hx-M</v>
      </c>
      <c r="C13" t="s">
        <v>94</v>
      </c>
      <c r="D13" t="s">
        <v>91</v>
      </c>
      <c r="E13" t="s">
        <v>85</v>
      </c>
      <c r="F13" t="s">
        <v>86</v>
      </c>
      <c r="G13" t="s">
        <v>74</v>
      </c>
      <c r="H13">
        <v>2</v>
      </c>
      <c r="I13" t="s">
        <v>76</v>
      </c>
      <c r="J13">
        <v>51</v>
      </c>
      <c r="K13">
        <v>0.08</v>
      </c>
      <c r="L13">
        <v>0.05</v>
      </c>
      <c r="M13">
        <f t="shared" ref="M13:M38" si="5">AG13*1000*(0.23-L13)</f>
        <v>515.56669729639918</v>
      </c>
      <c r="N13">
        <f t="shared" si="1"/>
        <v>0.37470365101944059</v>
      </c>
      <c r="O13">
        <f t="shared" si="1"/>
        <v>0.30745059326056012</v>
      </c>
      <c r="P13">
        <f t="shared" si="1"/>
        <v>1E-3</v>
      </c>
      <c r="Q13">
        <f t="shared" si="1"/>
        <v>0.98018015937266456</v>
      </c>
      <c r="R13">
        <f t="shared" si="1"/>
        <v>1.3289176549805767E-3</v>
      </c>
      <c r="S13">
        <f t="shared" si="1"/>
        <v>287.22197474175982</v>
      </c>
      <c r="T13">
        <f t="shared" si="1"/>
        <v>99.332634939928127</v>
      </c>
      <c r="U13">
        <f t="shared" si="1"/>
        <v>1248.7990129446907</v>
      </c>
      <c r="V13">
        <f t="shared" si="1"/>
        <v>489.62430314423051</v>
      </c>
      <c r="W13">
        <f t="shared" si="1"/>
        <v>1141.5875735458817</v>
      </c>
      <c r="X13">
        <f t="shared" si="1"/>
        <v>1.3578493545423733E-3</v>
      </c>
      <c r="Y13">
        <f t="shared" si="1"/>
        <v>2.2067651782268112E-3</v>
      </c>
      <c r="Z13">
        <f t="shared" si="1"/>
        <v>1.7823072663845922E-3</v>
      </c>
      <c r="AA13">
        <f t="shared" si="1"/>
        <v>1.4246971099002273E-3</v>
      </c>
      <c r="AB13">
        <f t="shared" si="1"/>
        <v>14.079444444444439</v>
      </c>
      <c r="AC13">
        <f t="shared" si="1"/>
        <v>69.809444444444452</v>
      </c>
      <c r="AD13">
        <f t="shared" si="2"/>
        <v>16.111111111111111</v>
      </c>
      <c r="AE13">
        <f t="shared" si="2"/>
        <v>0.16111111111111109</v>
      </c>
      <c r="AF13">
        <f t="shared" ref="AF13:AF76" si="6">1-AB13/100</f>
        <v>0.85920555555555556</v>
      </c>
      <c r="AG13">
        <f t="shared" ref="AG13:AG74" si="7">2864.25942942444/1000</f>
        <v>2.8642594294244401</v>
      </c>
      <c r="AH13">
        <f t="shared" ref="AH13:AH17" si="8">AVERAGE(AH$3:AH$11)</f>
        <v>0.21369616857511844</v>
      </c>
      <c r="AI13">
        <v>2</v>
      </c>
      <c r="AJ13" s="2">
        <v>100</v>
      </c>
      <c r="AK13">
        <v>75.18614762</v>
      </c>
      <c r="AL13">
        <v>1.1000000000000001</v>
      </c>
      <c r="AM13">
        <v>-2.2999999999999998</v>
      </c>
      <c r="AN13" s="3">
        <v>8.7677409999997735E-2</v>
      </c>
      <c r="AO13">
        <f t="shared" si="3"/>
        <v>7.768109007862159E-2</v>
      </c>
      <c r="AP13">
        <f t="shared" si="3"/>
        <v>7.768109007862159E-2</v>
      </c>
      <c r="AQ13">
        <v>1</v>
      </c>
      <c r="AR13">
        <v>1</v>
      </c>
      <c r="AS13">
        <v>1</v>
      </c>
      <c r="AT13">
        <v>0</v>
      </c>
    </row>
    <row r="14" spans="1:46" x14ac:dyDescent="0.25">
      <c r="A14">
        <f t="shared" si="0"/>
        <v>12</v>
      </c>
      <c r="B14" t="str">
        <f t="shared" si="4"/>
        <v>PSR-min_PSM-q1_Cx-L_Hx-L</v>
      </c>
      <c r="C14" t="s">
        <v>94</v>
      </c>
      <c r="D14" t="s">
        <v>91</v>
      </c>
      <c r="E14" t="s">
        <v>85</v>
      </c>
      <c r="F14" t="s">
        <v>85</v>
      </c>
      <c r="G14" t="s">
        <v>74</v>
      </c>
      <c r="H14">
        <v>4</v>
      </c>
      <c r="I14" t="s">
        <v>77</v>
      </c>
      <c r="J14">
        <v>51</v>
      </c>
      <c r="K14">
        <v>0.08</v>
      </c>
      <c r="L14">
        <v>0.05</v>
      </c>
      <c r="M14">
        <f t="shared" si="5"/>
        <v>515.56669729639918</v>
      </c>
      <c r="N14">
        <f t="shared" si="1"/>
        <v>0.37470365101944059</v>
      </c>
      <c r="O14">
        <f t="shared" si="1"/>
        <v>0.30745059326056012</v>
      </c>
      <c r="P14">
        <f t="shared" si="1"/>
        <v>1E-3</v>
      </c>
      <c r="Q14">
        <f t="shared" si="1"/>
        <v>0.98018015937266456</v>
      </c>
      <c r="R14">
        <f t="shared" si="1"/>
        <v>1.3289176549805767E-3</v>
      </c>
      <c r="S14">
        <f t="shared" si="1"/>
        <v>287.22197474175982</v>
      </c>
      <c r="T14">
        <f t="shared" si="1"/>
        <v>99.332634939928127</v>
      </c>
      <c r="U14">
        <f t="shared" si="1"/>
        <v>1248.7990129446907</v>
      </c>
      <c r="V14">
        <f t="shared" si="1"/>
        <v>489.62430314423051</v>
      </c>
      <c r="W14">
        <f t="shared" si="1"/>
        <v>1141.5875735458817</v>
      </c>
      <c r="X14">
        <f t="shared" si="1"/>
        <v>1.3578493545423733E-3</v>
      </c>
      <c r="Y14">
        <f t="shared" si="1"/>
        <v>2.2067651782268112E-3</v>
      </c>
      <c r="Z14">
        <f t="shared" si="1"/>
        <v>1.7823072663845922E-3</v>
      </c>
      <c r="AA14">
        <f t="shared" si="1"/>
        <v>1.4246971099002273E-3</v>
      </c>
      <c r="AB14">
        <f t="shared" si="1"/>
        <v>14.079444444444439</v>
      </c>
      <c r="AC14">
        <f t="shared" si="1"/>
        <v>69.809444444444452</v>
      </c>
      <c r="AD14">
        <f t="shared" si="2"/>
        <v>16.111111111111111</v>
      </c>
      <c r="AE14">
        <f t="shared" si="2"/>
        <v>0.16111111111111109</v>
      </c>
      <c r="AF14">
        <f t="shared" si="6"/>
        <v>0.85920555555555556</v>
      </c>
      <c r="AG14">
        <f t="shared" si="7"/>
        <v>2.8642594294244401</v>
      </c>
      <c r="AH14">
        <f t="shared" si="8"/>
        <v>0.21369616857511844</v>
      </c>
      <c r="AI14">
        <v>2</v>
      </c>
      <c r="AJ14" s="2">
        <v>100</v>
      </c>
      <c r="AK14">
        <v>76.178809999999999</v>
      </c>
      <c r="AL14">
        <v>1.1000000000000001</v>
      </c>
      <c r="AM14">
        <v>-2.2999999999999998</v>
      </c>
      <c r="AN14" s="3">
        <v>1.0803397899999965</v>
      </c>
      <c r="AO14">
        <f t="shared" si="3"/>
        <v>7.768109007862159E-2</v>
      </c>
      <c r="AP14">
        <f t="shared" si="3"/>
        <v>7.768109007862159E-2</v>
      </c>
      <c r="AQ14">
        <v>1</v>
      </c>
      <c r="AR14">
        <v>1</v>
      </c>
      <c r="AS14">
        <v>1</v>
      </c>
      <c r="AT14">
        <v>0</v>
      </c>
    </row>
    <row r="15" spans="1:46" x14ac:dyDescent="0.25">
      <c r="A15">
        <f t="shared" si="0"/>
        <v>13</v>
      </c>
      <c r="B15" t="str">
        <f t="shared" si="4"/>
        <v>PSR-min_PSM-q1_Cx-M_Hx-H</v>
      </c>
      <c r="C15" t="s">
        <v>94</v>
      </c>
      <c r="D15" t="s">
        <v>91</v>
      </c>
      <c r="E15" t="s">
        <v>86</v>
      </c>
      <c r="F15" t="s">
        <v>87</v>
      </c>
      <c r="G15" t="s">
        <v>74</v>
      </c>
      <c r="H15">
        <v>0</v>
      </c>
      <c r="I15" t="s">
        <v>75</v>
      </c>
      <c r="J15">
        <v>115</v>
      </c>
      <c r="K15">
        <v>0.17</v>
      </c>
      <c r="L15">
        <v>0.05</v>
      </c>
      <c r="M15">
        <f t="shared" si="5"/>
        <v>515.56669729639918</v>
      </c>
      <c r="N15">
        <f t="shared" si="1"/>
        <v>0.37470365101944059</v>
      </c>
      <c r="O15">
        <f t="shared" si="1"/>
        <v>0.30745059326056012</v>
      </c>
      <c r="P15">
        <f t="shared" si="1"/>
        <v>1E-3</v>
      </c>
      <c r="Q15">
        <f t="shared" si="1"/>
        <v>0.98018015937266456</v>
      </c>
      <c r="R15">
        <f t="shared" si="1"/>
        <v>1.3289176549805767E-3</v>
      </c>
      <c r="S15">
        <f t="shared" si="1"/>
        <v>287.22197474175982</v>
      </c>
      <c r="T15">
        <f t="shared" si="1"/>
        <v>99.332634939928127</v>
      </c>
      <c r="U15">
        <f t="shared" si="1"/>
        <v>1248.7990129446907</v>
      </c>
      <c r="V15">
        <f t="shared" si="1"/>
        <v>489.62430314423051</v>
      </c>
      <c r="W15">
        <f t="shared" si="1"/>
        <v>1141.5875735458817</v>
      </c>
      <c r="X15">
        <f t="shared" si="1"/>
        <v>1.3578493545423733E-3</v>
      </c>
      <c r="Y15">
        <f t="shared" si="1"/>
        <v>2.2067651782268112E-3</v>
      </c>
      <c r="Z15">
        <f t="shared" si="1"/>
        <v>1.7823072663845922E-3</v>
      </c>
      <c r="AA15">
        <f t="shared" si="1"/>
        <v>1.4246971099002273E-3</v>
      </c>
      <c r="AB15">
        <f t="shared" si="1"/>
        <v>14.079444444444439</v>
      </c>
      <c r="AC15">
        <f t="shared" si="1"/>
        <v>69.809444444444452</v>
      </c>
      <c r="AD15">
        <f t="shared" si="2"/>
        <v>16.111111111111111</v>
      </c>
      <c r="AE15">
        <f t="shared" si="2"/>
        <v>0.16111111111111109</v>
      </c>
      <c r="AF15">
        <f t="shared" si="6"/>
        <v>0.85920555555555556</v>
      </c>
      <c r="AG15">
        <f t="shared" si="7"/>
        <v>2.8642594294244401</v>
      </c>
      <c r="AH15">
        <f t="shared" si="8"/>
        <v>0.21369616857511844</v>
      </c>
      <c r="AI15">
        <v>2</v>
      </c>
      <c r="AJ15" s="2">
        <v>100</v>
      </c>
      <c r="AK15">
        <v>75.098470210000002</v>
      </c>
      <c r="AL15">
        <v>1.1000000000000001</v>
      </c>
      <c r="AM15">
        <v>-2.2999999999999998</v>
      </c>
      <c r="AN15" s="3">
        <v>0</v>
      </c>
      <c r="AO15">
        <f t="shared" si="3"/>
        <v>7.768109007862159E-2</v>
      </c>
      <c r="AP15">
        <f t="shared" si="3"/>
        <v>7.768109007862159E-2</v>
      </c>
      <c r="AQ15">
        <v>1</v>
      </c>
      <c r="AR15">
        <v>1</v>
      </c>
      <c r="AS15">
        <v>1</v>
      </c>
      <c r="AT15">
        <v>0</v>
      </c>
    </row>
    <row r="16" spans="1:46" x14ac:dyDescent="0.25">
      <c r="A16">
        <f t="shared" si="0"/>
        <v>14</v>
      </c>
      <c r="B16" t="str">
        <f t="shared" si="4"/>
        <v>PSR-min_PSM-q1_Cx-M_Hx-M</v>
      </c>
      <c r="C16" t="s">
        <v>94</v>
      </c>
      <c r="D16" t="s">
        <v>91</v>
      </c>
      <c r="E16" t="s">
        <v>86</v>
      </c>
      <c r="F16" t="s">
        <v>86</v>
      </c>
      <c r="G16" t="s">
        <v>74</v>
      </c>
      <c r="H16">
        <v>2</v>
      </c>
      <c r="I16" t="s">
        <v>76</v>
      </c>
      <c r="J16">
        <v>115</v>
      </c>
      <c r="K16">
        <v>0.17</v>
      </c>
      <c r="L16">
        <v>0.05</v>
      </c>
      <c r="M16">
        <f t="shared" si="5"/>
        <v>515.56669729639918</v>
      </c>
      <c r="N16">
        <f t="shared" si="1"/>
        <v>0.37470365101944059</v>
      </c>
      <c r="O16">
        <f t="shared" si="1"/>
        <v>0.30745059326056012</v>
      </c>
      <c r="P16">
        <f t="shared" si="1"/>
        <v>1E-3</v>
      </c>
      <c r="Q16">
        <f t="shared" si="1"/>
        <v>0.98018015937266456</v>
      </c>
      <c r="R16">
        <f t="shared" si="1"/>
        <v>1.3289176549805767E-3</v>
      </c>
      <c r="S16">
        <f t="shared" si="1"/>
        <v>287.22197474175982</v>
      </c>
      <c r="T16">
        <f t="shared" si="1"/>
        <v>99.332634939928127</v>
      </c>
      <c r="U16">
        <f t="shared" si="1"/>
        <v>1248.7990129446907</v>
      </c>
      <c r="V16">
        <f t="shared" si="1"/>
        <v>489.62430314423051</v>
      </c>
      <c r="W16">
        <f t="shared" si="1"/>
        <v>1141.5875735458817</v>
      </c>
      <c r="X16">
        <f t="shared" si="1"/>
        <v>1.3578493545423733E-3</v>
      </c>
      <c r="Y16">
        <f t="shared" si="1"/>
        <v>2.2067651782268112E-3</v>
      </c>
      <c r="Z16">
        <f t="shared" si="1"/>
        <v>1.7823072663845922E-3</v>
      </c>
      <c r="AA16">
        <f t="shared" si="1"/>
        <v>1.4246971099002273E-3</v>
      </c>
      <c r="AB16">
        <f t="shared" si="1"/>
        <v>14.079444444444439</v>
      </c>
      <c r="AC16">
        <f t="shared" si="1"/>
        <v>69.809444444444452</v>
      </c>
      <c r="AD16">
        <f t="shared" si="2"/>
        <v>16.111111111111111</v>
      </c>
      <c r="AE16">
        <f t="shared" si="2"/>
        <v>0.16111111111111109</v>
      </c>
      <c r="AF16">
        <f t="shared" si="6"/>
        <v>0.85920555555555556</v>
      </c>
      <c r="AG16">
        <f t="shared" si="7"/>
        <v>2.8642594294244401</v>
      </c>
      <c r="AH16">
        <f t="shared" si="8"/>
        <v>0.21369616857511844</v>
      </c>
      <c r="AI16">
        <v>2</v>
      </c>
      <c r="AJ16" s="2">
        <v>100</v>
      </c>
      <c r="AK16">
        <v>75.18614762</v>
      </c>
      <c r="AL16">
        <v>1.1000000000000001</v>
      </c>
      <c r="AM16">
        <v>-2.2999999999999998</v>
      </c>
      <c r="AN16" s="3">
        <v>8.7677409999997735E-2</v>
      </c>
      <c r="AO16">
        <f t="shared" si="3"/>
        <v>7.768109007862159E-2</v>
      </c>
      <c r="AP16">
        <f t="shared" si="3"/>
        <v>7.768109007862159E-2</v>
      </c>
      <c r="AQ16">
        <v>1</v>
      </c>
      <c r="AR16">
        <v>1</v>
      </c>
      <c r="AS16">
        <v>1</v>
      </c>
      <c r="AT16">
        <v>0</v>
      </c>
    </row>
    <row r="17" spans="1:46" x14ac:dyDescent="0.25">
      <c r="A17">
        <f t="shared" si="0"/>
        <v>15</v>
      </c>
      <c r="B17" t="str">
        <f t="shared" si="4"/>
        <v>PSR-min_PSM-q1_Cx-M_Hx-L</v>
      </c>
      <c r="C17" t="s">
        <v>94</v>
      </c>
      <c r="D17" t="s">
        <v>91</v>
      </c>
      <c r="E17" t="s">
        <v>86</v>
      </c>
      <c r="F17" t="s">
        <v>85</v>
      </c>
      <c r="G17" t="s">
        <v>74</v>
      </c>
      <c r="H17">
        <v>4</v>
      </c>
      <c r="I17" t="s">
        <v>77</v>
      </c>
      <c r="J17">
        <v>115</v>
      </c>
      <c r="K17">
        <v>0.17</v>
      </c>
      <c r="L17">
        <v>0.05</v>
      </c>
      <c r="M17">
        <f t="shared" si="5"/>
        <v>515.56669729639918</v>
      </c>
      <c r="N17">
        <f t="shared" si="1"/>
        <v>0.37470365101944059</v>
      </c>
      <c r="O17">
        <f t="shared" si="1"/>
        <v>0.30745059326056012</v>
      </c>
      <c r="P17">
        <f t="shared" si="1"/>
        <v>1E-3</v>
      </c>
      <c r="Q17">
        <f t="shared" si="1"/>
        <v>0.98018015937266456</v>
      </c>
      <c r="R17">
        <f t="shared" si="1"/>
        <v>1.3289176549805767E-3</v>
      </c>
      <c r="S17">
        <f t="shared" si="1"/>
        <v>287.22197474175982</v>
      </c>
      <c r="T17">
        <f t="shared" si="1"/>
        <v>99.332634939928127</v>
      </c>
      <c r="U17">
        <f t="shared" si="1"/>
        <v>1248.7990129446907</v>
      </c>
      <c r="V17">
        <f t="shared" si="1"/>
        <v>489.62430314423051</v>
      </c>
      <c r="W17">
        <f t="shared" si="1"/>
        <v>1141.5875735458817</v>
      </c>
      <c r="X17">
        <f t="shared" si="1"/>
        <v>1.3578493545423733E-3</v>
      </c>
      <c r="Y17">
        <f t="shared" si="1"/>
        <v>2.2067651782268112E-3</v>
      </c>
      <c r="Z17">
        <f t="shared" si="1"/>
        <v>1.7823072663845922E-3</v>
      </c>
      <c r="AA17">
        <f t="shared" si="1"/>
        <v>1.4246971099002273E-3</v>
      </c>
      <c r="AB17">
        <f t="shared" si="1"/>
        <v>14.079444444444439</v>
      </c>
      <c r="AC17">
        <f t="shared" si="1"/>
        <v>69.809444444444452</v>
      </c>
      <c r="AD17">
        <f t="shared" si="2"/>
        <v>16.111111111111111</v>
      </c>
      <c r="AE17">
        <f t="shared" si="2"/>
        <v>0.16111111111111109</v>
      </c>
      <c r="AF17">
        <f t="shared" si="6"/>
        <v>0.85920555555555556</v>
      </c>
      <c r="AG17">
        <f t="shared" si="7"/>
        <v>2.8642594294244401</v>
      </c>
      <c r="AH17">
        <f t="shared" si="8"/>
        <v>0.21369616857511844</v>
      </c>
      <c r="AI17">
        <v>2</v>
      </c>
      <c r="AJ17" s="2">
        <v>100</v>
      </c>
      <c r="AK17">
        <v>76.178809999999999</v>
      </c>
      <c r="AL17">
        <v>1.1000000000000001</v>
      </c>
      <c r="AM17">
        <v>-2.2999999999999998</v>
      </c>
      <c r="AN17" s="3">
        <v>1.0803397899999965</v>
      </c>
      <c r="AO17">
        <f t="shared" si="3"/>
        <v>7.768109007862159E-2</v>
      </c>
      <c r="AP17">
        <f t="shared" si="3"/>
        <v>7.768109007862159E-2</v>
      </c>
      <c r="AQ17">
        <v>1</v>
      </c>
      <c r="AR17">
        <v>1</v>
      </c>
      <c r="AS17">
        <v>1</v>
      </c>
      <c r="AT17">
        <v>0</v>
      </c>
    </row>
    <row r="18" spans="1:46" x14ac:dyDescent="0.25">
      <c r="A18">
        <f t="shared" si="0"/>
        <v>16</v>
      </c>
      <c r="B18" t="str">
        <f t="shared" si="4"/>
        <v>PSR-min_PSM-q1_Cx-H_Hx-H</v>
      </c>
      <c r="C18" t="s">
        <v>94</v>
      </c>
      <c r="D18" t="s">
        <v>91</v>
      </c>
      <c r="E18" t="s">
        <v>87</v>
      </c>
      <c r="F18" t="s">
        <v>87</v>
      </c>
      <c r="G18" t="s">
        <v>74</v>
      </c>
      <c r="H18">
        <v>0</v>
      </c>
      <c r="I18" t="s">
        <v>75</v>
      </c>
      <c r="J18">
        <v>202</v>
      </c>
      <c r="K18">
        <v>0.23</v>
      </c>
      <c r="L18">
        <v>0.05</v>
      </c>
      <c r="M18">
        <f t="shared" si="5"/>
        <v>515.56669729639918</v>
      </c>
      <c r="N18">
        <f t="shared" si="1"/>
        <v>0.37470365101944059</v>
      </c>
      <c r="O18">
        <f t="shared" si="1"/>
        <v>0.30745059326056012</v>
      </c>
      <c r="P18">
        <f t="shared" si="1"/>
        <v>1E-3</v>
      </c>
      <c r="Q18">
        <f t="shared" si="1"/>
        <v>0.98018015937266456</v>
      </c>
      <c r="R18">
        <f t="shared" si="1"/>
        <v>1.3289176549805767E-3</v>
      </c>
      <c r="S18">
        <f t="shared" si="1"/>
        <v>287.22197474175982</v>
      </c>
      <c r="T18">
        <f t="shared" si="1"/>
        <v>99.332634939928127</v>
      </c>
      <c r="U18">
        <f t="shared" si="1"/>
        <v>1248.7990129446907</v>
      </c>
      <c r="V18">
        <f t="shared" si="1"/>
        <v>489.62430314423051</v>
      </c>
      <c r="W18">
        <f t="shared" si="1"/>
        <v>1141.5875735458817</v>
      </c>
      <c r="X18">
        <f t="shared" si="1"/>
        <v>1.3578493545423733E-3</v>
      </c>
      <c r="Y18">
        <f t="shared" si="1"/>
        <v>2.2067651782268112E-3</v>
      </c>
      <c r="Z18">
        <f t="shared" si="1"/>
        <v>1.7823072663845922E-3</v>
      </c>
      <c r="AA18">
        <f t="shared" si="1"/>
        <v>1.4246971099002273E-3</v>
      </c>
      <c r="AB18">
        <f t="shared" si="1"/>
        <v>14.079444444444439</v>
      </c>
      <c r="AC18">
        <f t="shared" si="1"/>
        <v>69.809444444444452</v>
      </c>
      <c r="AD18">
        <f t="shared" si="2"/>
        <v>16.111111111111111</v>
      </c>
      <c r="AE18">
        <f t="shared" si="2"/>
        <v>0.16111111111111109</v>
      </c>
      <c r="AF18">
        <f t="shared" si="6"/>
        <v>0.85920555555555556</v>
      </c>
      <c r="AG18">
        <f t="shared" si="7"/>
        <v>2.8642594294244401</v>
      </c>
      <c r="AH18">
        <f t="shared" ref="Y18:AH33" si="9">AVERAGE(AH$3:AH$11)</f>
        <v>0.21369616857511844</v>
      </c>
      <c r="AI18">
        <v>2</v>
      </c>
      <c r="AJ18" s="2">
        <v>100</v>
      </c>
      <c r="AK18">
        <v>75.098470210000002</v>
      </c>
      <c r="AL18">
        <v>1.1000000000000001</v>
      </c>
      <c r="AM18">
        <v>-2.2999999999999998</v>
      </c>
      <c r="AN18" s="3">
        <v>0</v>
      </c>
      <c r="AO18">
        <f t="shared" si="3"/>
        <v>7.768109007862159E-2</v>
      </c>
      <c r="AP18">
        <f t="shared" si="3"/>
        <v>7.768109007862159E-2</v>
      </c>
      <c r="AQ18">
        <v>1</v>
      </c>
      <c r="AR18">
        <v>1</v>
      </c>
      <c r="AS18">
        <v>1</v>
      </c>
      <c r="AT18">
        <v>0</v>
      </c>
    </row>
    <row r="19" spans="1:46" x14ac:dyDescent="0.25">
      <c r="A19">
        <f t="shared" si="0"/>
        <v>17</v>
      </c>
      <c r="B19" t="str">
        <f t="shared" si="4"/>
        <v>PSR-min_PSM-q1_Cx-H_Hx-M</v>
      </c>
      <c r="C19" t="s">
        <v>94</v>
      </c>
      <c r="D19" t="s">
        <v>91</v>
      </c>
      <c r="E19" t="s">
        <v>87</v>
      </c>
      <c r="F19" t="s">
        <v>86</v>
      </c>
      <c r="G19" t="s">
        <v>74</v>
      </c>
      <c r="H19">
        <v>2</v>
      </c>
      <c r="I19" t="s">
        <v>76</v>
      </c>
      <c r="J19">
        <v>202</v>
      </c>
      <c r="K19">
        <v>0.23</v>
      </c>
      <c r="L19">
        <v>0.05</v>
      </c>
      <c r="M19">
        <f t="shared" si="5"/>
        <v>515.56669729639918</v>
      </c>
      <c r="N19">
        <f t="shared" ref="N19:AC37" si="10">AVERAGE(N$3:N$11)</f>
        <v>0.37470365101944059</v>
      </c>
      <c r="O19">
        <f t="shared" si="10"/>
        <v>0.30745059326056012</v>
      </c>
      <c r="P19">
        <f t="shared" si="10"/>
        <v>1E-3</v>
      </c>
      <c r="Q19">
        <f t="shared" si="10"/>
        <v>0.98018015937266456</v>
      </c>
      <c r="R19">
        <f t="shared" si="10"/>
        <v>1.3289176549805767E-3</v>
      </c>
      <c r="S19">
        <f t="shared" si="10"/>
        <v>287.22197474175982</v>
      </c>
      <c r="T19">
        <f t="shared" si="10"/>
        <v>99.332634939928127</v>
      </c>
      <c r="U19">
        <f t="shared" si="10"/>
        <v>1248.7990129446907</v>
      </c>
      <c r="V19">
        <f t="shared" si="10"/>
        <v>489.62430314423051</v>
      </c>
      <c r="W19">
        <f t="shared" si="10"/>
        <v>1141.5875735458817</v>
      </c>
      <c r="X19">
        <f t="shared" si="10"/>
        <v>1.3578493545423733E-3</v>
      </c>
      <c r="Y19">
        <f t="shared" si="9"/>
        <v>2.2067651782268112E-3</v>
      </c>
      <c r="Z19">
        <f t="shared" si="9"/>
        <v>1.7823072663845922E-3</v>
      </c>
      <c r="AA19">
        <f t="shared" si="9"/>
        <v>1.4246971099002273E-3</v>
      </c>
      <c r="AB19">
        <f t="shared" si="1"/>
        <v>14.079444444444439</v>
      </c>
      <c r="AC19">
        <f t="shared" si="1"/>
        <v>69.809444444444452</v>
      </c>
      <c r="AD19">
        <f t="shared" si="2"/>
        <v>16.111111111111111</v>
      </c>
      <c r="AE19">
        <f t="shared" si="2"/>
        <v>0.16111111111111109</v>
      </c>
      <c r="AF19">
        <f t="shared" si="6"/>
        <v>0.85920555555555556</v>
      </c>
      <c r="AG19">
        <f t="shared" si="7"/>
        <v>2.8642594294244401</v>
      </c>
      <c r="AH19">
        <f t="shared" si="9"/>
        <v>0.21369616857511844</v>
      </c>
      <c r="AI19">
        <v>2</v>
      </c>
      <c r="AJ19" s="2">
        <v>100</v>
      </c>
      <c r="AK19">
        <v>75.18614762</v>
      </c>
      <c r="AL19">
        <v>1.1000000000000001</v>
      </c>
      <c r="AM19">
        <v>-2.2999999999999998</v>
      </c>
      <c r="AN19" s="3">
        <v>8.7677409999997735E-2</v>
      </c>
      <c r="AO19">
        <f t="shared" si="3"/>
        <v>7.768109007862159E-2</v>
      </c>
      <c r="AP19">
        <f t="shared" si="3"/>
        <v>7.768109007862159E-2</v>
      </c>
      <c r="AQ19">
        <v>1</v>
      </c>
      <c r="AR19">
        <v>1</v>
      </c>
      <c r="AS19">
        <v>1</v>
      </c>
      <c r="AT19">
        <v>0</v>
      </c>
    </row>
    <row r="20" spans="1:46" x14ac:dyDescent="0.25">
      <c r="A20">
        <f t="shared" si="0"/>
        <v>18</v>
      </c>
      <c r="B20" t="str">
        <f t="shared" si="4"/>
        <v>PSR-min_PSM-q1_Cx-H_Hx-L</v>
      </c>
      <c r="C20" t="s">
        <v>94</v>
      </c>
      <c r="D20" t="s">
        <v>91</v>
      </c>
      <c r="E20" t="s">
        <v>87</v>
      </c>
      <c r="F20" t="s">
        <v>85</v>
      </c>
      <c r="G20" t="s">
        <v>74</v>
      </c>
      <c r="H20">
        <v>4</v>
      </c>
      <c r="I20" t="s">
        <v>77</v>
      </c>
      <c r="J20">
        <v>202</v>
      </c>
      <c r="K20">
        <v>0.23</v>
      </c>
      <c r="L20">
        <v>0.05</v>
      </c>
      <c r="M20">
        <f t="shared" si="5"/>
        <v>515.56669729639918</v>
      </c>
      <c r="N20">
        <f t="shared" si="10"/>
        <v>0.37470365101944059</v>
      </c>
      <c r="O20">
        <f t="shared" si="10"/>
        <v>0.30745059326056012</v>
      </c>
      <c r="P20">
        <f t="shared" si="10"/>
        <v>1E-3</v>
      </c>
      <c r="Q20">
        <f t="shared" si="10"/>
        <v>0.98018015937266456</v>
      </c>
      <c r="R20">
        <f t="shared" si="10"/>
        <v>1.3289176549805767E-3</v>
      </c>
      <c r="S20">
        <f t="shared" si="10"/>
        <v>287.22197474175982</v>
      </c>
      <c r="T20">
        <f t="shared" si="10"/>
        <v>99.332634939928127</v>
      </c>
      <c r="U20">
        <f t="shared" si="10"/>
        <v>1248.7990129446907</v>
      </c>
      <c r="V20">
        <f t="shared" si="10"/>
        <v>489.62430314423051</v>
      </c>
      <c r="W20">
        <f t="shared" si="10"/>
        <v>1141.5875735458817</v>
      </c>
      <c r="X20">
        <f t="shared" si="10"/>
        <v>1.3578493545423733E-3</v>
      </c>
      <c r="Y20">
        <f t="shared" si="9"/>
        <v>2.2067651782268112E-3</v>
      </c>
      <c r="Z20">
        <f t="shared" si="9"/>
        <v>1.7823072663845922E-3</v>
      </c>
      <c r="AA20">
        <f t="shared" si="9"/>
        <v>1.4246971099002273E-3</v>
      </c>
      <c r="AB20">
        <f t="shared" si="1"/>
        <v>14.079444444444439</v>
      </c>
      <c r="AC20">
        <f t="shared" si="1"/>
        <v>69.809444444444452</v>
      </c>
      <c r="AD20">
        <f t="shared" si="2"/>
        <v>16.111111111111111</v>
      </c>
      <c r="AE20">
        <f t="shared" si="2"/>
        <v>0.16111111111111109</v>
      </c>
      <c r="AF20">
        <f t="shared" si="6"/>
        <v>0.85920555555555556</v>
      </c>
      <c r="AG20">
        <f t="shared" si="7"/>
        <v>2.8642594294244401</v>
      </c>
      <c r="AH20">
        <f t="shared" si="9"/>
        <v>0.21369616857511844</v>
      </c>
      <c r="AI20">
        <v>2</v>
      </c>
      <c r="AJ20" s="2">
        <v>100</v>
      </c>
      <c r="AK20">
        <v>76.178809999999999</v>
      </c>
      <c r="AL20">
        <v>1.1000000000000001</v>
      </c>
      <c r="AM20">
        <v>-2.2999999999999998</v>
      </c>
      <c r="AN20" s="3">
        <v>1.0803397899999965</v>
      </c>
      <c r="AO20">
        <f t="shared" ref="AO20:AP35" si="11">EXP(-1.06+-0.0029*$M20)</f>
        <v>7.768109007862159E-2</v>
      </c>
      <c r="AP20">
        <f t="shared" si="11"/>
        <v>7.768109007862159E-2</v>
      </c>
      <c r="AQ20">
        <v>1</v>
      </c>
      <c r="AR20">
        <v>1</v>
      </c>
      <c r="AS20">
        <v>1</v>
      </c>
      <c r="AT20">
        <v>0</v>
      </c>
    </row>
    <row r="21" spans="1:46" x14ac:dyDescent="0.25">
      <c r="A21">
        <f t="shared" si="0"/>
        <v>19</v>
      </c>
      <c r="B21" t="str">
        <f t="shared" si="4"/>
        <v>PSR-min_PSM-q2_Cx-L_Hx-H</v>
      </c>
      <c r="C21" t="s">
        <v>94</v>
      </c>
      <c r="D21" t="s">
        <v>92</v>
      </c>
      <c r="E21" t="s">
        <v>85</v>
      </c>
      <c r="F21" t="s">
        <v>87</v>
      </c>
      <c r="G21" t="s">
        <v>74</v>
      </c>
      <c r="H21">
        <v>0</v>
      </c>
      <c r="I21" t="s">
        <v>75</v>
      </c>
      <c r="J21">
        <v>51</v>
      </c>
      <c r="K21">
        <v>0.08</v>
      </c>
      <c r="L21">
        <v>0.05</v>
      </c>
      <c r="M21">
        <f t="shared" si="5"/>
        <v>685.93080826589039</v>
      </c>
      <c r="N21">
        <f t="shared" si="10"/>
        <v>0.37470365101944059</v>
      </c>
      <c r="O21">
        <f t="shared" si="10"/>
        <v>0.30745059326056012</v>
      </c>
      <c r="P21">
        <f t="shared" si="10"/>
        <v>1E-3</v>
      </c>
      <c r="Q21">
        <f t="shared" si="10"/>
        <v>0.98018015937266456</v>
      </c>
      <c r="R21">
        <f t="shared" si="10"/>
        <v>1.3289176549805767E-3</v>
      </c>
      <c r="S21">
        <f t="shared" si="10"/>
        <v>287.22197474175982</v>
      </c>
      <c r="T21">
        <f t="shared" si="10"/>
        <v>99.332634939928127</v>
      </c>
      <c r="U21">
        <f t="shared" si="10"/>
        <v>1248.7990129446907</v>
      </c>
      <c r="V21">
        <f t="shared" si="10"/>
        <v>489.62430314423051</v>
      </c>
      <c r="W21">
        <f t="shared" si="10"/>
        <v>1141.5875735458817</v>
      </c>
      <c r="X21">
        <f t="shared" si="10"/>
        <v>1.3578493545423733E-3</v>
      </c>
      <c r="Y21">
        <f t="shared" si="9"/>
        <v>2.2067651782268112E-3</v>
      </c>
      <c r="Z21">
        <f t="shared" si="9"/>
        <v>1.7823072663845922E-3</v>
      </c>
      <c r="AA21">
        <f t="shared" si="9"/>
        <v>1.4246971099002273E-3</v>
      </c>
      <c r="AB21">
        <f t="shared" si="1"/>
        <v>14.079444444444439</v>
      </c>
      <c r="AC21">
        <f t="shared" si="1"/>
        <v>69.809444444444452</v>
      </c>
      <c r="AD21">
        <f t="shared" si="2"/>
        <v>16.111111111111111</v>
      </c>
      <c r="AE21">
        <f t="shared" si="2"/>
        <v>0.16111111111111109</v>
      </c>
      <c r="AF21">
        <f t="shared" si="6"/>
        <v>0.85920555555555556</v>
      </c>
      <c r="AG21">
        <f>3810.72671258828/1000</f>
        <v>3.8107267125882798</v>
      </c>
      <c r="AH21">
        <f t="shared" si="9"/>
        <v>0.21369616857511844</v>
      </c>
      <c r="AI21">
        <v>2</v>
      </c>
      <c r="AJ21" s="2">
        <v>100</v>
      </c>
      <c r="AK21">
        <v>75.098470210000002</v>
      </c>
      <c r="AL21">
        <v>1.1000000000000001</v>
      </c>
      <c r="AM21">
        <v>-2.2999999999999998</v>
      </c>
      <c r="AN21" s="3">
        <v>0</v>
      </c>
      <c r="AO21">
        <f t="shared" si="11"/>
        <v>4.7396857783250868E-2</v>
      </c>
      <c r="AP21">
        <f t="shared" si="11"/>
        <v>4.7396857783250868E-2</v>
      </c>
      <c r="AQ21">
        <v>1</v>
      </c>
      <c r="AR21">
        <v>1</v>
      </c>
      <c r="AS21">
        <v>1</v>
      </c>
      <c r="AT21">
        <v>0</v>
      </c>
    </row>
    <row r="22" spans="1:46" x14ac:dyDescent="0.25">
      <c r="A22">
        <f t="shared" si="0"/>
        <v>20</v>
      </c>
      <c r="B22" t="str">
        <f t="shared" si="4"/>
        <v>PSR-min_PSM-q2_Cx-L_Hx-M</v>
      </c>
      <c r="C22" t="s">
        <v>94</v>
      </c>
      <c r="D22" t="s">
        <v>92</v>
      </c>
      <c r="E22" t="s">
        <v>85</v>
      </c>
      <c r="F22" t="s">
        <v>86</v>
      </c>
      <c r="G22" t="s">
        <v>74</v>
      </c>
      <c r="H22">
        <v>2</v>
      </c>
      <c r="I22" t="s">
        <v>76</v>
      </c>
      <c r="J22">
        <v>51</v>
      </c>
      <c r="K22">
        <v>0.08</v>
      </c>
      <c r="L22">
        <v>0.05</v>
      </c>
      <c r="M22">
        <f t="shared" si="5"/>
        <v>685.93080826589039</v>
      </c>
      <c r="N22">
        <f t="shared" si="10"/>
        <v>0.37470365101944059</v>
      </c>
      <c r="O22">
        <f t="shared" si="10"/>
        <v>0.30745059326056012</v>
      </c>
      <c r="P22">
        <f t="shared" si="10"/>
        <v>1E-3</v>
      </c>
      <c r="Q22">
        <f t="shared" si="10"/>
        <v>0.98018015937266456</v>
      </c>
      <c r="R22">
        <f t="shared" si="10"/>
        <v>1.3289176549805767E-3</v>
      </c>
      <c r="S22">
        <f t="shared" si="10"/>
        <v>287.22197474175982</v>
      </c>
      <c r="T22">
        <f t="shared" si="10"/>
        <v>99.332634939928127</v>
      </c>
      <c r="U22">
        <f t="shared" si="10"/>
        <v>1248.7990129446907</v>
      </c>
      <c r="V22">
        <f t="shared" si="10"/>
        <v>489.62430314423051</v>
      </c>
      <c r="W22">
        <f t="shared" si="10"/>
        <v>1141.5875735458817</v>
      </c>
      <c r="X22">
        <f t="shared" si="10"/>
        <v>1.3578493545423733E-3</v>
      </c>
      <c r="Y22">
        <f t="shared" si="9"/>
        <v>2.2067651782268112E-3</v>
      </c>
      <c r="Z22">
        <f t="shared" si="9"/>
        <v>1.7823072663845922E-3</v>
      </c>
      <c r="AA22">
        <f t="shared" si="9"/>
        <v>1.4246971099002273E-3</v>
      </c>
      <c r="AB22">
        <f t="shared" si="1"/>
        <v>14.079444444444439</v>
      </c>
      <c r="AC22">
        <f t="shared" si="1"/>
        <v>69.809444444444452</v>
      </c>
      <c r="AD22">
        <f t="shared" si="2"/>
        <v>16.111111111111111</v>
      </c>
      <c r="AE22">
        <f t="shared" si="2"/>
        <v>0.16111111111111109</v>
      </c>
      <c r="AF22">
        <f t="shared" si="6"/>
        <v>0.85920555555555556</v>
      </c>
      <c r="AG22">
        <f t="shared" ref="AG22:AG29" si="12">3810.72671258828/1000</f>
        <v>3.8107267125882798</v>
      </c>
      <c r="AH22">
        <f t="shared" si="9"/>
        <v>0.21369616857511844</v>
      </c>
      <c r="AI22">
        <v>2</v>
      </c>
      <c r="AJ22" s="2">
        <v>100</v>
      </c>
      <c r="AK22">
        <v>75.18614762</v>
      </c>
      <c r="AL22">
        <v>1.1000000000000001</v>
      </c>
      <c r="AM22">
        <v>-2.2999999999999998</v>
      </c>
      <c r="AN22" s="3">
        <v>8.7677409999997735E-2</v>
      </c>
      <c r="AO22">
        <f t="shared" si="11"/>
        <v>4.7396857783250868E-2</v>
      </c>
      <c r="AP22">
        <f t="shared" si="11"/>
        <v>4.7396857783250868E-2</v>
      </c>
      <c r="AQ22">
        <v>1</v>
      </c>
      <c r="AR22">
        <v>1</v>
      </c>
      <c r="AS22">
        <v>1</v>
      </c>
      <c r="AT22">
        <v>0</v>
      </c>
    </row>
    <row r="23" spans="1:46" x14ac:dyDescent="0.25">
      <c r="A23">
        <f t="shared" si="0"/>
        <v>21</v>
      </c>
      <c r="B23" t="str">
        <f t="shared" si="4"/>
        <v>PSR-min_PSM-q2_Cx-L_Hx-L</v>
      </c>
      <c r="C23" t="s">
        <v>94</v>
      </c>
      <c r="D23" t="s">
        <v>92</v>
      </c>
      <c r="E23" t="s">
        <v>85</v>
      </c>
      <c r="F23" t="s">
        <v>85</v>
      </c>
      <c r="G23" t="s">
        <v>74</v>
      </c>
      <c r="H23">
        <v>4</v>
      </c>
      <c r="I23" t="s">
        <v>77</v>
      </c>
      <c r="J23">
        <v>51</v>
      </c>
      <c r="K23">
        <v>0.08</v>
      </c>
      <c r="L23">
        <v>0.05</v>
      </c>
      <c r="M23">
        <f t="shared" si="5"/>
        <v>685.93080826589039</v>
      </c>
      <c r="N23">
        <f t="shared" si="10"/>
        <v>0.37470365101944059</v>
      </c>
      <c r="O23">
        <f t="shared" si="10"/>
        <v>0.30745059326056012</v>
      </c>
      <c r="P23">
        <f t="shared" si="10"/>
        <v>1E-3</v>
      </c>
      <c r="Q23">
        <f t="shared" si="10"/>
        <v>0.98018015937266456</v>
      </c>
      <c r="R23">
        <f t="shared" si="10"/>
        <v>1.3289176549805767E-3</v>
      </c>
      <c r="S23">
        <f t="shared" si="10"/>
        <v>287.22197474175982</v>
      </c>
      <c r="T23">
        <f t="shared" si="10"/>
        <v>99.332634939928127</v>
      </c>
      <c r="U23">
        <f t="shared" si="10"/>
        <v>1248.7990129446907</v>
      </c>
      <c r="V23">
        <f t="shared" si="10"/>
        <v>489.62430314423051</v>
      </c>
      <c r="W23">
        <f t="shared" si="10"/>
        <v>1141.5875735458817</v>
      </c>
      <c r="X23">
        <f t="shared" si="10"/>
        <v>1.3578493545423733E-3</v>
      </c>
      <c r="Y23">
        <f t="shared" si="9"/>
        <v>2.2067651782268112E-3</v>
      </c>
      <c r="Z23">
        <f t="shared" si="9"/>
        <v>1.7823072663845922E-3</v>
      </c>
      <c r="AA23">
        <f t="shared" si="9"/>
        <v>1.4246971099002273E-3</v>
      </c>
      <c r="AB23">
        <f t="shared" si="1"/>
        <v>14.079444444444439</v>
      </c>
      <c r="AC23">
        <f t="shared" si="1"/>
        <v>69.809444444444452</v>
      </c>
      <c r="AD23">
        <f t="shared" si="2"/>
        <v>16.111111111111111</v>
      </c>
      <c r="AE23">
        <f t="shared" si="2"/>
        <v>0.16111111111111109</v>
      </c>
      <c r="AF23">
        <f t="shared" si="6"/>
        <v>0.85920555555555556</v>
      </c>
      <c r="AG23">
        <f t="shared" si="12"/>
        <v>3.8107267125882798</v>
      </c>
      <c r="AH23">
        <f t="shared" si="9"/>
        <v>0.21369616857511844</v>
      </c>
      <c r="AI23">
        <v>2</v>
      </c>
      <c r="AJ23" s="2">
        <v>100</v>
      </c>
      <c r="AK23">
        <v>76.178809999999999</v>
      </c>
      <c r="AL23">
        <v>1.1000000000000001</v>
      </c>
      <c r="AM23">
        <v>-2.2999999999999998</v>
      </c>
      <c r="AN23" s="3">
        <v>1.0803397899999965</v>
      </c>
      <c r="AO23">
        <f t="shared" si="11"/>
        <v>4.7396857783250868E-2</v>
      </c>
      <c r="AP23">
        <f t="shared" si="11"/>
        <v>4.7396857783250868E-2</v>
      </c>
      <c r="AQ23">
        <v>1</v>
      </c>
      <c r="AR23">
        <v>1</v>
      </c>
      <c r="AS23">
        <v>1</v>
      </c>
      <c r="AT23">
        <v>0</v>
      </c>
    </row>
    <row r="24" spans="1:46" x14ac:dyDescent="0.25">
      <c r="A24">
        <f t="shared" si="0"/>
        <v>22</v>
      </c>
      <c r="B24" t="str">
        <f t="shared" si="4"/>
        <v>PSR-min_PSM-q2_Cx-M_Hx-H</v>
      </c>
      <c r="C24" t="s">
        <v>94</v>
      </c>
      <c r="D24" t="s">
        <v>92</v>
      </c>
      <c r="E24" t="s">
        <v>86</v>
      </c>
      <c r="F24" t="s">
        <v>87</v>
      </c>
      <c r="G24" t="s">
        <v>74</v>
      </c>
      <c r="H24">
        <v>0</v>
      </c>
      <c r="I24" t="s">
        <v>75</v>
      </c>
      <c r="J24">
        <v>115</v>
      </c>
      <c r="K24">
        <v>0.17</v>
      </c>
      <c r="L24">
        <v>0.05</v>
      </c>
      <c r="M24">
        <f t="shared" si="5"/>
        <v>685.93080826589039</v>
      </c>
      <c r="N24">
        <f t="shared" si="10"/>
        <v>0.37470365101944059</v>
      </c>
      <c r="O24">
        <f t="shared" si="10"/>
        <v>0.30745059326056012</v>
      </c>
      <c r="P24">
        <f t="shared" si="10"/>
        <v>1E-3</v>
      </c>
      <c r="Q24">
        <f t="shared" si="10"/>
        <v>0.98018015937266456</v>
      </c>
      <c r="R24">
        <f t="shared" si="10"/>
        <v>1.3289176549805767E-3</v>
      </c>
      <c r="S24">
        <f t="shared" si="10"/>
        <v>287.22197474175982</v>
      </c>
      <c r="T24">
        <f t="shared" si="10"/>
        <v>99.332634939928127</v>
      </c>
      <c r="U24">
        <f t="shared" si="10"/>
        <v>1248.7990129446907</v>
      </c>
      <c r="V24">
        <f t="shared" si="10"/>
        <v>489.62430314423051</v>
      </c>
      <c r="W24">
        <f t="shared" si="10"/>
        <v>1141.5875735458817</v>
      </c>
      <c r="X24">
        <f t="shared" si="10"/>
        <v>1.3578493545423733E-3</v>
      </c>
      <c r="Y24">
        <f t="shared" si="9"/>
        <v>2.2067651782268112E-3</v>
      </c>
      <c r="Z24">
        <f t="shared" si="9"/>
        <v>1.7823072663845922E-3</v>
      </c>
      <c r="AA24">
        <f t="shared" si="9"/>
        <v>1.4246971099002273E-3</v>
      </c>
      <c r="AB24">
        <f t="shared" si="1"/>
        <v>14.079444444444439</v>
      </c>
      <c r="AC24">
        <f t="shared" si="1"/>
        <v>69.809444444444452</v>
      </c>
      <c r="AD24">
        <f t="shared" si="2"/>
        <v>16.111111111111111</v>
      </c>
      <c r="AE24">
        <f t="shared" si="2"/>
        <v>0.16111111111111109</v>
      </c>
      <c r="AF24">
        <f t="shared" si="6"/>
        <v>0.85920555555555556</v>
      </c>
      <c r="AG24">
        <f t="shared" si="12"/>
        <v>3.8107267125882798</v>
      </c>
      <c r="AH24">
        <f t="shared" si="9"/>
        <v>0.21369616857511844</v>
      </c>
      <c r="AI24">
        <v>2</v>
      </c>
      <c r="AJ24" s="2">
        <v>100</v>
      </c>
      <c r="AK24">
        <v>75.098470210000002</v>
      </c>
      <c r="AL24">
        <v>1.1000000000000001</v>
      </c>
      <c r="AM24">
        <v>-2.2999999999999998</v>
      </c>
      <c r="AN24" s="3">
        <v>0</v>
      </c>
      <c r="AO24">
        <f t="shared" si="11"/>
        <v>4.7396857783250868E-2</v>
      </c>
      <c r="AP24">
        <f t="shared" si="11"/>
        <v>4.7396857783250868E-2</v>
      </c>
      <c r="AQ24">
        <v>1</v>
      </c>
      <c r="AR24">
        <v>1</v>
      </c>
      <c r="AS24">
        <v>1</v>
      </c>
      <c r="AT24">
        <v>0</v>
      </c>
    </row>
    <row r="25" spans="1:46" x14ac:dyDescent="0.25">
      <c r="A25">
        <f t="shared" si="0"/>
        <v>23</v>
      </c>
      <c r="B25" t="str">
        <f t="shared" si="4"/>
        <v>PSR-min_PSM-q2_Cx-M_Hx-M</v>
      </c>
      <c r="C25" t="s">
        <v>94</v>
      </c>
      <c r="D25" t="s">
        <v>92</v>
      </c>
      <c r="E25" t="s">
        <v>86</v>
      </c>
      <c r="F25" t="s">
        <v>86</v>
      </c>
      <c r="G25" t="s">
        <v>74</v>
      </c>
      <c r="H25">
        <v>2</v>
      </c>
      <c r="I25" t="s">
        <v>76</v>
      </c>
      <c r="J25">
        <v>115</v>
      </c>
      <c r="K25">
        <v>0.17</v>
      </c>
      <c r="L25">
        <v>0.05</v>
      </c>
      <c r="M25">
        <f t="shared" si="5"/>
        <v>685.93080826589039</v>
      </c>
      <c r="N25">
        <f t="shared" si="10"/>
        <v>0.37470365101944059</v>
      </c>
      <c r="O25">
        <f t="shared" si="10"/>
        <v>0.30745059326056012</v>
      </c>
      <c r="P25">
        <f t="shared" si="10"/>
        <v>1E-3</v>
      </c>
      <c r="Q25">
        <f t="shared" si="10"/>
        <v>0.98018015937266456</v>
      </c>
      <c r="R25">
        <f t="shared" si="10"/>
        <v>1.3289176549805767E-3</v>
      </c>
      <c r="S25">
        <f t="shared" si="10"/>
        <v>287.22197474175982</v>
      </c>
      <c r="T25">
        <f t="shared" si="10"/>
        <v>99.332634939928127</v>
      </c>
      <c r="U25">
        <f t="shared" si="10"/>
        <v>1248.7990129446907</v>
      </c>
      <c r="V25">
        <f t="shared" si="10"/>
        <v>489.62430314423051</v>
      </c>
      <c r="W25">
        <f t="shared" si="10"/>
        <v>1141.5875735458817</v>
      </c>
      <c r="X25">
        <f t="shared" si="10"/>
        <v>1.3578493545423733E-3</v>
      </c>
      <c r="Y25">
        <f t="shared" si="9"/>
        <v>2.2067651782268112E-3</v>
      </c>
      <c r="Z25">
        <f t="shared" si="9"/>
        <v>1.7823072663845922E-3</v>
      </c>
      <c r="AA25">
        <f t="shared" si="9"/>
        <v>1.4246971099002273E-3</v>
      </c>
      <c r="AB25">
        <f t="shared" si="1"/>
        <v>14.079444444444439</v>
      </c>
      <c r="AC25">
        <f t="shared" si="1"/>
        <v>69.809444444444452</v>
      </c>
      <c r="AD25">
        <f t="shared" si="2"/>
        <v>16.111111111111111</v>
      </c>
      <c r="AE25">
        <f t="shared" si="2"/>
        <v>0.16111111111111109</v>
      </c>
      <c r="AF25">
        <f t="shared" si="6"/>
        <v>0.85920555555555556</v>
      </c>
      <c r="AG25">
        <f t="shared" si="12"/>
        <v>3.8107267125882798</v>
      </c>
      <c r="AH25">
        <f t="shared" si="9"/>
        <v>0.21369616857511844</v>
      </c>
      <c r="AI25">
        <v>2</v>
      </c>
      <c r="AJ25" s="2">
        <v>100</v>
      </c>
      <c r="AK25">
        <v>75.18614762</v>
      </c>
      <c r="AL25">
        <v>1.1000000000000001</v>
      </c>
      <c r="AM25">
        <v>-2.2999999999999998</v>
      </c>
      <c r="AN25" s="3">
        <v>8.7677409999997735E-2</v>
      </c>
      <c r="AO25">
        <f t="shared" si="11"/>
        <v>4.7396857783250868E-2</v>
      </c>
      <c r="AP25">
        <f t="shared" si="11"/>
        <v>4.7396857783250868E-2</v>
      </c>
      <c r="AQ25">
        <v>1</v>
      </c>
      <c r="AR25">
        <v>1</v>
      </c>
      <c r="AS25">
        <v>1</v>
      </c>
      <c r="AT25">
        <v>0</v>
      </c>
    </row>
    <row r="26" spans="1:46" x14ac:dyDescent="0.25">
      <c r="A26">
        <f t="shared" si="0"/>
        <v>24</v>
      </c>
      <c r="B26" t="str">
        <f t="shared" si="4"/>
        <v>PSR-min_PSM-q2_Cx-M_Hx-L</v>
      </c>
      <c r="C26" t="s">
        <v>94</v>
      </c>
      <c r="D26" t="s">
        <v>92</v>
      </c>
      <c r="E26" t="s">
        <v>86</v>
      </c>
      <c r="F26" t="s">
        <v>85</v>
      </c>
      <c r="G26" t="s">
        <v>74</v>
      </c>
      <c r="H26">
        <v>4</v>
      </c>
      <c r="I26" t="s">
        <v>77</v>
      </c>
      <c r="J26">
        <v>115</v>
      </c>
      <c r="K26">
        <v>0.17</v>
      </c>
      <c r="L26">
        <v>0.05</v>
      </c>
      <c r="M26">
        <f t="shared" si="5"/>
        <v>685.93080826589039</v>
      </c>
      <c r="N26">
        <f t="shared" si="10"/>
        <v>0.37470365101944059</v>
      </c>
      <c r="O26">
        <f t="shared" si="10"/>
        <v>0.30745059326056012</v>
      </c>
      <c r="P26">
        <f t="shared" si="10"/>
        <v>1E-3</v>
      </c>
      <c r="Q26">
        <f t="shared" si="10"/>
        <v>0.98018015937266456</v>
      </c>
      <c r="R26">
        <f t="shared" si="10"/>
        <v>1.3289176549805767E-3</v>
      </c>
      <c r="S26">
        <f t="shared" si="10"/>
        <v>287.22197474175982</v>
      </c>
      <c r="T26">
        <f t="shared" si="10"/>
        <v>99.332634939928127</v>
      </c>
      <c r="U26">
        <f t="shared" si="10"/>
        <v>1248.7990129446907</v>
      </c>
      <c r="V26">
        <f t="shared" si="10"/>
        <v>489.62430314423051</v>
      </c>
      <c r="W26">
        <f t="shared" si="10"/>
        <v>1141.5875735458817</v>
      </c>
      <c r="X26">
        <f t="shared" si="10"/>
        <v>1.3578493545423733E-3</v>
      </c>
      <c r="Y26">
        <f t="shared" si="10"/>
        <v>2.2067651782268112E-3</v>
      </c>
      <c r="Z26">
        <f t="shared" si="10"/>
        <v>1.7823072663845922E-3</v>
      </c>
      <c r="AA26">
        <f t="shared" si="10"/>
        <v>1.4246971099002273E-3</v>
      </c>
      <c r="AB26">
        <f t="shared" si="1"/>
        <v>14.079444444444439</v>
      </c>
      <c r="AC26">
        <f t="shared" si="1"/>
        <v>69.809444444444452</v>
      </c>
      <c r="AD26">
        <f t="shared" si="2"/>
        <v>16.111111111111111</v>
      </c>
      <c r="AE26">
        <f t="shared" si="2"/>
        <v>0.16111111111111109</v>
      </c>
      <c r="AF26">
        <f t="shared" si="6"/>
        <v>0.85920555555555556</v>
      </c>
      <c r="AG26">
        <f t="shared" si="12"/>
        <v>3.8107267125882798</v>
      </c>
      <c r="AH26">
        <f t="shared" si="9"/>
        <v>0.21369616857511844</v>
      </c>
      <c r="AI26">
        <v>2</v>
      </c>
      <c r="AJ26" s="2">
        <v>100</v>
      </c>
      <c r="AK26">
        <v>76.178809999999999</v>
      </c>
      <c r="AL26">
        <v>1.1000000000000001</v>
      </c>
      <c r="AM26">
        <v>-2.2999999999999998</v>
      </c>
      <c r="AN26" s="3">
        <v>1.0803397899999965</v>
      </c>
      <c r="AO26">
        <f t="shared" si="11"/>
        <v>4.7396857783250868E-2</v>
      </c>
      <c r="AP26">
        <f t="shared" si="11"/>
        <v>4.7396857783250868E-2</v>
      </c>
      <c r="AQ26">
        <v>1</v>
      </c>
      <c r="AR26">
        <v>1</v>
      </c>
      <c r="AS26">
        <v>1</v>
      </c>
      <c r="AT26">
        <v>0</v>
      </c>
    </row>
    <row r="27" spans="1:46" x14ac:dyDescent="0.25">
      <c r="A27">
        <f t="shared" si="0"/>
        <v>25</v>
      </c>
      <c r="B27" t="str">
        <f t="shared" si="4"/>
        <v>PSR-min_PSM-q2_Cx-H_Hx-H</v>
      </c>
      <c r="C27" t="s">
        <v>94</v>
      </c>
      <c r="D27" t="s">
        <v>92</v>
      </c>
      <c r="E27" t="s">
        <v>87</v>
      </c>
      <c r="F27" t="s">
        <v>87</v>
      </c>
      <c r="G27" t="s">
        <v>74</v>
      </c>
      <c r="H27">
        <v>0</v>
      </c>
      <c r="I27" t="s">
        <v>75</v>
      </c>
      <c r="J27">
        <v>202</v>
      </c>
      <c r="K27">
        <v>0.23</v>
      </c>
      <c r="L27">
        <v>0.05</v>
      </c>
      <c r="M27">
        <f t="shared" si="5"/>
        <v>685.93080826589039</v>
      </c>
      <c r="N27">
        <f t="shared" si="10"/>
        <v>0.37470365101944059</v>
      </c>
      <c r="O27">
        <f t="shared" si="10"/>
        <v>0.30745059326056012</v>
      </c>
      <c r="P27">
        <f t="shared" si="10"/>
        <v>1E-3</v>
      </c>
      <c r="Q27">
        <f t="shared" si="10"/>
        <v>0.98018015937266456</v>
      </c>
      <c r="R27">
        <f t="shared" si="10"/>
        <v>1.3289176549805767E-3</v>
      </c>
      <c r="S27">
        <f t="shared" si="10"/>
        <v>287.22197474175982</v>
      </c>
      <c r="T27">
        <f t="shared" si="10"/>
        <v>99.332634939928127</v>
      </c>
      <c r="U27">
        <f t="shared" si="10"/>
        <v>1248.7990129446907</v>
      </c>
      <c r="V27">
        <f t="shared" si="10"/>
        <v>489.62430314423051</v>
      </c>
      <c r="W27">
        <f t="shared" si="10"/>
        <v>1141.5875735458817</v>
      </c>
      <c r="X27">
        <f t="shared" si="10"/>
        <v>1.3578493545423733E-3</v>
      </c>
      <c r="Y27">
        <f t="shared" si="10"/>
        <v>2.2067651782268112E-3</v>
      </c>
      <c r="Z27">
        <f t="shared" si="10"/>
        <v>1.7823072663845922E-3</v>
      </c>
      <c r="AA27">
        <f t="shared" si="10"/>
        <v>1.4246971099002273E-3</v>
      </c>
      <c r="AB27">
        <f t="shared" si="1"/>
        <v>14.079444444444439</v>
      </c>
      <c r="AC27">
        <f t="shared" si="1"/>
        <v>69.809444444444452</v>
      </c>
      <c r="AD27">
        <f t="shared" si="2"/>
        <v>16.111111111111111</v>
      </c>
      <c r="AE27">
        <f t="shared" si="2"/>
        <v>0.16111111111111109</v>
      </c>
      <c r="AF27">
        <f t="shared" si="6"/>
        <v>0.85920555555555556</v>
      </c>
      <c r="AG27">
        <f t="shared" si="12"/>
        <v>3.8107267125882798</v>
      </c>
      <c r="AH27">
        <f t="shared" si="9"/>
        <v>0.21369616857511844</v>
      </c>
      <c r="AI27">
        <v>2</v>
      </c>
      <c r="AJ27" s="2">
        <v>100</v>
      </c>
      <c r="AK27">
        <v>75.098470210000002</v>
      </c>
      <c r="AL27">
        <v>1.1000000000000001</v>
      </c>
      <c r="AM27">
        <v>-2.2999999999999998</v>
      </c>
      <c r="AN27" s="3">
        <v>0</v>
      </c>
      <c r="AO27">
        <f t="shared" si="11"/>
        <v>4.7396857783250868E-2</v>
      </c>
      <c r="AP27">
        <f t="shared" si="11"/>
        <v>4.7396857783250868E-2</v>
      </c>
      <c r="AQ27">
        <v>1</v>
      </c>
      <c r="AR27">
        <v>1</v>
      </c>
      <c r="AS27">
        <v>1</v>
      </c>
      <c r="AT27">
        <v>0</v>
      </c>
    </row>
    <row r="28" spans="1:46" x14ac:dyDescent="0.25">
      <c r="A28">
        <f t="shared" si="0"/>
        <v>26</v>
      </c>
      <c r="B28" t="str">
        <f t="shared" si="4"/>
        <v>PSR-min_PSM-q2_Cx-H_Hx-M</v>
      </c>
      <c r="C28" t="s">
        <v>94</v>
      </c>
      <c r="D28" t="s">
        <v>92</v>
      </c>
      <c r="E28" t="s">
        <v>87</v>
      </c>
      <c r="F28" t="s">
        <v>86</v>
      </c>
      <c r="G28" t="s">
        <v>74</v>
      </c>
      <c r="H28">
        <v>2</v>
      </c>
      <c r="I28" t="s">
        <v>76</v>
      </c>
      <c r="J28">
        <v>202</v>
      </c>
      <c r="K28">
        <v>0.23</v>
      </c>
      <c r="L28">
        <v>0.05</v>
      </c>
      <c r="M28">
        <f t="shared" si="5"/>
        <v>685.93080826589039</v>
      </c>
      <c r="N28">
        <f t="shared" si="10"/>
        <v>0.37470365101944059</v>
      </c>
      <c r="O28">
        <f t="shared" si="10"/>
        <v>0.30745059326056012</v>
      </c>
      <c r="P28">
        <f t="shared" si="10"/>
        <v>1E-3</v>
      </c>
      <c r="Q28">
        <f t="shared" si="10"/>
        <v>0.98018015937266456</v>
      </c>
      <c r="R28">
        <f t="shared" si="10"/>
        <v>1.3289176549805767E-3</v>
      </c>
      <c r="S28">
        <f t="shared" si="10"/>
        <v>287.22197474175982</v>
      </c>
      <c r="T28">
        <f t="shared" si="10"/>
        <v>99.332634939928127</v>
      </c>
      <c r="U28">
        <f t="shared" si="10"/>
        <v>1248.7990129446907</v>
      </c>
      <c r="V28">
        <f t="shared" si="10"/>
        <v>489.62430314423051</v>
      </c>
      <c r="W28">
        <f t="shared" si="10"/>
        <v>1141.5875735458817</v>
      </c>
      <c r="X28">
        <f t="shared" si="10"/>
        <v>1.3578493545423733E-3</v>
      </c>
      <c r="Y28">
        <f t="shared" si="10"/>
        <v>2.2067651782268112E-3</v>
      </c>
      <c r="Z28">
        <f t="shared" si="10"/>
        <v>1.7823072663845922E-3</v>
      </c>
      <c r="AA28">
        <f t="shared" si="10"/>
        <v>1.4246971099002273E-3</v>
      </c>
      <c r="AB28">
        <f t="shared" si="10"/>
        <v>14.079444444444439</v>
      </c>
      <c r="AC28">
        <f t="shared" si="10"/>
        <v>69.809444444444452</v>
      </c>
      <c r="AD28">
        <f t="shared" ref="AD28:AE92" si="13">AVERAGE(AD$3:AD$11)</f>
        <v>16.111111111111111</v>
      </c>
      <c r="AE28">
        <f t="shared" si="13"/>
        <v>0.16111111111111109</v>
      </c>
      <c r="AF28">
        <f t="shared" si="6"/>
        <v>0.85920555555555556</v>
      </c>
      <c r="AG28">
        <f t="shared" si="12"/>
        <v>3.8107267125882798</v>
      </c>
      <c r="AH28">
        <f t="shared" si="9"/>
        <v>0.21369616857511844</v>
      </c>
      <c r="AI28">
        <v>2</v>
      </c>
      <c r="AJ28" s="2">
        <v>100</v>
      </c>
      <c r="AK28">
        <v>75.18614762</v>
      </c>
      <c r="AL28">
        <v>1.1000000000000001</v>
      </c>
      <c r="AM28">
        <v>-2.2999999999999998</v>
      </c>
      <c r="AN28" s="3">
        <v>8.7677409999997735E-2</v>
      </c>
      <c r="AO28">
        <f t="shared" si="11"/>
        <v>4.7396857783250868E-2</v>
      </c>
      <c r="AP28">
        <f t="shared" si="11"/>
        <v>4.7396857783250868E-2</v>
      </c>
      <c r="AQ28">
        <v>1</v>
      </c>
      <c r="AR28">
        <v>1</v>
      </c>
      <c r="AS28">
        <v>1</v>
      </c>
      <c r="AT28">
        <v>0</v>
      </c>
    </row>
    <row r="29" spans="1:46" x14ac:dyDescent="0.25">
      <c r="A29">
        <f t="shared" si="0"/>
        <v>27</v>
      </c>
      <c r="B29" t="str">
        <f t="shared" si="4"/>
        <v>PSR-min_PSM-q2_Cx-H_Hx-L</v>
      </c>
      <c r="C29" t="s">
        <v>94</v>
      </c>
      <c r="D29" t="s">
        <v>92</v>
      </c>
      <c r="E29" t="s">
        <v>87</v>
      </c>
      <c r="F29" t="s">
        <v>85</v>
      </c>
      <c r="G29" t="s">
        <v>74</v>
      </c>
      <c r="H29">
        <v>4</v>
      </c>
      <c r="I29" t="s">
        <v>77</v>
      </c>
      <c r="J29">
        <v>202</v>
      </c>
      <c r="K29">
        <v>0.23</v>
      </c>
      <c r="L29">
        <v>0.05</v>
      </c>
      <c r="M29">
        <f t="shared" si="5"/>
        <v>685.93080826589039</v>
      </c>
      <c r="N29">
        <f t="shared" si="10"/>
        <v>0.37470365101944059</v>
      </c>
      <c r="O29">
        <f t="shared" si="10"/>
        <v>0.30745059326056012</v>
      </c>
      <c r="P29">
        <f t="shared" si="10"/>
        <v>1E-3</v>
      </c>
      <c r="Q29">
        <f t="shared" si="10"/>
        <v>0.98018015937266456</v>
      </c>
      <c r="R29">
        <f t="shared" si="10"/>
        <v>1.3289176549805767E-3</v>
      </c>
      <c r="S29">
        <f t="shared" si="10"/>
        <v>287.22197474175982</v>
      </c>
      <c r="T29">
        <f t="shared" si="10"/>
        <v>99.332634939928127</v>
      </c>
      <c r="U29">
        <f t="shared" si="10"/>
        <v>1248.7990129446907</v>
      </c>
      <c r="V29">
        <f t="shared" si="10"/>
        <v>489.62430314423051</v>
      </c>
      <c r="W29">
        <f t="shared" si="10"/>
        <v>1141.5875735458817</v>
      </c>
      <c r="X29">
        <f t="shared" si="10"/>
        <v>1.3578493545423733E-3</v>
      </c>
      <c r="Y29">
        <f t="shared" si="10"/>
        <v>2.2067651782268112E-3</v>
      </c>
      <c r="Z29">
        <f t="shared" si="10"/>
        <v>1.7823072663845922E-3</v>
      </c>
      <c r="AA29">
        <f t="shared" si="10"/>
        <v>1.4246971099002273E-3</v>
      </c>
      <c r="AB29">
        <f t="shared" si="10"/>
        <v>14.079444444444439</v>
      </c>
      <c r="AC29">
        <f t="shared" si="10"/>
        <v>69.809444444444452</v>
      </c>
      <c r="AD29">
        <f t="shared" si="13"/>
        <v>16.111111111111111</v>
      </c>
      <c r="AE29">
        <f t="shared" si="13"/>
        <v>0.16111111111111109</v>
      </c>
      <c r="AF29">
        <f t="shared" si="6"/>
        <v>0.85920555555555556</v>
      </c>
      <c r="AG29">
        <f t="shared" si="12"/>
        <v>3.8107267125882798</v>
      </c>
      <c r="AH29">
        <f t="shared" si="9"/>
        <v>0.21369616857511844</v>
      </c>
      <c r="AI29">
        <v>2</v>
      </c>
      <c r="AJ29" s="2">
        <v>100</v>
      </c>
      <c r="AK29">
        <v>76.178809999999999</v>
      </c>
      <c r="AL29">
        <v>1.1000000000000001</v>
      </c>
      <c r="AM29">
        <v>-2.2999999999999998</v>
      </c>
      <c r="AN29" s="3">
        <v>1.0803397899999965</v>
      </c>
      <c r="AO29">
        <f t="shared" si="11"/>
        <v>4.7396857783250868E-2</v>
      </c>
      <c r="AP29">
        <f t="shared" si="11"/>
        <v>4.7396857783250868E-2</v>
      </c>
      <c r="AQ29">
        <v>1</v>
      </c>
      <c r="AR29">
        <v>1</v>
      </c>
      <c r="AS29">
        <v>1</v>
      </c>
      <c r="AT29">
        <v>0</v>
      </c>
    </row>
    <row r="30" spans="1:46" x14ac:dyDescent="0.25">
      <c r="A30">
        <f t="shared" si="0"/>
        <v>28</v>
      </c>
      <c r="B30" t="str">
        <f t="shared" si="4"/>
        <v>PSR-min_PSM-q3_Cx-L_Hx-H</v>
      </c>
      <c r="C30" t="s">
        <v>94</v>
      </c>
      <c r="D30" t="s">
        <v>93</v>
      </c>
      <c r="E30" t="s">
        <v>85</v>
      </c>
      <c r="F30" t="s">
        <v>87</v>
      </c>
      <c r="G30" t="s">
        <v>74</v>
      </c>
      <c r="H30">
        <v>0</v>
      </c>
      <c r="I30" t="s">
        <v>75</v>
      </c>
      <c r="J30">
        <v>51</v>
      </c>
      <c r="K30">
        <v>0.08</v>
      </c>
      <c r="L30">
        <v>0.05</v>
      </c>
      <c r="M30">
        <f t="shared" si="5"/>
        <v>890.10595238094902</v>
      </c>
      <c r="N30">
        <f t="shared" si="10"/>
        <v>0.37470365101944059</v>
      </c>
      <c r="O30">
        <f t="shared" si="10"/>
        <v>0.30745059326056012</v>
      </c>
      <c r="P30">
        <f t="shared" si="10"/>
        <v>1E-3</v>
      </c>
      <c r="Q30">
        <f t="shared" si="10"/>
        <v>0.98018015937266456</v>
      </c>
      <c r="R30">
        <f t="shared" si="10"/>
        <v>1.3289176549805767E-3</v>
      </c>
      <c r="S30">
        <f t="shared" si="10"/>
        <v>287.22197474175982</v>
      </c>
      <c r="T30">
        <f t="shared" si="10"/>
        <v>99.332634939928127</v>
      </c>
      <c r="U30">
        <f t="shared" si="10"/>
        <v>1248.7990129446907</v>
      </c>
      <c r="V30">
        <f t="shared" si="10"/>
        <v>489.62430314423051</v>
      </c>
      <c r="W30">
        <f t="shared" si="10"/>
        <v>1141.5875735458817</v>
      </c>
      <c r="X30">
        <f t="shared" si="10"/>
        <v>1.3578493545423733E-3</v>
      </c>
      <c r="Y30">
        <f t="shared" si="10"/>
        <v>2.2067651782268112E-3</v>
      </c>
      <c r="Z30">
        <f t="shared" si="10"/>
        <v>1.7823072663845922E-3</v>
      </c>
      <c r="AA30">
        <f t="shared" si="10"/>
        <v>1.4246971099002273E-3</v>
      </c>
      <c r="AB30">
        <f t="shared" si="10"/>
        <v>14.079444444444439</v>
      </c>
      <c r="AC30">
        <f t="shared" si="10"/>
        <v>69.809444444444452</v>
      </c>
      <c r="AD30">
        <f t="shared" si="13"/>
        <v>16.111111111111111</v>
      </c>
      <c r="AE30">
        <f t="shared" si="13"/>
        <v>0.16111111111111109</v>
      </c>
      <c r="AF30">
        <f t="shared" si="6"/>
        <v>0.85920555555555556</v>
      </c>
      <c r="AG30">
        <f>4945.03306878305/1000</f>
        <v>4.9450330687830499</v>
      </c>
      <c r="AH30">
        <f t="shared" si="9"/>
        <v>0.21369616857511844</v>
      </c>
      <c r="AI30">
        <v>2</v>
      </c>
      <c r="AJ30" s="2">
        <v>100</v>
      </c>
      <c r="AK30">
        <v>75.098470210000002</v>
      </c>
      <c r="AL30">
        <v>1.1000000000000001</v>
      </c>
      <c r="AM30">
        <v>-2.2999999999999998</v>
      </c>
      <c r="AN30" s="3">
        <v>0</v>
      </c>
      <c r="AO30">
        <f t="shared" si="11"/>
        <v>2.6218047698497133E-2</v>
      </c>
      <c r="AP30">
        <f t="shared" si="11"/>
        <v>2.6218047698497133E-2</v>
      </c>
      <c r="AQ30">
        <v>1</v>
      </c>
      <c r="AR30">
        <v>1</v>
      </c>
      <c r="AS30">
        <v>1</v>
      </c>
      <c r="AT30">
        <v>0</v>
      </c>
    </row>
    <row r="31" spans="1:46" x14ac:dyDescent="0.25">
      <c r="A31">
        <f t="shared" si="0"/>
        <v>29</v>
      </c>
      <c r="B31" t="str">
        <f t="shared" si="4"/>
        <v>PSR-min_PSM-q3_Cx-L_Hx-M</v>
      </c>
      <c r="C31" t="s">
        <v>94</v>
      </c>
      <c r="D31" t="s">
        <v>93</v>
      </c>
      <c r="E31" t="s">
        <v>85</v>
      </c>
      <c r="F31" t="s">
        <v>86</v>
      </c>
      <c r="G31" t="s">
        <v>74</v>
      </c>
      <c r="H31">
        <v>2</v>
      </c>
      <c r="I31" t="s">
        <v>76</v>
      </c>
      <c r="J31">
        <v>51</v>
      </c>
      <c r="K31">
        <v>0.08</v>
      </c>
      <c r="L31">
        <v>0.05</v>
      </c>
      <c r="M31">
        <f t="shared" si="5"/>
        <v>890.10595238094902</v>
      </c>
      <c r="N31">
        <f t="shared" si="10"/>
        <v>0.37470365101944059</v>
      </c>
      <c r="O31">
        <f t="shared" si="10"/>
        <v>0.30745059326056012</v>
      </c>
      <c r="P31">
        <f t="shared" si="10"/>
        <v>1E-3</v>
      </c>
      <c r="Q31">
        <f t="shared" si="10"/>
        <v>0.98018015937266456</v>
      </c>
      <c r="R31">
        <f t="shared" si="10"/>
        <v>1.3289176549805767E-3</v>
      </c>
      <c r="S31">
        <f t="shared" si="10"/>
        <v>287.22197474175982</v>
      </c>
      <c r="T31">
        <f t="shared" si="10"/>
        <v>99.332634939928127</v>
      </c>
      <c r="U31">
        <f t="shared" si="10"/>
        <v>1248.7990129446907</v>
      </c>
      <c r="V31">
        <f t="shared" si="10"/>
        <v>489.62430314423051</v>
      </c>
      <c r="W31">
        <f t="shared" si="10"/>
        <v>1141.5875735458817</v>
      </c>
      <c r="X31">
        <f t="shared" si="10"/>
        <v>1.3578493545423733E-3</v>
      </c>
      <c r="Y31">
        <f t="shared" si="10"/>
        <v>2.2067651782268112E-3</v>
      </c>
      <c r="Z31">
        <f t="shared" si="10"/>
        <v>1.7823072663845922E-3</v>
      </c>
      <c r="AA31">
        <f t="shared" si="10"/>
        <v>1.4246971099002273E-3</v>
      </c>
      <c r="AB31">
        <f t="shared" si="10"/>
        <v>14.079444444444439</v>
      </c>
      <c r="AC31">
        <f t="shared" si="10"/>
        <v>69.809444444444452</v>
      </c>
      <c r="AD31">
        <f t="shared" si="13"/>
        <v>16.111111111111111</v>
      </c>
      <c r="AE31">
        <f t="shared" si="13"/>
        <v>0.16111111111111109</v>
      </c>
      <c r="AF31">
        <f t="shared" si="6"/>
        <v>0.85920555555555556</v>
      </c>
      <c r="AG31">
        <f t="shared" ref="AG31:AG38" si="14">4945.03306878305/1000</f>
        <v>4.9450330687830499</v>
      </c>
      <c r="AH31">
        <f t="shared" si="9"/>
        <v>0.21369616857511844</v>
      </c>
      <c r="AI31">
        <v>2</v>
      </c>
      <c r="AJ31" s="2">
        <v>100</v>
      </c>
      <c r="AK31">
        <v>75.18614762</v>
      </c>
      <c r="AL31">
        <v>1.1000000000000001</v>
      </c>
      <c r="AM31">
        <v>-2.2999999999999998</v>
      </c>
      <c r="AN31" s="3">
        <v>8.7677409999997735E-2</v>
      </c>
      <c r="AO31">
        <f t="shared" si="11"/>
        <v>2.6218047698497133E-2</v>
      </c>
      <c r="AP31">
        <f t="shared" si="11"/>
        <v>2.6218047698497133E-2</v>
      </c>
      <c r="AQ31">
        <v>1</v>
      </c>
      <c r="AR31">
        <v>1</v>
      </c>
      <c r="AS31">
        <v>1</v>
      </c>
      <c r="AT31">
        <v>0</v>
      </c>
    </row>
    <row r="32" spans="1:46" x14ac:dyDescent="0.25">
      <c r="A32">
        <f t="shared" si="0"/>
        <v>30</v>
      </c>
      <c r="B32" t="str">
        <f t="shared" si="4"/>
        <v>PSR-min_PSM-q3_Cx-L_Hx-L</v>
      </c>
      <c r="C32" t="s">
        <v>94</v>
      </c>
      <c r="D32" t="s">
        <v>93</v>
      </c>
      <c r="E32" t="s">
        <v>85</v>
      </c>
      <c r="F32" t="s">
        <v>85</v>
      </c>
      <c r="G32" t="s">
        <v>74</v>
      </c>
      <c r="H32">
        <v>4</v>
      </c>
      <c r="I32" t="s">
        <v>77</v>
      </c>
      <c r="J32">
        <v>51</v>
      </c>
      <c r="K32">
        <v>0.08</v>
      </c>
      <c r="L32">
        <v>0.05</v>
      </c>
      <c r="M32">
        <f t="shared" si="5"/>
        <v>890.10595238094902</v>
      </c>
      <c r="N32">
        <f t="shared" si="10"/>
        <v>0.37470365101944059</v>
      </c>
      <c r="O32">
        <f t="shared" si="10"/>
        <v>0.30745059326056012</v>
      </c>
      <c r="P32">
        <f t="shared" si="10"/>
        <v>1E-3</v>
      </c>
      <c r="Q32">
        <f t="shared" si="10"/>
        <v>0.98018015937266456</v>
      </c>
      <c r="R32">
        <f t="shared" si="10"/>
        <v>1.3289176549805767E-3</v>
      </c>
      <c r="S32">
        <f t="shared" si="10"/>
        <v>287.22197474175982</v>
      </c>
      <c r="T32">
        <f t="shared" si="10"/>
        <v>99.332634939928127</v>
      </c>
      <c r="U32">
        <f t="shared" si="10"/>
        <v>1248.7990129446907</v>
      </c>
      <c r="V32">
        <f t="shared" si="10"/>
        <v>489.62430314423051</v>
      </c>
      <c r="W32">
        <f t="shared" si="10"/>
        <v>1141.5875735458817</v>
      </c>
      <c r="X32">
        <f t="shared" si="10"/>
        <v>1.3578493545423733E-3</v>
      </c>
      <c r="Y32">
        <f t="shared" si="10"/>
        <v>2.2067651782268112E-3</v>
      </c>
      <c r="Z32">
        <f t="shared" si="10"/>
        <v>1.7823072663845922E-3</v>
      </c>
      <c r="AA32">
        <f t="shared" si="10"/>
        <v>1.4246971099002273E-3</v>
      </c>
      <c r="AB32">
        <f t="shared" si="10"/>
        <v>14.079444444444439</v>
      </c>
      <c r="AC32">
        <f t="shared" si="10"/>
        <v>69.809444444444452</v>
      </c>
      <c r="AD32">
        <f t="shared" si="13"/>
        <v>16.111111111111111</v>
      </c>
      <c r="AE32">
        <f t="shared" si="13"/>
        <v>0.16111111111111109</v>
      </c>
      <c r="AF32">
        <f t="shared" si="6"/>
        <v>0.85920555555555556</v>
      </c>
      <c r="AG32">
        <f t="shared" si="14"/>
        <v>4.9450330687830499</v>
      </c>
      <c r="AH32">
        <f t="shared" si="9"/>
        <v>0.21369616857511844</v>
      </c>
      <c r="AI32">
        <v>2</v>
      </c>
      <c r="AJ32" s="2">
        <v>100</v>
      </c>
      <c r="AK32">
        <v>76.178809999999999</v>
      </c>
      <c r="AL32">
        <v>1.1000000000000001</v>
      </c>
      <c r="AM32">
        <v>-2.2999999999999998</v>
      </c>
      <c r="AN32" s="3">
        <v>1.0803397899999965</v>
      </c>
      <c r="AO32">
        <f t="shared" si="11"/>
        <v>2.6218047698497133E-2</v>
      </c>
      <c r="AP32">
        <f t="shared" si="11"/>
        <v>2.6218047698497133E-2</v>
      </c>
      <c r="AQ32">
        <v>1</v>
      </c>
      <c r="AR32">
        <v>1</v>
      </c>
      <c r="AS32">
        <v>1</v>
      </c>
      <c r="AT32">
        <v>0</v>
      </c>
    </row>
    <row r="33" spans="1:46" x14ac:dyDescent="0.25">
      <c r="A33">
        <f t="shared" si="0"/>
        <v>31</v>
      </c>
      <c r="B33" t="str">
        <f t="shared" si="4"/>
        <v>PSR-min_PSM-q3_Cx-M_Hx-H</v>
      </c>
      <c r="C33" t="s">
        <v>94</v>
      </c>
      <c r="D33" t="s">
        <v>93</v>
      </c>
      <c r="E33" t="s">
        <v>86</v>
      </c>
      <c r="F33" t="s">
        <v>87</v>
      </c>
      <c r="G33" t="s">
        <v>74</v>
      </c>
      <c r="H33">
        <v>0</v>
      </c>
      <c r="I33" t="s">
        <v>75</v>
      </c>
      <c r="J33">
        <v>115</v>
      </c>
      <c r="K33">
        <v>0.17</v>
      </c>
      <c r="L33">
        <v>0.05</v>
      </c>
      <c r="M33">
        <f t="shared" si="5"/>
        <v>890.10595238094902</v>
      </c>
      <c r="N33">
        <f t="shared" si="10"/>
        <v>0.37470365101944059</v>
      </c>
      <c r="O33">
        <f t="shared" si="10"/>
        <v>0.30745059326056012</v>
      </c>
      <c r="P33">
        <f t="shared" si="10"/>
        <v>1E-3</v>
      </c>
      <c r="Q33">
        <f t="shared" si="10"/>
        <v>0.98018015937266456</v>
      </c>
      <c r="R33">
        <f t="shared" si="10"/>
        <v>1.3289176549805767E-3</v>
      </c>
      <c r="S33">
        <f t="shared" si="10"/>
        <v>287.22197474175982</v>
      </c>
      <c r="T33">
        <f t="shared" si="10"/>
        <v>99.332634939928127</v>
      </c>
      <c r="U33">
        <f t="shared" si="10"/>
        <v>1248.7990129446907</v>
      </c>
      <c r="V33">
        <f t="shared" si="10"/>
        <v>489.62430314423051</v>
      </c>
      <c r="W33">
        <f t="shared" si="10"/>
        <v>1141.5875735458817</v>
      </c>
      <c r="X33">
        <f t="shared" si="10"/>
        <v>1.3578493545423733E-3</v>
      </c>
      <c r="Y33">
        <f t="shared" si="10"/>
        <v>2.2067651782268112E-3</v>
      </c>
      <c r="Z33">
        <f t="shared" si="10"/>
        <v>1.7823072663845922E-3</v>
      </c>
      <c r="AA33">
        <f t="shared" si="10"/>
        <v>1.4246971099002273E-3</v>
      </c>
      <c r="AB33">
        <f t="shared" si="10"/>
        <v>14.079444444444439</v>
      </c>
      <c r="AC33">
        <f t="shared" si="10"/>
        <v>69.809444444444452</v>
      </c>
      <c r="AD33">
        <f t="shared" si="13"/>
        <v>16.111111111111111</v>
      </c>
      <c r="AE33">
        <f t="shared" si="13"/>
        <v>0.16111111111111109</v>
      </c>
      <c r="AF33">
        <f t="shared" si="6"/>
        <v>0.85920555555555556</v>
      </c>
      <c r="AG33">
        <f t="shared" si="14"/>
        <v>4.9450330687830499</v>
      </c>
      <c r="AH33">
        <f t="shared" si="9"/>
        <v>0.21369616857511844</v>
      </c>
      <c r="AI33">
        <v>2</v>
      </c>
      <c r="AJ33" s="2">
        <v>100</v>
      </c>
      <c r="AK33">
        <v>75.098470210000002</v>
      </c>
      <c r="AL33">
        <v>1.1000000000000001</v>
      </c>
      <c r="AM33">
        <v>-2.2999999999999998</v>
      </c>
      <c r="AN33" s="3">
        <v>0</v>
      </c>
      <c r="AO33">
        <f t="shared" si="11"/>
        <v>2.6218047698497133E-2</v>
      </c>
      <c r="AP33">
        <f t="shared" si="11"/>
        <v>2.6218047698497133E-2</v>
      </c>
      <c r="AQ33">
        <v>1</v>
      </c>
      <c r="AR33">
        <v>1</v>
      </c>
      <c r="AS33">
        <v>1</v>
      </c>
      <c r="AT33">
        <v>0</v>
      </c>
    </row>
    <row r="34" spans="1:46" x14ac:dyDescent="0.25">
      <c r="A34">
        <f t="shared" si="0"/>
        <v>32</v>
      </c>
      <c r="B34" t="str">
        <f t="shared" si="4"/>
        <v>PSR-min_PSM-q3_Cx-M_Hx-M</v>
      </c>
      <c r="C34" t="s">
        <v>94</v>
      </c>
      <c r="D34" t="s">
        <v>93</v>
      </c>
      <c r="E34" t="s">
        <v>86</v>
      </c>
      <c r="F34" t="s">
        <v>86</v>
      </c>
      <c r="G34" t="s">
        <v>74</v>
      </c>
      <c r="H34">
        <v>2</v>
      </c>
      <c r="I34" t="s">
        <v>76</v>
      </c>
      <c r="J34">
        <v>115</v>
      </c>
      <c r="K34">
        <v>0.17</v>
      </c>
      <c r="L34">
        <v>0.05</v>
      </c>
      <c r="M34">
        <f t="shared" si="5"/>
        <v>890.10595238094902</v>
      </c>
      <c r="N34">
        <f t="shared" si="10"/>
        <v>0.37470365101944059</v>
      </c>
      <c r="O34">
        <f t="shared" si="10"/>
        <v>0.30745059326056012</v>
      </c>
      <c r="P34">
        <f t="shared" si="10"/>
        <v>1E-3</v>
      </c>
      <c r="Q34">
        <f t="shared" si="10"/>
        <v>0.98018015937266456</v>
      </c>
      <c r="R34">
        <f t="shared" si="10"/>
        <v>1.3289176549805767E-3</v>
      </c>
      <c r="S34">
        <f t="shared" si="10"/>
        <v>287.22197474175982</v>
      </c>
      <c r="T34">
        <f t="shared" si="10"/>
        <v>99.332634939928127</v>
      </c>
      <c r="U34">
        <f t="shared" si="10"/>
        <v>1248.7990129446907</v>
      </c>
      <c r="V34">
        <f t="shared" si="10"/>
        <v>489.62430314423051</v>
      </c>
      <c r="W34">
        <f t="shared" si="10"/>
        <v>1141.5875735458817</v>
      </c>
      <c r="X34">
        <f t="shared" si="10"/>
        <v>1.3578493545423733E-3</v>
      </c>
      <c r="Y34">
        <f t="shared" si="10"/>
        <v>2.2067651782268112E-3</v>
      </c>
      <c r="Z34">
        <f t="shared" si="10"/>
        <v>1.7823072663845922E-3</v>
      </c>
      <c r="AA34">
        <f t="shared" si="10"/>
        <v>1.4246971099002273E-3</v>
      </c>
      <c r="AB34">
        <f t="shared" si="10"/>
        <v>14.079444444444439</v>
      </c>
      <c r="AC34">
        <f t="shared" si="10"/>
        <v>69.809444444444452</v>
      </c>
      <c r="AD34">
        <f t="shared" si="13"/>
        <v>16.111111111111111</v>
      </c>
      <c r="AE34">
        <f t="shared" si="13"/>
        <v>0.16111111111111109</v>
      </c>
      <c r="AF34">
        <f t="shared" si="6"/>
        <v>0.85920555555555556</v>
      </c>
      <c r="AG34">
        <f t="shared" si="14"/>
        <v>4.9450330687830499</v>
      </c>
      <c r="AH34">
        <f t="shared" ref="AH34:AH36" si="15">AVERAGE(AH$3:AH$11)</f>
        <v>0.21369616857511844</v>
      </c>
      <c r="AI34">
        <v>2</v>
      </c>
      <c r="AJ34" s="2">
        <v>100</v>
      </c>
      <c r="AK34">
        <v>75.18614762</v>
      </c>
      <c r="AL34">
        <v>1.1000000000000001</v>
      </c>
      <c r="AM34">
        <v>-2.2999999999999998</v>
      </c>
      <c r="AN34" s="3">
        <v>8.7677409999997735E-2</v>
      </c>
      <c r="AO34">
        <f t="shared" si="11"/>
        <v>2.6218047698497133E-2</v>
      </c>
      <c r="AP34">
        <f t="shared" si="11"/>
        <v>2.6218047698497133E-2</v>
      </c>
      <c r="AQ34">
        <v>1</v>
      </c>
      <c r="AR34">
        <v>1</v>
      </c>
      <c r="AS34">
        <v>1</v>
      </c>
      <c r="AT34">
        <v>0</v>
      </c>
    </row>
    <row r="35" spans="1:46" x14ac:dyDescent="0.25">
      <c r="A35">
        <f t="shared" si="0"/>
        <v>33</v>
      </c>
      <c r="B35" t="str">
        <f t="shared" si="4"/>
        <v>PSR-min_PSM-q3_Cx-M_Hx-L</v>
      </c>
      <c r="C35" t="s">
        <v>94</v>
      </c>
      <c r="D35" t="s">
        <v>93</v>
      </c>
      <c r="E35" t="s">
        <v>86</v>
      </c>
      <c r="F35" t="s">
        <v>85</v>
      </c>
      <c r="G35" t="s">
        <v>74</v>
      </c>
      <c r="H35">
        <v>4</v>
      </c>
      <c r="I35" t="s">
        <v>77</v>
      </c>
      <c r="J35">
        <v>115</v>
      </c>
      <c r="K35">
        <v>0.17</v>
      </c>
      <c r="L35">
        <v>0.05</v>
      </c>
      <c r="M35">
        <f t="shared" si="5"/>
        <v>890.10595238094902</v>
      </c>
      <c r="N35">
        <f t="shared" si="10"/>
        <v>0.37470365101944059</v>
      </c>
      <c r="O35">
        <f t="shared" si="10"/>
        <v>0.30745059326056012</v>
      </c>
      <c r="P35">
        <f t="shared" si="10"/>
        <v>1E-3</v>
      </c>
      <c r="Q35">
        <f t="shared" si="10"/>
        <v>0.98018015937266456</v>
      </c>
      <c r="R35">
        <f t="shared" si="10"/>
        <v>1.3289176549805767E-3</v>
      </c>
      <c r="S35">
        <f t="shared" si="10"/>
        <v>287.22197474175982</v>
      </c>
      <c r="T35">
        <f t="shared" si="10"/>
        <v>99.332634939928127</v>
      </c>
      <c r="U35">
        <f t="shared" si="10"/>
        <v>1248.7990129446907</v>
      </c>
      <c r="V35">
        <f t="shared" si="10"/>
        <v>489.62430314423051</v>
      </c>
      <c r="W35">
        <f t="shared" si="10"/>
        <v>1141.5875735458817</v>
      </c>
      <c r="X35">
        <f t="shared" si="10"/>
        <v>1.3578493545423733E-3</v>
      </c>
      <c r="Y35">
        <f t="shared" si="10"/>
        <v>2.2067651782268112E-3</v>
      </c>
      <c r="Z35">
        <f t="shared" si="10"/>
        <v>1.7823072663845922E-3</v>
      </c>
      <c r="AA35">
        <f t="shared" si="10"/>
        <v>1.4246971099002273E-3</v>
      </c>
      <c r="AB35">
        <f t="shared" si="10"/>
        <v>14.079444444444439</v>
      </c>
      <c r="AC35">
        <f t="shared" si="10"/>
        <v>69.809444444444452</v>
      </c>
      <c r="AD35">
        <f t="shared" si="13"/>
        <v>16.111111111111111</v>
      </c>
      <c r="AE35">
        <f t="shared" si="13"/>
        <v>0.16111111111111109</v>
      </c>
      <c r="AF35">
        <f t="shared" si="6"/>
        <v>0.85920555555555556</v>
      </c>
      <c r="AG35">
        <f t="shared" si="14"/>
        <v>4.9450330687830499</v>
      </c>
      <c r="AH35">
        <f t="shared" si="15"/>
        <v>0.21369616857511844</v>
      </c>
      <c r="AI35">
        <v>2</v>
      </c>
      <c r="AJ35" s="2">
        <v>100</v>
      </c>
      <c r="AK35">
        <v>76.178809999999999</v>
      </c>
      <c r="AL35">
        <v>1.1000000000000001</v>
      </c>
      <c r="AM35">
        <v>-2.2999999999999998</v>
      </c>
      <c r="AN35" s="3">
        <v>1.0803397899999965</v>
      </c>
      <c r="AO35">
        <f t="shared" si="11"/>
        <v>2.6218047698497133E-2</v>
      </c>
      <c r="AP35">
        <f t="shared" si="11"/>
        <v>2.6218047698497133E-2</v>
      </c>
      <c r="AQ35">
        <v>1</v>
      </c>
      <c r="AR35">
        <v>1</v>
      </c>
      <c r="AS35">
        <v>1</v>
      </c>
      <c r="AT35">
        <v>0</v>
      </c>
    </row>
    <row r="36" spans="1:46" x14ac:dyDescent="0.25">
      <c r="A36">
        <f t="shared" si="0"/>
        <v>34</v>
      </c>
      <c r="B36" t="str">
        <f t="shared" si="4"/>
        <v>PSR-min_PSM-q3_Cx-H_Hx-H</v>
      </c>
      <c r="C36" t="s">
        <v>94</v>
      </c>
      <c r="D36" t="s">
        <v>93</v>
      </c>
      <c r="E36" t="s">
        <v>87</v>
      </c>
      <c r="F36" t="s">
        <v>87</v>
      </c>
      <c r="G36" t="s">
        <v>74</v>
      </c>
      <c r="H36">
        <v>0</v>
      </c>
      <c r="I36" t="s">
        <v>75</v>
      </c>
      <c r="J36">
        <v>202</v>
      </c>
      <c r="K36">
        <v>0.23</v>
      </c>
      <c r="L36">
        <v>0.05</v>
      </c>
      <c r="M36">
        <f t="shared" si="5"/>
        <v>890.10595238094902</v>
      </c>
      <c r="N36">
        <f t="shared" si="10"/>
        <v>0.37470365101944059</v>
      </c>
      <c r="O36">
        <f t="shared" si="10"/>
        <v>0.30745059326056012</v>
      </c>
      <c r="P36">
        <f t="shared" si="10"/>
        <v>1E-3</v>
      </c>
      <c r="Q36">
        <f t="shared" si="10"/>
        <v>0.98018015937266456</v>
      </c>
      <c r="R36">
        <f t="shared" si="10"/>
        <v>1.3289176549805767E-3</v>
      </c>
      <c r="S36">
        <f t="shared" si="10"/>
        <v>287.22197474175982</v>
      </c>
      <c r="T36">
        <f t="shared" si="10"/>
        <v>99.332634939928127</v>
      </c>
      <c r="U36">
        <f t="shared" si="10"/>
        <v>1248.7990129446907</v>
      </c>
      <c r="V36">
        <f t="shared" si="10"/>
        <v>489.62430314423051</v>
      </c>
      <c r="W36">
        <f t="shared" si="10"/>
        <v>1141.5875735458817</v>
      </c>
      <c r="X36">
        <f t="shared" si="10"/>
        <v>1.3578493545423733E-3</v>
      </c>
      <c r="Y36">
        <f t="shared" si="10"/>
        <v>2.2067651782268112E-3</v>
      </c>
      <c r="Z36">
        <f t="shared" si="10"/>
        <v>1.7823072663845922E-3</v>
      </c>
      <c r="AA36">
        <f t="shared" si="10"/>
        <v>1.4246971099002273E-3</v>
      </c>
      <c r="AB36">
        <f t="shared" si="10"/>
        <v>14.079444444444439</v>
      </c>
      <c r="AC36">
        <f t="shared" si="10"/>
        <v>69.809444444444452</v>
      </c>
      <c r="AD36">
        <f t="shared" si="13"/>
        <v>16.111111111111111</v>
      </c>
      <c r="AE36">
        <f t="shared" si="13"/>
        <v>0.16111111111111109</v>
      </c>
      <c r="AF36">
        <f t="shared" si="6"/>
        <v>0.85920555555555556</v>
      </c>
      <c r="AG36">
        <f t="shared" si="14"/>
        <v>4.9450330687830499</v>
      </c>
      <c r="AH36">
        <f t="shared" si="15"/>
        <v>0.21369616857511844</v>
      </c>
      <c r="AI36">
        <v>2</v>
      </c>
      <c r="AJ36" s="2">
        <v>100</v>
      </c>
      <c r="AK36">
        <v>75.098470210000002</v>
      </c>
      <c r="AL36">
        <v>1.1000000000000001</v>
      </c>
      <c r="AM36">
        <v>-2.2999999999999998</v>
      </c>
      <c r="AN36" s="3">
        <v>0</v>
      </c>
      <c r="AO36">
        <f t="shared" ref="AO36:AP38" si="16">EXP(-1.06+-0.0029*$M36)</f>
        <v>2.6218047698497133E-2</v>
      </c>
      <c r="AP36">
        <f t="shared" si="16"/>
        <v>2.6218047698497133E-2</v>
      </c>
      <c r="AQ36">
        <v>1</v>
      </c>
      <c r="AR36">
        <v>1</v>
      </c>
      <c r="AS36">
        <v>1</v>
      </c>
      <c r="AT36">
        <v>0</v>
      </c>
    </row>
    <row r="37" spans="1:46" x14ac:dyDescent="0.25">
      <c r="A37">
        <f t="shared" si="0"/>
        <v>35</v>
      </c>
      <c r="B37" t="str">
        <f t="shared" si="4"/>
        <v>PSR-min_PSM-q3_Cx-H_Hx-M</v>
      </c>
      <c r="C37" t="s">
        <v>94</v>
      </c>
      <c r="D37" t="s">
        <v>93</v>
      </c>
      <c r="E37" t="s">
        <v>87</v>
      </c>
      <c r="F37" t="s">
        <v>86</v>
      </c>
      <c r="G37" t="s">
        <v>74</v>
      </c>
      <c r="H37">
        <v>2</v>
      </c>
      <c r="I37" t="s">
        <v>76</v>
      </c>
      <c r="J37">
        <v>202</v>
      </c>
      <c r="K37">
        <v>0.23</v>
      </c>
      <c r="L37">
        <v>0.05</v>
      </c>
      <c r="M37">
        <f t="shared" si="5"/>
        <v>890.10595238094902</v>
      </c>
      <c r="N37">
        <f t="shared" si="10"/>
        <v>0.37470365101944059</v>
      </c>
      <c r="O37">
        <f t="shared" si="10"/>
        <v>0.30745059326056012</v>
      </c>
      <c r="P37">
        <f t="shared" ref="P37:AH37" si="17">AVERAGE(P$3:P$11)</f>
        <v>1E-3</v>
      </c>
      <c r="Q37">
        <f t="shared" si="17"/>
        <v>0.98018015937266456</v>
      </c>
      <c r="R37">
        <f t="shared" si="17"/>
        <v>1.3289176549805767E-3</v>
      </c>
      <c r="S37">
        <f t="shared" si="17"/>
        <v>287.22197474175982</v>
      </c>
      <c r="T37">
        <f t="shared" si="17"/>
        <v>99.332634939928127</v>
      </c>
      <c r="U37">
        <f t="shared" si="17"/>
        <v>1248.7990129446907</v>
      </c>
      <c r="V37">
        <f t="shared" si="17"/>
        <v>489.62430314423051</v>
      </c>
      <c r="W37">
        <f t="shared" si="17"/>
        <v>1141.5875735458817</v>
      </c>
      <c r="X37">
        <f t="shared" si="17"/>
        <v>1.3578493545423733E-3</v>
      </c>
      <c r="Y37">
        <f t="shared" si="17"/>
        <v>2.2067651782268112E-3</v>
      </c>
      <c r="Z37">
        <f t="shared" si="17"/>
        <v>1.7823072663845922E-3</v>
      </c>
      <c r="AA37">
        <f t="shared" si="17"/>
        <v>1.4246971099002273E-3</v>
      </c>
      <c r="AB37">
        <f t="shared" si="10"/>
        <v>14.079444444444439</v>
      </c>
      <c r="AC37">
        <f t="shared" si="10"/>
        <v>69.809444444444452</v>
      </c>
      <c r="AD37">
        <f t="shared" si="13"/>
        <v>16.111111111111111</v>
      </c>
      <c r="AE37">
        <f t="shared" si="13"/>
        <v>0.16111111111111109</v>
      </c>
      <c r="AF37">
        <f t="shared" si="6"/>
        <v>0.85920555555555556</v>
      </c>
      <c r="AG37">
        <f t="shared" si="14"/>
        <v>4.9450330687830499</v>
      </c>
      <c r="AH37">
        <f t="shared" si="17"/>
        <v>0.21369616857511844</v>
      </c>
      <c r="AI37">
        <v>2</v>
      </c>
      <c r="AJ37" s="2">
        <v>100</v>
      </c>
      <c r="AK37">
        <v>75.18614762</v>
      </c>
      <c r="AL37">
        <v>1.1000000000000001</v>
      </c>
      <c r="AM37">
        <v>-2.2999999999999998</v>
      </c>
      <c r="AN37" s="3">
        <v>8.7677409999997735E-2</v>
      </c>
      <c r="AO37">
        <f t="shared" si="16"/>
        <v>2.6218047698497133E-2</v>
      </c>
      <c r="AP37">
        <f t="shared" si="16"/>
        <v>2.6218047698497133E-2</v>
      </c>
      <c r="AQ37">
        <v>1</v>
      </c>
      <c r="AR37">
        <v>1</v>
      </c>
      <c r="AS37">
        <v>1</v>
      </c>
      <c r="AT37">
        <v>0</v>
      </c>
    </row>
    <row r="38" spans="1:46" x14ac:dyDescent="0.25">
      <c r="A38">
        <f t="shared" si="0"/>
        <v>36</v>
      </c>
      <c r="B38" t="str">
        <f t="shared" si="4"/>
        <v>PSR-min_PSM-q3_Cx-H_Hx-L</v>
      </c>
      <c r="C38" t="s">
        <v>94</v>
      </c>
      <c r="D38" t="s">
        <v>93</v>
      </c>
      <c r="E38" t="s">
        <v>87</v>
      </c>
      <c r="F38" t="s">
        <v>85</v>
      </c>
      <c r="G38" t="s">
        <v>74</v>
      </c>
      <c r="H38">
        <v>4</v>
      </c>
      <c r="I38" t="s">
        <v>77</v>
      </c>
      <c r="J38">
        <v>202</v>
      </c>
      <c r="K38">
        <v>0.23</v>
      </c>
      <c r="L38">
        <v>0.05</v>
      </c>
      <c r="M38">
        <f t="shared" si="5"/>
        <v>890.10595238094902</v>
      </c>
      <c r="N38">
        <f t="shared" ref="N38:AH53" si="18">AVERAGE(N$3:N$11)</f>
        <v>0.37470365101944059</v>
      </c>
      <c r="O38">
        <f t="shared" si="18"/>
        <v>0.30745059326056012</v>
      </c>
      <c r="P38">
        <f t="shared" si="18"/>
        <v>1E-3</v>
      </c>
      <c r="Q38">
        <f t="shared" si="18"/>
        <v>0.98018015937266456</v>
      </c>
      <c r="R38">
        <f t="shared" si="18"/>
        <v>1.3289176549805767E-3</v>
      </c>
      <c r="S38">
        <f t="shared" si="18"/>
        <v>287.22197474175982</v>
      </c>
      <c r="T38">
        <f t="shared" si="18"/>
        <v>99.332634939928127</v>
      </c>
      <c r="U38">
        <f t="shared" si="18"/>
        <v>1248.7990129446907</v>
      </c>
      <c r="V38">
        <f t="shared" si="18"/>
        <v>489.62430314423051</v>
      </c>
      <c r="W38">
        <f t="shared" si="18"/>
        <v>1141.5875735458817</v>
      </c>
      <c r="X38">
        <f t="shared" si="18"/>
        <v>1.3578493545423733E-3</v>
      </c>
      <c r="Y38">
        <f t="shared" si="18"/>
        <v>2.2067651782268112E-3</v>
      </c>
      <c r="Z38">
        <f t="shared" si="18"/>
        <v>1.7823072663845922E-3</v>
      </c>
      <c r="AA38">
        <f t="shared" si="18"/>
        <v>1.4246971099002273E-3</v>
      </c>
      <c r="AB38">
        <f t="shared" si="18"/>
        <v>14.079444444444439</v>
      </c>
      <c r="AC38">
        <f t="shared" si="18"/>
        <v>69.809444444444452</v>
      </c>
      <c r="AD38">
        <f t="shared" si="13"/>
        <v>16.111111111111111</v>
      </c>
      <c r="AE38">
        <f t="shared" si="13"/>
        <v>0.16111111111111109</v>
      </c>
      <c r="AF38">
        <f t="shared" si="6"/>
        <v>0.85920555555555556</v>
      </c>
      <c r="AG38">
        <f t="shared" si="14"/>
        <v>4.9450330687830499</v>
      </c>
      <c r="AH38">
        <f t="shared" si="18"/>
        <v>0.21369616857511844</v>
      </c>
      <c r="AI38">
        <v>2</v>
      </c>
      <c r="AJ38" s="2">
        <v>100</v>
      </c>
      <c r="AK38">
        <v>76.178809999999999</v>
      </c>
      <c r="AL38">
        <v>1.1000000000000001</v>
      </c>
      <c r="AM38">
        <v>-2.2999999999999998</v>
      </c>
      <c r="AN38" s="3">
        <v>1.0803397899999965</v>
      </c>
      <c r="AO38">
        <f t="shared" si="16"/>
        <v>2.6218047698497133E-2</v>
      </c>
      <c r="AP38">
        <f t="shared" si="16"/>
        <v>2.6218047698497133E-2</v>
      </c>
      <c r="AQ38">
        <v>1</v>
      </c>
      <c r="AR38">
        <v>1</v>
      </c>
      <c r="AS38">
        <v>1</v>
      </c>
      <c r="AT38">
        <v>0</v>
      </c>
    </row>
    <row r="39" spans="1:46" x14ac:dyDescent="0.25">
      <c r="A39">
        <f t="shared" ref="A39:A65" si="19">A38+1</f>
        <v>37</v>
      </c>
      <c r="B39" t="str">
        <f t="shared" si="4"/>
        <v>PSR-thresh_PSM-q1_Cx-L_Hx-H</v>
      </c>
      <c r="C39" t="s">
        <v>95</v>
      </c>
      <c r="D39" t="s">
        <v>91</v>
      </c>
      <c r="E39" t="s">
        <v>85</v>
      </c>
      <c r="F39" t="s">
        <v>87</v>
      </c>
      <c r="G39" t="s">
        <v>74</v>
      </c>
      <c r="H39">
        <v>0</v>
      </c>
      <c r="I39" t="s">
        <v>75</v>
      </c>
      <c r="J39">
        <v>51</v>
      </c>
      <c r="K39">
        <v>0.08</v>
      </c>
      <c r="L39">
        <v>0.23</v>
      </c>
      <c r="M39">
        <f>AG39*1000*(0.23-L39)</f>
        <v>0</v>
      </c>
      <c r="N39">
        <f t="shared" si="18"/>
        <v>0.37470365101944059</v>
      </c>
      <c r="O39">
        <f t="shared" si="18"/>
        <v>0.30745059326056012</v>
      </c>
      <c r="P39">
        <f t="shared" si="18"/>
        <v>1E-3</v>
      </c>
      <c r="Q39">
        <f t="shared" si="18"/>
        <v>0.98018015937266456</v>
      </c>
      <c r="R39">
        <f t="shared" si="18"/>
        <v>1.3289176549805767E-3</v>
      </c>
      <c r="S39">
        <f t="shared" si="18"/>
        <v>287.22197474175982</v>
      </c>
      <c r="T39">
        <f t="shared" si="18"/>
        <v>99.332634939928127</v>
      </c>
      <c r="U39">
        <f t="shared" si="18"/>
        <v>1248.7990129446907</v>
      </c>
      <c r="V39">
        <f t="shared" si="18"/>
        <v>489.62430314423051</v>
      </c>
      <c r="W39">
        <f t="shared" si="18"/>
        <v>1141.5875735458817</v>
      </c>
      <c r="X39">
        <f t="shared" si="18"/>
        <v>1.3578493545423733E-3</v>
      </c>
      <c r="Y39">
        <f t="shared" si="18"/>
        <v>2.2067651782268112E-3</v>
      </c>
      <c r="Z39">
        <f t="shared" si="18"/>
        <v>1.7823072663845922E-3</v>
      </c>
      <c r="AA39">
        <f t="shared" si="18"/>
        <v>1.4246971099002273E-3</v>
      </c>
      <c r="AB39">
        <f t="shared" si="18"/>
        <v>14.079444444444439</v>
      </c>
      <c r="AC39">
        <f t="shared" si="18"/>
        <v>69.809444444444452</v>
      </c>
      <c r="AD39">
        <f t="shared" si="13"/>
        <v>16.111111111111111</v>
      </c>
      <c r="AE39">
        <f t="shared" si="13"/>
        <v>0.16111111111111109</v>
      </c>
      <c r="AF39">
        <f t="shared" si="6"/>
        <v>0.85920555555555556</v>
      </c>
      <c r="AG39">
        <f t="shared" si="7"/>
        <v>2.8642594294244401</v>
      </c>
      <c r="AH39">
        <f t="shared" si="18"/>
        <v>0.21369616857511844</v>
      </c>
      <c r="AI39">
        <v>2</v>
      </c>
      <c r="AJ39" s="2">
        <v>100</v>
      </c>
      <c r="AK39">
        <v>75.098470210000002</v>
      </c>
      <c r="AL39">
        <v>1.1000000000000001</v>
      </c>
      <c r="AM39">
        <v>-2.2999999999999998</v>
      </c>
      <c r="AN39" s="3">
        <v>0</v>
      </c>
      <c r="AO39">
        <f t="shared" ref="AO39:AP46" si="20">EXP(-1.06+-0.0029*$M39)</f>
        <v>0.3464558103300574</v>
      </c>
      <c r="AP39">
        <f t="shared" si="20"/>
        <v>0.3464558103300574</v>
      </c>
      <c r="AQ39">
        <v>1</v>
      </c>
      <c r="AR39">
        <v>1</v>
      </c>
      <c r="AS39">
        <v>1</v>
      </c>
      <c r="AT39">
        <v>0</v>
      </c>
    </row>
    <row r="40" spans="1:46" x14ac:dyDescent="0.25">
      <c r="A40">
        <f t="shared" si="19"/>
        <v>38</v>
      </c>
      <c r="B40" t="str">
        <f t="shared" si="4"/>
        <v>PSR-thresh_PSM-q1_Cx-L_Hx-M</v>
      </c>
      <c r="C40" t="s">
        <v>95</v>
      </c>
      <c r="D40" t="s">
        <v>91</v>
      </c>
      <c r="E40" t="s">
        <v>85</v>
      </c>
      <c r="F40" t="s">
        <v>86</v>
      </c>
      <c r="G40" t="s">
        <v>74</v>
      </c>
      <c r="H40">
        <v>2</v>
      </c>
      <c r="I40" t="s">
        <v>76</v>
      </c>
      <c r="J40">
        <v>51</v>
      </c>
      <c r="K40">
        <v>0.08</v>
      </c>
      <c r="L40">
        <v>0.23</v>
      </c>
      <c r="M40">
        <f t="shared" ref="M40:M65" si="21">AG40*1000*(0.23-L40)</f>
        <v>0</v>
      </c>
      <c r="N40">
        <f t="shared" si="18"/>
        <v>0.37470365101944059</v>
      </c>
      <c r="O40">
        <f t="shared" si="18"/>
        <v>0.30745059326056012</v>
      </c>
      <c r="P40">
        <f t="shared" si="18"/>
        <v>1E-3</v>
      </c>
      <c r="Q40">
        <f t="shared" si="18"/>
        <v>0.98018015937266456</v>
      </c>
      <c r="R40">
        <f t="shared" si="18"/>
        <v>1.3289176549805767E-3</v>
      </c>
      <c r="S40">
        <f t="shared" si="18"/>
        <v>287.22197474175982</v>
      </c>
      <c r="T40">
        <f t="shared" si="18"/>
        <v>99.332634939928127</v>
      </c>
      <c r="U40">
        <f t="shared" si="18"/>
        <v>1248.7990129446907</v>
      </c>
      <c r="V40">
        <f t="shared" si="18"/>
        <v>489.62430314423051</v>
      </c>
      <c r="W40">
        <f t="shared" si="18"/>
        <v>1141.5875735458817</v>
      </c>
      <c r="X40">
        <f t="shared" si="18"/>
        <v>1.3578493545423733E-3</v>
      </c>
      <c r="Y40">
        <f t="shared" si="18"/>
        <v>2.2067651782268112E-3</v>
      </c>
      <c r="Z40">
        <f t="shared" si="18"/>
        <v>1.7823072663845922E-3</v>
      </c>
      <c r="AA40">
        <f t="shared" si="18"/>
        <v>1.4246971099002273E-3</v>
      </c>
      <c r="AB40">
        <f t="shared" si="18"/>
        <v>14.079444444444439</v>
      </c>
      <c r="AC40">
        <f t="shared" si="18"/>
        <v>69.809444444444452</v>
      </c>
      <c r="AD40">
        <f t="shared" si="13"/>
        <v>16.111111111111111</v>
      </c>
      <c r="AE40">
        <f t="shared" si="13"/>
        <v>0.16111111111111109</v>
      </c>
      <c r="AF40">
        <f t="shared" si="6"/>
        <v>0.85920555555555556</v>
      </c>
      <c r="AG40">
        <f t="shared" si="7"/>
        <v>2.8642594294244401</v>
      </c>
      <c r="AH40">
        <f t="shared" si="18"/>
        <v>0.21369616857511844</v>
      </c>
      <c r="AI40">
        <v>2</v>
      </c>
      <c r="AJ40" s="2">
        <v>100</v>
      </c>
      <c r="AK40">
        <v>75.18614762</v>
      </c>
      <c r="AL40">
        <v>1.1000000000000001</v>
      </c>
      <c r="AM40">
        <v>-2.2999999999999998</v>
      </c>
      <c r="AN40" s="3">
        <v>8.7677409999997735E-2</v>
      </c>
      <c r="AO40">
        <f t="shared" si="20"/>
        <v>0.3464558103300574</v>
      </c>
      <c r="AP40">
        <f t="shared" si="20"/>
        <v>0.3464558103300574</v>
      </c>
      <c r="AQ40">
        <v>1</v>
      </c>
      <c r="AR40">
        <v>1</v>
      </c>
      <c r="AS40">
        <v>1</v>
      </c>
      <c r="AT40">
        <v>0</v>
      </c>
    </row>
    <row r="41" spans="1:46" x14ac:dyDescent="0.25">
      <c r="A41">
        <f t="shared" si="19"/>
        <v>39</v>
      </c>
      <c r="B41" t="str">
        <f t="shared" si="4"/>
        <v>PSR-thresh_PSM-q1_Cx-L_Hx-L</v>
      </c>
      <c r="C41" t="s">
        <v>95</v>
      </c>
      <c r="D41" t="s">
        <v>91</v>
      </c>
      <c r="E41" t="s">
        <v>85</v>
      </c>
      <c r="F41" t="s">
        <v>85</v>
      </c>
      <c r="G41" t="s">
        <v>74</v>
      </c>
      <c r="H41">
        <v>4</v>
      </c>
      <c r="I41" t="s">
        <v>77</v>
      </c>
      <c r="J41">
        <v>51</v>
      </c>
      <c r="K41">
        <v>0.08</v>
      </c>
      <c r="L41">
        <v>0.23</v>
      </c>
      <c r="M41">
        <f t="shared" si="21"/>
        <v>0</v>
      </c>
      <c r="N41">
        <f t="shared" si="18"/>
        <v>0.37470365101944059</v>
      </c>
      <c r="O41">
        <f t="shared" si="18"/>
        <v>0.30745059326056012</v>
      </c>
      <c r="P41">
        <f t="shared" si="18"/>
        <v>1E-3</v>
      </c>
      <c r="Q41">
        <f t="shared" si="18"/>
        <v>0.98018015937266456</v>
      </c>
      <c r="R41">
        <f t="shared" si="18"/>
        <v>1.3289176549805767E-3</v>
      </c>
      <c r="S41">
        <f t="shared" si="18"/>
        <v>287.22197474175982</v>
      </c>
      <c r="T41">
        <f t="shared" si="18"/>
        <v>99.332634939928127</v>
      </c>
      <c r="U41">
        <f t="shared" si="18"/>
        <v>1248.7990129446907</v>
      </c>
      <c r="V41">
        <f t="shared" si="18"/>
        <v>489.62430314423051</v>
      </c>
      <c r="W41">
        <f t="shared" si="18"/>
        <v>1141.5875735458817</v>
      </c>
      <c r="X41">
        <f t="shared" si="18"/>
        <v>1.3578493545423733E-3</v>
      </c>
      <c r="Y41">
        <f t="shared" si="18"/>
        <v>2.2067651782268112E-3</v>
      </c>
      <c r="Z41">
        <f t="shared" si="18"/>
        <v>1.7823072663845922E-3</v>
      </c>
      <c r="AA41">
        <f t="shared" si="18"/>
        <v>1.4246971099002273E-3</v>
      </c>
      <c r="AB41">
        <f t="shared" si="18"/>
        <v>14.079444444444439</v>
      </c>
      <c r="AC41">
        <f t="shared" si="18"/>
        <v>69.809444444444452</v>
      </c>
      <c r="AD41">
        <f t="shared" si="13"/>
        <v>16.111111111111111</v>
      </c>
      <c r="AE41">
        <f t="shared" si="13"/>
        <v>0.16111111111111109</v>
      </c>
      <c r="AF41">
        <f t="shared" si="6"/>
        <v>0.85920555555555556</v>
      </c>
      <c r="AG41">
        <f t="shared" si="7"/>
        <v>2.8642594294244401</v>
      </c>
      <c r="AH41">
        <f t="shared" si="18"/>
        <v>0.21369616857511844</v>
      </c>
      <c r="AI41">
        <v>2</v>
      </c>
      <c r="AJ41" s="2">
        <v>100</v>
      </c>
      <c r="AK41">
        <v>76.178809999999999</v>
      </c>
      <c r="AL41">
        <v>1.1000000000000001</v>
      </c>
      <c r="AM41">
        <v>-2.2999999999999998</v>
      </c>
      <c r="AN41" s="3">
        <v>1.0803397899999965</v>
      </c>
      <c r="AO41">
        <f t="shared" si="20"/>
        <v>0.3464558103300574</v>
      </c>
      <c r="AP41">
        <f t="shared" si="20"/>
        <v>0.3464558103300574</v>
      </c>
      <c r="AQ41">
        <v>1</v>
      </c>
      <c r="AR41">
        <v>1</v>
      </c>
      <c r="AS41">
        <v>1</v>
      </c>
      <c r="AT41">
        <v>0</v>
      </c>
    </row>
    <row r="42" spans="1:46" x14ac:dyDescent="0.25">
      <c r="A42">
        <f t="shared" si="19"/>
        <v>40</v>
      </c>
      <c r="B42" t="str">
        <f t="shared" si="4"/>
        <v>PSR-thresh_PSM-q1_Cx-M_Hx-H</v>
      </c>
      <c r="C42" t="s">
        <v>95</v>
      </c>
      <c r="D42" t="s">
        <v>91</v>
      </c>
      <c r="E42" t="s">
        <v>86</v>
      </c>
      <c r="F42" t="s">
        <v>87</v>
      </c>
      <c r="G42" t="s">
        <v>74</v>
      </c>
      <c r="H42">
        <v>0</v>
      </c>
      <c r="I42" t="s">
        <v>75</v>
      </c>
      <c r="J42">
        <v>115</v>
      </c>
      <c r="K42">
        <v>0.17</v>
      </c>
      <c r="L42">
        <v>0.23</v>
      </c>
      <c r="M42">
        <f t="shared" si="21"/>
        <v>0</v>
      </c>
      <c r="N42">
        <f t="shared" si="18"/>
        <v>0.37470365101944059</v>
      </c>
      <c r="O42">
        <f t="shared" si="18"/>
        <v>0.30745059326056012</v>
      </c>
      <c r="P42">
        <f t="shared" si="18"/>
        <v>1E-3</v>
      </c>
      <c r="Q42">
        <f t="shared" si="18"/>
        <v>0.98018015937266456</v>
      </c>
      <c r="R42">
        <f t="shared" si="18"/>
        <v>1.3289176549805767E-3</v>
      </c>
      <c r="S42">
        <f t="shared" si="18"/>
        <v>287.22197474175982</v>
      </c>
      <c r="T42">
        <f t="shared" si="18"/>
        <v>99.332634939928127</v>
      </c>
      <c r="U42">
        <f t="shared" si="18"/>
        <v>1248.7990129446907</v>
      </c>
      <c r="V42">
        <f t="shared" si="18"/>
        <v>489.62430314423051</v>
      </c>
      <c r="W42">
        <f t="shared" si="18"/>
        <v>1141.5875735458817</v>
      </c>
      <c r="X42">
        <f t="shared" si="18"/>
        <v>1.3578493545423733E-3</v>
      </c>
      <c r="Y42">
        <f t="shared" si="18"/>
        <v>2.2067651782268112E-3</v>
      </c>
      <c r="Z42">
        <f t="shared" si="18"/>
        <v>1.7823072663845922E-3</v>
      </c>
      <c r="AA42">
        <f t="shared" si="18"/>
        <v>1.4246971099002273E-3</v>
      </c>
      <c r="AB42">
        <f t="shared" si="18"/>
        <v>14.079444444444439</v>
      </c>
      <c r="AC42">
        <f t="shared" si="18"/>
        <v>69.809444444444452</v>
      </c>
      <c r="AD42">
        <f t="shared" si="13"/>
        <v>16.111111111111111</v>
      </c>
      <c r="AE42">
        <f t="shared" si="13"/>
        <v>0.16111111111111109</v>
      </c>
      <c r="AF42">
        <f t="shared" si="6"/>
        <v>0.85920555555555556</v>
      </c>
      <c r="AG42">
        <f t="shared" si="7"/>
        <v>2.8642594294244401</v>
      </c>
      <c r="AH42">
        <f t="shared" si="18"/>
        <v>0.21369616857511844</v>
      </c>
      <c r="AI42">
        <v>2</v>
      </c>
      <c r="AJ42" s="2">
        <v>100</v>
      </c>
      <c r="AK42">
        <v>75.098470210000002</v>
      </c>
      <c r="AL42">
        <v>1.1000000000000001</v>
      </c>
      <c r="AM42">
        <v>-2.2999999999999998</v>
      </c>
      <c r="AN42" s="3">
        <v>0</v>
      </c>
      <c r="AO42">
        <f t="shared" si="20"/>
        <v>0.3464558103300574</v>
      </c>
      <c r="AP42">
        <f t="shared" si="20"/>
        <v>0.3464558103300574</v>
      </c>
      <c r="AQ42">
        <v>1</v>
      </c>
      <c r="AR42">
        <v>1</v>
      </c>
      <c r="AS42">
        <v>1</v>
      </c>
      <c r="AT42">
        <v>0</v>
      </c>
    </row>
    <row r="43" spans="1:46" x14ac:dyDescent="0.25">
      <c r="A43">
        <f t="shared" si="19"/>
        <v>41</v>
      </c>
      <c r="B43" t="str">
        <f t="shared" si="4"/>
        <v>PSR-thresh_PSM-q1_Cx-M_Hx-M</v>
      </c>
      <c r="C43" t="s">
        <v>95</v>
      </c>
      <c r="D43" t="s">
        <v>91</v>
      </c>
      <c r="E43" t="s">
        <v>86</v>
      </c>
      <c r="F43" t="s">
        <v>86</v>
      </c>
      <c r="G43" t="s">
        <v>74</v>
      </c>
      <c r="H43">
        <v>2</v>
      </c>
      <c r="I43" t="s">
        <v>76</v>
      </c>
      <c r="J43">
        <v>115</v>
      </c>
      <c r="K43">
        <v>0.17</v>
      </c>
      <c r="L43">
        <v>0.23</v>
      </c>
      <c r="M43">
        <f t="shared" si="21"/>
        <v>0</v>
      </c>
      <c r="N43">
        <f t="shared" si="18"/>
        <v>0.37470365101944059</v>
      </c>
      <c r="O43">
        <f t="shared" si="18"/>
        <v>0.30745059326056012</v>
      </c>
      <c r="P43">
        <f t="shared" si="18"/>
        <v>1E-3</v>
      </c>
      <c r="Q43">
        <f t="shared" si="18"/>
        <v>0.98018015937266456</v>
      </c>
      <c r="R43">
        <f t="shared" si="18"/>
        <v>1.3289176549805767E-3</v>
      </c>
      <c r="S43">
        <f t="shared" si="18"/>
        <v>287.22197474175982</v>
      </c>
      <c r="T43">
        <f t="shared" si="18"/>
        <v>99.332634939928127</v>
      </c>
      <c r="U43">
        <f t="shared" si="18"/>
        <v>1248.7990129446907</v>
      </c>
      <c r="V43">
        <f t="shared" si="18"/>
        <v>489.62430314423051</v>
      </c>
      <c r="W43">
        <f t="shared" si="18"/>
        <v>1141.5875735458817</v>
      </c>
      <c r="X43">
        <f t="shared" si="18"/>
        <v>1.3578493545423733E-3</v>
      </c>
      <c r="Y43">
        <f t="shared" si="18"/>
        <v>2.2067651782268112E-3</v>
      </c>
      <c r="Z43">
        <f t="shared" si="18"/>
        <v>1.7823072663845922E-3</v>
      </c>
      <c r="AA43">
        <f t="shared" si="18"/>
        <v>1.4246971099002273E-3</v>
      </c>
      <c r="AB43">
        <f t="shared" si="18"/>
        <v>14.079444444444439</v>
      </c>
      <c r="AC43">
        <f t="shared" si="18"/>
        <v>69.809444444444452</v>
      </c>
      <c r="AD43">
        <f t="shared" si="13"/>
        <v>16.111111111111111</v>
      </c>
      <c r="AE43">
        <f t="shared" si="13"/>
        <v>0.16111111111111109</v>
      </c>
      <c r="AF43">
        <f t="shared" si="6"/>
        <v>0.85920555555555556</v>
      </c>
      <c r="AG43">
        <f t="shared" si="7"/>
        <v>2.8642594294244401</v>
      </c>
      <c r="AH43">
        <f t="shared" si="18"/>
        <v>0.21369616857511844</v>
      </c>
      <c r="AI43">
        <v>2</v>
      </c>
      <c r="AJ43" s="2">
        <v>100</v>
      </c>
      <c r="AK43">
        <v>75.18614762</v>
      </c>
      <c r="AL43">
        <v>1.1000000000000001</v>
      </c>
      <c r="AM43">
        <v>-2.2999999999999998</v>
      </c>
      <c r="AN43" s="3">
        <v>8.7677409999997735E-2</v>
      </c>
      <c r="AO43">
        <f t="shared" si="20"/>
        <v>0.3464558103300574</v>
      </c>
      <c r="AP43">
        <f t="shared" si="20"/>
        <v>0.3464558103300574</v>
      </c>
      <c r="AQ43">
        <v>1</v>
      </c>
      <c r="AR43">
        <v>1</v>
      </c>
      <c r="AS43">
        <v>1</v>
      </c>
      <c r="AT43">
        <v>0</v>
      </c>
    </row>
    <row r="44" spans="1:46" x14ac:dyDescent="0.25">
      <c r="A44">
        <f t="shared" si="19"/>
        <v>42</v>
      </c>
      <c r="B44" t="str">
        <f t="shared" si="4"/>
        <v>PSR-thresh_PSM-q1_Cx-M_Hx-L</v>
      </c>
      <c r="C44" t="s">
        <v>95</v>
      </c>
      <c r="D44" t="s">
        <v>91</v>
      </c>
      <c r="E44" t="s">
        <v>86</v>
      </c>
      <c r="F44" t="s">
        <v>85</v>
      </c>
      <c r="G44" t="s">
        <v>74</v>
      </c>
      <c r="H44">
        <v>4</v>
      </c>
      <c r="I44" t="s">
        <v>77</v>
      </c>
      <c r="J44">
        <v>115</v>
      </c>
      <c r="K44">
        <v>0.17</v>
      </c>
      <c r="L44">
        <v>0.23</v>
      </c>
      <c r="M44">
        <f t="shared" si="21"/>
        <v>0</v>
      </c>
      <c r="N44">
        <f t="shared" si="18"/>
        <v>0.37470365101944059</v>
      </c>
      <c r="O44">
        <f t="shared" si="18"/>
        <v>0.30745059326056012</v>
      </c>
      <c r="P44">
        <f t="shared" si="18"/>
        <v>1E-3</v>
      </c>
      <c r="Q44">
        <f t="shared" si="18"/>
        <v>0.98018015937266456</v>
      </c>
      <c r="R44">
        <f t="shared" si="18"/>
        <v>1.3289176549805767E-3</v>
      </c>
      <c r="S44">
        <f t="shared" si="18"/>
        <v>287.22197474175982</v>
      </c>
      <c r="T44">
        <f t="shared" si="18"/>
        <v>99.332634939928127</v>
      </c>
      <c r="U44">
        <f t="shared" si="18"/>
        <v>1248.7990129446907</v>
      </c>
      <c r="V44">
        <f t="shared" si="18"/>
        <v>489.62430314423051</v>
      </c>
      <c r="W44">
        <f t="shared" si="18"/>
        <v>1141.5875735458817</v>
      </c>
      <c r="X44">
        <f t="shared" si="18"/>
        <v>1.3578493545423733E-3</v>
      </c>
      <c r="Y44">
        <f t="shared" si="18"/>
        <v>2.2067651782268112E-3</v>
      </c>
      <c r="Z44">
        <f t="shared" si="18"/>
        <v>1.7823072663845922E-3</v>
      </c>
      <c r="AA44">
        <f t="shared" si="18"/>
        <v>1.4246971099002273E-3</v>
      </c>
      <c r="AB44">
        <f t="shared" si="18"/>
        <v>14.079444444444439</v>
      </c>
      <c r="AC44">
        <f t="shared" si="18"/>
        <v>69.809444444444452</v>
      </c>
      <c r="AD44">
        <f t="shared" si="13"/>
        <v>16.111111111111111</v>
      </c>
      <c r="AE44">
        <f t="shared" si="13"/>
        <v>0.16111111111111109</v>
      </c>
      <c r="AF44">
        <f t="shared" si="6"/>
        <v>0.85920555555555556</v>
      </c>
      <c r="AG44">
        <f t="shared" si="7"/>
        <v>2.8642594294244401</v>
      </c>
      <c r="AH44">
        <f t="shared" si="18"/>
        <v>0.21369616857511844</v>
      </c>
      <c r="AI44">
        <v>2</v>
      </c>
      <c r="AJ44" s="2">
        <v>100</v>
      </c>
      <c r="AK44">
        <v>76.178809999999999</v>
      </c>
      <c r="AL44">
        <v>1.1000000000000001</v>
      </c>
      <c r="AM44">
        <v>-2.2999999999999998</v>
      </c>
      <c r="AN44" s="3">
        <v>1.0803397899999965</v>
      </c>
      <c r="AO44">
        <f t="shared" si="20"/>
        <v>0.3464558103300574</v>
      </c>
      <c r="AP44">
        <f t="shared" si="20"/>
        <v>0.3464558103300574</v>
      </c>
      <c r="AQ44">
        <v>1</v>
      </c>
      <c r="AR44">
        <v>1</v>
      </c>
      <c r="AS44">
        <v>1</v>
      </c>
      <c r="AT44">
        <v>0</v>
      </c>
    </row>
    <row r="45" spans="1:46" x14ac:dyDescent="0.25">
      <c r="A45">
        <f t="shared" si="19"/>
        <v>43</v>
      </c>
      <c r="B45" t="str">
        <f t="shared" si="4"/>
        <v>PSR-thresh_PSM-q1_Cx-H_Hx-H</v>
      </c>
      <c r="C45" t="s">
        <v>95</v>
      </c>
      <c r="D45" t="s">
        <v>91</v>
      </c>
      <c r="E45" t="s">
        <v>87</v>
      </c>
      <c r="F45" t="s">
        <v>87</v>
      </c>
      <c r="G45" t="s">
        <v>74</v>
      </c>
      <c r="H45">
        <v>0</v>
      </c>
      <c r="I45" t="s">
        <v>75</v>
      </c>
      <c r="J45">
        <v>202</v>
      </c>
      <c r="K45">
        <v>0.23</v>
      </c>
      <c r="L45">
        <v>0.23</v>
      </c>
      <c r="M45">
        <f t="shared" si="21"/>
        <v>0</v>
      </c>
      <c r="N45">
        <f t="shared" si="18"/>
        <v>0.37470365101944059</v>
      </c>
      <c r="O45">
        <f t="shared" si="18"/>
        <v>0.30745059326056012</v>
      </c>
      <c r="P45">
        <f t="shared" si="18"/>
        <v>1E-3</v>
      </c>
      <c r="Q45">
        <f t="shared" si="18"/>
        <v>0.98018015937266456</v>
      </c>
      <c r="R45">
        <f t="shared" si="18"/>
        <v>1.3289176549805767E-3</v>
      </c>
      <c r="S45">
        <f t="shared" si="18"/>
        <v>287.22197474175982</v>
      </c>
      <c r="T45">
        <f t="shared" si="18"/>
        <v>99.332634939928127</v>
      </c>
      <c r="U45">
        <f t="shared" si="18"/>
        <v>1248.7990129446907</v>
      </c>
      <c r="V45">
        <f t="shared" si="18"/>
        <v>489.62430314423051</v>
      </c>
      <c r="W45">
        <f t="shared" si="18"/>
        <v>1141.5875735458817</v>
      </c>
      <c r="X45">
        <f t="shared" si="18"/>
        <v>1.3578493545423733E-3</v>
      </c>
      <c r="Y45">
        <f t="shared" si="18"/>
        <v>2.2067651782268112E-3</v>
      </c>
      <c r="Z45">
        <f t="shared" si="18"/>
        <v>1.7823072663845922E-3</v>
      </c>
      <c r="AA45">
        <f t="shared" si="18"/>
        <v>1.4246971099002273E-3</v>
      </c>
      <c r="AB45">
        <f t="shared" si="18"/>
        <v>14.079444444444439</v>
      </c>
      <c r="AC45">
        <f t="shared" si="18"/>
        <v>69.809444444444452</v>
      </c>
      <c r="AD45">
        <f t="shared" si="13"/>
        <v>16.111111111111111</v>
      </c>
      <c r="AE45">
        <f t="shared" si="13"/>
        <v>0.16111111111111109</v>
      </c>
      <c r="AF45">
        <f t="shared" si="6"/>
        <v>0.85920555555555556</v>
      </c>
      <c r="AG45">
        <f t="shared" si="7"/>
        <v>2.8642594294244401</v>
      </c>
      <c r="AH45">
        <f t="shared" si="18"/>
        <v>0.21369616857511844</v>
      </c>
      <c r="AI45">
        <v>2</v>
      </c>
      <c r="AJ45" s="2">
        <v>100</v>
      </c>
      <c r="AK45">
        <v>75.098470210000002</v>
      </c>
      <c r="AL45">
        <v>1.1000000000000001</v>
      </c>
      <c r="AM45">
        <v>-2.2999999999999998</v>
      </c>
      <c r="AN45" s="3">
        <v>0</v>
      </c>
      <c r="AO45">
        <f t="shared" si="20"/>
        <v>0.3464558103300574</v>
      </c>
      <c r="AP45">
        <f t="shared" si="20"/>
        <v>0.3464558103300574</v>
      </c>
      <c r="AQ45">
        <v>1</v>
      </c>
      <c r="AR45">
        <v>1</v>
      </c>
      <c r="AS45">
        <v>1</v>
      </c>
      <c r="AT45">
        <v>0</v>
      </c>
    </row>
    <row r="46" spans="1:46" x14ac:dyDescent="0.25">
      <c r="A46">
        <f t="shared" si="19"/>
        <v>44</v>
      </c>
      <c r="B46" t="str">
        <f t="shared" si="4"/>
        <v>PSR-thresh_PSM-q1_Cx-H_Hx-M</v>
      </c>
      <c r="C46" t="s">
        <v>95</v>
      </c>
      <c r="D46" t="s">
        <v>91</v>
      </c>
      <c r="E46" t="s">
        <v>87</v>
      </c>
      <c r="F46" t="s">
        <v>86</v>
      </c>
      <c r="G46" t="s">
        <v>74</v>
      </c>
      <c r="H46">
        <v>2</v>
      </c>
      <c r="I46" t="s">
        <v>76</v>
      </c>
      <c r="J46">
        <v>202</v>
      </c>
      <c r="K46">
        <v>0.23</v>
      </c>
      <c r="L46">
        <v>0.23</v>
      </c>
      <c r="M46">
        <f t="shared" si="21"/>
        <v>0</v>
      </c>
      <c r="N46">
        <f t="shared" si="18"/>
        <v>0.37470365101944059</v>
      </c>
      <c r="O46">
        <f t="shared" si="18"/>
        <v>0.30745059326056012</v>
      </c>
      <c r="P46">
        <f t="shared" si="18"/>
        <v>1E-3</v>
      </c>
      <c r="Q46">
        <f t="shared" si="18"/>
        <v>0.98018015937266456</v>
      </c>
      <c r="R46">
        <f t="shared" si="18"/>
        <v>1.3289176549805767E-3</v>
      </c>
      <c r="S46">
        <f t="shared" si="18"/>
        <v>287.22197474175982</v>
      </c>
      <c r="T46">
        <f t="shared" si="18"/>
        <v>99.332634939928127</v>
      </c>
      <c r="U46">
        <f t="shared" si="18"/>
        <v>1248.7990129446907</v>
      </c>
      <c r="V46">
        <f t="shared" si="18"/>
        <v>489.62430314423051</v>
      </c>
      <c r="W46">
        <f t="shared" si="18"/>
        <v>1141.5875735458817</v>
      </c>
      <c r="X46">
        <f t="shared" si="18"/>
        <v>1.3578493545423733E-3</v>
      </c>
      <c r="Y46">
        <f t="shared" si="18"/>
        <v>2.2067651782268112E-3</v>
      </c>
      <c r="Z46">
        <f t="shared" si="18"/>
        <v>1.7823072663845922E-3</v>
      </c>
      <c r="AA46">
        <f t="shared" si="18"/>
        <v>1.4246971099002273E-3</v>
      </c>
      <c r="AB46">
        <f t="shared" si="18"/>
        <v>14.079444444444439</v>
      </c>
      <c r="AC46">
        <f t="shared" si="18"/>
        <v>69.809444444444452</v>
      </c>
      <c r="AD46">
        <f t="shared" si="13"/>
        <v>16.111111111111111</v>
      </c>
      <c r="AE46">
        <f t="shared" si="13"/>
        <v>0.16111111111111109</v>
      </c>
      <c r="AF46">
        <f t="shared" si="6"/>
        <v>0.85920555555555556</v>
      </c>
      <c r="AG46">
        <f t="shared" si="7"/>
        <v>2.8642594294244401</v>
      </c>
      <c r="AH46">
        <f t="shared" si="18"/>
        <v>0.21369616857511844</v>
      </c>
      <c r="AI46">
        <v>2</v>
      </c>
      <c r="AJ46" s="2">
        <v>100</v>
      </c>
      <c r="AK46">
        <v>75.18614762</v>
      </c>
      <c r="AL46">
        <v>1.1000000000000001</v>
      </c>
      <c r="AM46">
        <v>-2.2999999999999998</v>
      </c>
      <c r="AN46" s="3">
        <v>8.7677409999997735E-2</v>
      </c>
      <c r="AO46">
        <f t="shared" si="20"/>
        <v>0.3464558103300574</v>
      </c>
      <c r="AP46">
        <f t="shared" si="20"/>
        <v>0.3464558103300574</v>
      </c>
      <c r="AQ46">
        <v>1</v>
      </c>
      <c r="AR46">
        <v>1</v>
      </c>
      <c r="AS46">
        <v>1</v>
      </c>
      <c r="AT46">
        <v>0</v>
      </c>
    </row>
    <row r="47" spans="1:46" x14ac:dyDescent="0.25">
      <c r="A47">
        <f t="shared" si="19"/>
        <v>45</v>
      </c>
      <c r="B47" t="str">
        <f t="shared" si="4"/>
        <v>PSR-thresh_PSM-q1_Cx-H_Hx-L</v>
      </c>
      <c r="C47" t="s">
        <v>95</v>
      </c>
      <c r="D47" t="s">
        <v>91</v>
      </c>
      <c r="E47" t="s">
        <v>87</v>
      </c>
      <c r="F47" t="s">
        <v>85</v>
      </c>
      <c r="G47" t="s">
        <v>74</v>
      </c>
      <c r="H47">
        <v>4</v>
      </c>
      <c r="I47" t="s">
        <v>77</v>
      </c>
      <c r="J47">
        <v>202</v>
      </c>
      <c r="K47">
        <v>0.23</v>
      </c>
      <c r="L47">
        <v>0.23</v>
      </c>
      <c r="M47">
        <f t="shared" si="21"/>
        <v>0</v>
      </c>
      <c r="N47">
        <f t="shared" si="18"/>
        <v>0.37470365101944059</v>
      </c>
      <c r="O47">
        <f t="shared" si="18"/>
        <v>0.30745059326056012</v>
      </c>
      <c r="P47">
        <f t="shared" si="18"/>
        <v>1E-3</v>
      </c>
      <c r="Q47">
        <f t="shared" si="18"/>
        <v>0.98018015937266456</v>
      </c>
      <c r="R47">
        <f t="shared" si="18"/>
        <v>1.3289176549805767E-3</v>
      </c>
      <c r="S47">
        <f t="shared" si="18"/>
        <v>287.22197474175982</v>
      </c>
      <c r="T47">
        <f t="shared" si="18"/>
        <v>99.332634939928127</v>
      </c>
      <c r="U47">
        <f t="shared" si="18"/>
        <v>1248.7990129446907</v>
      </c>
      <c r="V47">
        <f t="shared" si="18"/>
        <v>489.62430314423051</v>
      </c>
      <c r="W47">
        <f t="shared" si="18"/>
        <v>1141.5875735458817</v>
      </c>
      <c r="X47">
        <f t="shared" si="18"/>
        <v>1.3578493545423733E-3</v>
      </c>
      <c r="Y47">
        <f t="shared" si="18"/>
        <v>2.2067651782268112E-3</v>
      </c>
      <c r="Z47">
        <f t="shared" si="18"/>
        <v>1.7823072663845922E-3</v>
      </c>
      <c r="AA47">
        <f t="shared" si="18"/>
        <v>1.4246971099002273E-3</v>
      </c>
      <c r="AB47">
        <f t="shared" si="18"/>
        <v>14.079444444444439</v>
      </c>
      <c r="AC47">
        <f t="shared" si="18"/>
        <v>69.809444444444452</v>
      </c>
      <c r="AD47">
        <f t="shared" si="13"/>
        <v>16.111111111111111</v>
      </c>
      <c r="AE47">
        <f t="shared" si="13"/>
        <v>0.16111111111111109</v>
      </c>
      <c r="AF47">
        <f t="shared" si="6"/>
        <v>0.85920555555555556</v>
      </c>
      <c r="AG47">
        <f t="shared" si="7"/>
        <v>2.8642594294244401</v>
      </c>
      <c r="AH47">
        <f t="shared" si="18"/>
        <v>0.21369616857511844</v>
      </c>
      <c r="AI47">
        <v>2</v>
      </c>
      <c r="AJ47" s="2">
        <v>100</v>
      </c>
      <c r="AK47">
        <v>76.178809999999999</v>
      </c>
      <c r="AL47">
        <v>1.1000000000000001</v>
      </c>
      <c r="AM47">
        <v>-2.2999999999999998</v>
      </c>
      <c r="AN47" s="3">
        <v>1.0803397899999965</v>
      </c>
      <c r="AO47">
        <f t="shared" ref="AO47:AP62" si="22">EXP(-1.06+-0.0029*$M47)</f>
        <v>0.3464558103300574</v>
      </c>
      <c r="AP47">
        <f t="shared" si="22"/>
        <v>0.3464558103300574</v>
      </c>
      <c r="AQ47">
        <v>1</v>
      </c>
      <c r="AR47">
        <v>1</v>
      </c>
      <c r="AS47">
        <v>1</v>
      </c>
      <c r="AT47">
        <v>0</v>
      </c>
    </row>
    <row r="48" spans="1:46" x14ac:dyDescent="0.25">
      <c r="A48">
        <f t="shared" si="19"/>
        <v>46</v>
      </c>
      <c r="B48" t="str">
        <f t="shared" si="4"/>
        <v>PSR-thresh_PSM-q2_Cx-L_Hx-H</v>
      </c>
      <c r="C48" t="s">
        <v>95</v>
      </c>
      <c r="D48" t="s">
        <v>92</v>
      </c>
      <c r="E48" t="s">
        <v>85</v>
      </c>
      <c r="F48" t="s">
        <v>87</v>
      </c>
      <c r="G48" t="s">
        <v>74</v>
      </c>
      <c r="H48">
        <v>0</v>
      </c>
      <c r="I48" t="s">
        <v>75</v>
      </c>
      <c r="J48">
        <v>51</v>
      </c>
      <c r="K48">
        <v>0.08</v>
      </c>
      <c r="L48">
        <v>0.23</v>
      </c>
      <c r="M48">
        <f t="shared" si="21"/>
        <v>0</v>
      </c>
      <c r="N48">
        <f t="shared" si="18"/>
        <v>0.37470365101944059</v>
      </c>
      <c r="O48">
        <f t="shared" si="18"/>
        <v>0.30745059326056012</v>
      </c>
      <c r="P48">
        <f t="shared" si="18"/>
        <v>1E-3</v>
      </c>
      <c r="Q48">
        <f t="shared" si="18"/>
        <v>0.98018015937266456</v>
      </c>
      <c r="R48">
        <f t="shared" si="18"/>
        <v>1.3289176549805767E-3</v>
      </c>
      <c r="S48">
        <f t="shared" si="18"/>
        <v>287.22197474175982</v>
      </c>
      <c r="T48">
        <f t="shared" si="18"/>
        <v>99.332634939928127</v>
      </c>
      <c r="U48">
        <f t="shared" si="18"/>
        <v>1248.7990129446907</v>
      </c>
      <c r="V48">
        <f t="shared" si="18"/>
        <v>489.62430314423051</v>
      </c>
      <c r="W48">
        <f t="shared" si="18"/>
        <v>1141.5875735458817</v>
      </c>
      <c r="X48">
        <f t="shared" si="18"/>
        <v>1.3578493545423733E-3</v>
      </c>
      <c r="Y48">
        <f t="shared" si="18"/>
        <v>2.2067651782268112E-3</v>
      </c>
      <c r="Z48">
        <f t="shared" si="18"/>
        <v>1.7823072663845922E-3</v>
      </c>
      <c r="AA48">
        <f t="shared" si="18"/>
        <v>1.4246971099002273E-3</v>
      </c>
      <c r="AB48">
        <f t="shared" si="18"/>
        <v>14.079444444444439</v>
      </c>
      <c r="AC48">
        <f t="shared" si="18"/>
        <v>69.809444444444452</v>
      </c>
      <c r="AD48">
        <f t="shared" si="13"/>
        <v>16.111111111111111</v>
      </c>
      <c r="AE48">
        <f t="shared" si="13"/>
        <v>0.16111111111111109</v>
      </c>
      <c r="AF48">
        <f t="shared" si="6"/>
        <v>0.85920555555555556</v>
      </c>
      <c r="AG48">
        <f>3810.72671258828/1000</f>
        <v>3.8107267125882798</v>
      </c>
      <c r="AH48">
        <f t="shared" si="18"/>
        <v>0.21369616857511844</v>
      </c>
      <c r="AI48">
        <v>2</v>
      </c>
      <c r="AJ48" s="2">
        <v>100</v>
      </c>
      <c r="AK48">
        <v>75.098470210000002</v>
      </c>
      <c r="AL48">
        <v>1.1000000000000001</v>
      </c>
      <c r="AM48">
        <v>-2.2999999999999998</v>
      </c>
      <c r="AN48" s="3">
        <v>0</v>
      </c>
      <c r="AO48">
        <f t="shared" si="22"/>
        <v>0.3464558103300574</v>
      </c>
      <c r="AP48">
        <f t="shared" si="22"/>
        <v>0.3464558103300574</v>
      </c>
      <c r="AQ48">
        <v>1</v>
      </c>
      <c r="AR48">
        <v>1</v>
      </c>
      <c r="AS48">
        <v>1</v>
      </c>
      <c r="AT48">
        <v>0</v>
      </c>
    </row>
    <row r="49" spans="1:46" x14ac:dyDescent="0.25">
      <c r="A49">
        <f t="shared" si="19"/>
        <v>47</v>
      </c>
      <c r="B49" t="str">
        <f t="shared" si="4"/>
        <v>PSR-thresh_PSM-q2_Cx-L_Hx-M</v>
      </c>
      <c r="C49" t="s">
        <v>95</v>
      </c>
      <c r="D49" t="s">
        <v>92</v>
      </c>
      <c r="E49" t="s">
        <v>85</v>
      </c>
      <c r="F49" t="s">
        <v>86</v>
      </c>
      <c r="G49" t="s">
        <v>74</v>
      </c>
      <c r="H49">
        <v>2</v>
      </c>
      <c r="I49" t="s">
        <v>76</v>
      </c>
      <c r="J49">
        <v>51</v>
      </c>
      <c r="K49">
        <v>0.08</v>
      </c>
      <c r="L49">
        <v>0.23</v>
      </c>
      <c r="M49">
        <f t="shared" si="21"/>
        <v>0</v>
      </c>
      <c r="N49">
        <f t="shared" si="18"/>
        <v>0.37470365101944059</v>
      </c>
      <c r="O49">
        <f t="shared" si="18"/>
        <v>0.30745059326056012</v>
      </c>
      <c r="P49">
        <f t="shared" si="18"/>
        <v>1E-3</v>
      </c>
      <c r="Q49">
        <f t="shared" si="18"/>
        <v>0.98018015937266456</v>
      </c>
      <c r="R49">
        <f t="shared" si="18"/>
        <v>1.3289176549805767E-3</v>
      </c>
      <c r="S49">
        <f t="shared" si="18"/>
        <v>287.22197474175982</v>
      </c>
      <c r="T49">
        <f t="shared" si="18"/>
        <v>99.332634939928127</v>
      </c>
      <c r="U49">
        <f t="shared" si="18"/>
        <v>1248.7990129446907</v>
      </c>
      <c r="V49">
        <f t="shared" si="18"/>
        <v>489.62430314423051</v>
      </c>
      <c r="W49">
        <f t="shared" si="18"/>
        <v>1141.5875735458817</v>
      </c>
      <c r="X49">
        <f t="shared" si="18"/>
        <v>1.3578493545423733E-3</v>
      </c>
      <c r="Y49">
        <f t="shared" si="18"/>
        <v>2.2067651782268112E-3</v>
      </c>
      <c r="Z49">
        <f t="shared" si="18"/>
        <v>1.7823072663845922E-3</v>
      </c>
      <c r="AA49">
        <f t="shared" si="18"/>
        <v>1.4246971099002273E-3</v>
      </c>
      <c r="AB49">
        <f t="shared" si="18"/>
        <v>14.079444444444439</v>
      </c>
      <c r="AC49">
        <f t="shared" si="18"/>
        <v>69.809444444444452</v>
      </c>
      <c r="AD49">
        <f t="shared" si="13"/>
        <v>16.111111111111111</v>
      </c>
      <c r="AE49">
        <f t="shared" si="13"/>
        <v>0.16111111111111109</v>
      </c>
      <c r="AF49">
        <f t="shared" si="6"/>
        <v>0.85920555555555556</v>
      </c>
      <c r="AG49">
        <f t="shared" ref="AG49:AG56" si="23">3810.72671258828/1000</f>
        <v>3.8107267125882798</v>
      </c>
      <c r="AH49">
        <f t="shared" si="18"/>
        <v>0.21369616857511844</v>
      </c>
      <c r="AI49">
        <v>2</v>
      </c>
      <c r="AJ49" s="2">
        <v>100</v>
      </c>
      <c r="AK49">
        <v>75.18614762</v>
      </c>
      <c r="AL49">
        <v>1.1000000000000001</v>
      </c>
      <c r="AM49">
        <v>-2.2999999999999998</v>
      </c>
      <c r="AN49" s="3">
        <v>8.7677409999997735E-2</v>
      </c>
      <c r="AO49">
        <f t="shared" si="22"/>
        <v>0.3464558103300574</v>
      </c>
      <c r="AP49">
        <f t="shared" si="22"/>
        <v>0.3464558103300574</v>
      </c>
      <c r="AQ49">
        <v>1</v>
      </c>
      <c r="AR49">
        <v>1</v>
      </c>
      <c r="AS49">
        <v>1</v>
      </c>
      <c r="AT49">
        <v>0</v>
      </c>
    </row>
    <row r="50" spans="1:46" x14ac:dyDescent="0.25">
      <c r="A50">
        <f t="shared" si="19"/>
        <v>48</v>
      </c>
      <c r="B50" t="str">
        <f t="shared" si="4"/>
        <v>PSR-thresh_PSM-q2_Cx-L_Hx-L</v>
      </c>
      <c r="C50" t="s">
        <v>95</v>
      </c>
      <c r="D50" t="s">
        <v>92</v>
      </c>
      <c r="E50" t="s">
        <v>85</v>
      </c>
      <c r="F50" t="s">
        <v>85</v>
      </c>
      <c r="G50" t="s">
        <v>74</v>
      </c>
      <c r="H50">
        <v>4</v>
      </c>
      <c r="I50" t="s">
        <v>77</v>
      </c>
      <c r="J50">
        <v>51</v>
      </c>
      <c r="K50">
        <v>0.08</v>
      </c>
      <c r="L50">
        <v>0.23</v>
      </c>
      <c r="M50">
        <f t="shared" si="21"/>
        <v>0</v>
      </c>
      <c r="N50">
        <f t="shared" si="18"/>
        <v>0.37470365101944059</v>
      </c>
      <c r="O50">
        <f t="shared" si="18"/>
        <v>0.30745059326056012</v>
      </c>
      <c r="P50">
        <f t="shared" si="18"/>
        <v>1E-3</v>
      </c>
      <c r="Q50">
        <f t="shared" si="18"/>
        <v>0.98018015937266456</v>
      </c>
      <c r="R50">
        <f t="shared" si="18"/>
        <v>1.3289176549805767E-3</v>
      </c>
      <c r="S50">
        <f t="shared" si="18"/>
        <v>287.22197474175982</v>
      </c>
      <c r="T50">
        <f t="shared" si="18"/>
        <v>99.332634939928127</v>
      </c>
      <c r="U50">
        <f t="shared" si="18"/>
        <v>1248.7990129446907</v>
      </c>
      <c r="V50">
        <f t="shared" si="18"/>
        <v>489.62430314423051</v>
      </c>
      <c r="W50">
        <f t="shared" si="18"/>
        <v>1141.5875735458817</v>
      </c>
      <c r="X50">
        <f t="shared" si="18"/>
        <v>1.3578493545423733E-3</v>
      </c>
      <c r="Y50">
        <f t="shared" si="18"/>
        <v>2.2067651782268112E-3</v>
      </c>
      <c r="Z50">
        <f t="shared" si="18"/>
        <v>1.7823072663845922E-3</v>
      </c>
      <c r="AA50">
        <f t="shared" si="18"/>
        <v>1.4246971099002273E-3</v>
      </c>
      <c r="AB50">
        <f t="shared" si="18"/>
        <v>14.079444444444439</v>
      </c>
      <c r="AC50">
        <f t="shared" si="18"/>
        <v>69.809444444444452</v>
      </c>
      <c r="AD50">
        <f t="shared" si="13"/>
        <v>16.111111111111111</v>
      </c>
      <c r="AE50">
        <f t="shared" si="13"/>
        <v>0.16111111111111109</v>
      </c>
      <c r="AF50">
        <f t="shared" si="6"/>
        <v>0.85920555555555556</v>
      </c>
      <c r="AG50">
        <f t="shared" si="23"/>
        <v>3.8107267125882798</v>
      </c>
      <c r="AH50">
        <f t="shared" ref="Y50:AH65" si="24">AVERAGE(AH$3:AH$11)</f>
        <v>0.21369616857511844</v>
      </c>
      <c r="AI50">
        <v>2</v>
      </c>
      <c r="AJ50" s="2">
        <v>100</v>
      </c>
      <c r="AK50">
        <v>76.178809999999999</v>
      </c>
      <c r="AL50">
        <v>1.1000000000000001</v>
      </c>
      <c r="AM50">
        <v>-2.2999999999999998</v>
      </c>
      <c r="AN50" s="3">
        <v>1.0803397899999965</v>
      </c>
      <c r="AO50">
        <f t="shared" si="22"/>
        <v>0.3464558103300574</v>
      </c>
      <c r="AP50">
        <f t="shared" si="22"/>
        <v>0.3464558103300574</v>
      </c>
      <c r="AQ50">
        <v>1</v>
      </c>
      <c r="AR50">
        <v>1</v>
      </c>
      <c r="AS50">
        <v>1</v>
      </c>
      <c r="AT50">
        <v>0</v>
      </c>
    </row>
    <row r="51" spans="1:46" x14ac:dyDescent="0.25">
      <c r="A51">
        <f t="shared" si="19"/>
        <v>49</v>
      </c>
      <c r="B51" t="str">
        <f t="shared" si="4"/>
        <v>PSR-thresh_PSM-q2_Cx-M_Hx-H</v>
      </c>
      <c r="C51" t="s">
        <v>95</v>
      </c>
      <c r="D51" t="s">
        <v>92</v>
      </c>
      <c r="E51" t="s">
        <v>86</v>
      </c>
      <c r="F51" t="s">
        <v>87</v>
      </c>
      <c r="G51" t="s">
        <v>74</v>
      </c>
      <c r="H51">
        <v>0</v>
      </c>
      <c r="I51" t="s">
        <v>75</v>
      </c>
      <c r="J51">
        <v>115</v>
      </c>
      <c r="K51">
        <v>0.17</v>
      </c>
      <c r="L51">
        <v>0.23</v>
      </c>
      <c r="M51">
        <f t="shared" si="21"/>
        <v>0</v>
      </c>
      <c r="N51">
        <f t="shared" ref="N51:AC66" si="25">AVERAGE(N$3:N$11)</f>
        <v>0.37470365101944059</v>
      </c>
      <c r="O51">
        <f t="shared" si="25"/>
        <v>0.30745059326056012</v>
      </c>
      <c r="P51">
        <f t="shared" si="25"/>
        <v>1E-3</v>
      </c>
      <c r="Q51">
        <f t="shared" si="25"/>
        <v>0.98018015937266456</v>
      </c>
      <c r="R51">
        <f t="shared" si="25"/>
        <v>1.3289176549805767E-3</v>
      </c>
      <c r="S51">
        <f t="shared" si="25"/>
        <v>287.22197474175982</v>
      </c>
      <c r="T51">
        <f t="shared" si="25"/>
        <v>99.332634939928127</v>
      </c>
      <c r="U51">
        <f t="shared" si="25"/>
        <v>1248.7990129446907</v>
      </c>
      <c r="V51">
        <f t="shared" si="25"/>
        <v>489.62430314423051</v>
      </c>
      <c r="W51">
        <f t="shared" si="25"/>
        <v>1141.5875735458817</v>
      </c>
      <c r="X51">
        <f t="shared" si="25"/>
        <v>1.3578493545423733E-3</v>
      </c>
      <c r="Y51">
        <f t="shared" si="24"/>
        <v>2.2067651782268112E-3</v>
      </c>
      <c r="Z51">
        <f t="shared" si="24"/>
        <v>1.7823072663845922E-3</v>
      </c>
      <c r="AA51">
        <f t="shared" si="24"/>
        <v>1.4246971099002273E-3</v>
      </c>
      <c r="AB51">
        <f t="shared" si="18"/>
        <v>14.079444444444439</v>
      </c>
      <c r="AC51">
        <f t="shared" si="18"/>
        <v>69.809444444444452</v>
      </c>
      <c r="AD51">
        <f t="shared" si="13"/>
        <v>16.111111111111111</v>
      </c>
      <c r="AE51">
        <f t="shared" si="13"/>
        <v>0.16111111111111109</v>
      </c>
      <c r="AF51">
        <f t="shared" si="6"/>
        <v>0.85920555555555556</v>
      </c>
      <c r="AG51">
        <f t="shared" si="23"/>
        <v>3.8107267125882798</v>
      </c>
      <c r="AH51">
        <f t="shared" si="24"/>
        <v>0.21369616857511844</v>
      </c>
      <c r="AI51">
        <v>2</v>
      </c>
      <c r="AJ51" s="2">
        <v>100</v>
      </c>
      <c r="AK51">
        <v>75.098470210000002</v>
      </c>
      <c r="AL51">
        <v>1.1000000000000001</v>
      </c>
      <c r="AM51">
        <v>-2.2999999999999998</v>
      </c>
      <c r="AN51" s="3">
        <v>0</v>
      </c>
      <c r="AO51">
        <f t="shared" si="22"/>
        <v>0.3464558103300574</v>
      </c>
      <c r="AP51">
        <f t="shared" si="22"/>
        <v>0.3464558103300574</v>
      </c>
      <c r="AQ51">
        <v>1</v>
      </c>
      <c r="AR51">
        <v>1</v>
      </c>
      <c r="AS51">
        <v>1</v>
      </c>
      <c r="AT51">
        <v>0</v>
      </c>
    </row>
    <row r="52" spans="1:46" x14ac:dyDescent="0.25">
      <c r="A52">
        <f t="shared" si="19"/>
        <v>50</v>
      </c>
      <c r="B52" t="str">
        <f t="shared" si="4"/>
        <v>PSR-thresh_PSM-q2_Cx-M_Hx-M</v>
      </c>
      <c r="C52" t="s">
        <v>95</v>
      </c>
      <c r="D52" t="s">
        <v>92</v>
      </c>
      <c r="E52" t="s">
        <v>86</v>
      </c>
      <c r="F52" t="s">
        <v>86</v>
      </c>
      <c r="G52" t="s">
        <v>74</v>
      </c>
      <c r="H52">
        <v>2</v>
      </c>
      <c r="I52" t="s">
        <v>76</v>
      </c>
      <c r="J52">
        <v>115</v>
      </c>
      <c r="K52">
        <v>0.17</v>
      </c>
      <c r="L52">
        <v>0.23</v>
      </c>
      <c r="M52">
        <f t="shared" si="21"/>
        <v>0</v>
      </c>
      <c r="N52">
        <f t="shared" si="25"/>
        <v>0.37470365101944059</v>
      </c>
      <c r="O52">
        <f t="shared" si="25"/>
        <v>0.30745059326056012</v>
      </c>
      <c r="P52">
        <f t="shared" si="25"/>
        <v>1E-3</v>
      </c>
      <c r="Q52">
        <f t="shared" si="25"/>
        <v>0.98018015937266456</v>
      </c>
      <c r="R52">
        <f t="shared" si="25"/>
        <v>1.3289176549805767E-3</v>
      </c>
      <c r="S52">
        <f t="shared" si="25"/>
        <v>287.22197474175982</v>
      </c>
      <c r="T52">
        <f t="shared" si="25"/>
        <v>99.332634939928127</v>
      </c>
      <c r="U52">
        <f t="shared" si="25"/>
        <v>1248.7990129446907</v>
      </c>
      <c r="V52">
        <f t="shared" si="25"/>
        <v>489.62430314423051</v>
      </c>
      <c r="W52">
        <f t="shared" si="25"/>
        <v>1141.5875735458817</v>
      </c>
      <c r="X52">
        <f t="shared" si="25"/>
        <v>1.3578493545423733E-3</v>
      </c>
      <c r="Y52">
        <f t="shared" si="24"/>
        <v>2.2067651782268112E-3</v>
      </c>
      <c r="Z52">
        <f t="shared" si="24"/>
        <v>1.7823072663845922E-3</v>
      </c>
      <c r="AA52">
        <f t="shared" si="24"/>
        <v>1.4246971099002273E-3</v>
      </c>
      <c r="AB52">
        <f t="shared" si="18"/>
        <v>14.079444444444439</v>
      </c>
      <c r="AC52">
        <f t="shared" si="18"/>
        <v>69.809444444444452</v>
      </c>
      <c r="AD52">
        <f t="shared" si="13"/>
        <v>16.111111111111111</v>
      </c>
      <c r="AE52">
        <f t="shared" si="13"/>
        <v>0.16111111111111109</v>
      </c>
      <c r="AF52">
        <f t="shared" si="6"/>
        <v>0.85920555555555556</v>
      </c>
      <c r="AG52">
        <f t="shared" si="23"/>
        <v>3.8107267125882798</v>
      </c>
      <c r="AH52">
        <f t="shared" si="24"/>
        <v>0.21369616857511844</v>
      </c>
      <c r="AI52">
        <v>2</v>
      </c>
      <c r="AJ52" s="2">
        <v>100</v>
      </c>
      <c r="AK52">
        <v>75.18614762</v>
      </c>
      <c r="AL52">
        <v>1.1000000000000001</v>
      </c>
      <c r="AM52">
        <v>-2.2999999999999998</v>
      </c>
      <c r="AN52" s="3">
        <v>8.7677409999997735E-2</v>
      </c>
      <c r="AO52">
        <f t="shared" si="22"/>
        <v>0.3464558103300574</v>
      </c>
      <c r="AP52">
        <f t="shared" si="22"/>
        <v>0.3464558103300574</v>
      </c>
      <c r="AQ52">
        <v>1</v>
      </c>
      <c r="AR52">
        <v>1</v>
      </c>
      <c r="AS52">
        <v>1</v>
      </c>
      <c r="AT52">
        <v>0</v>
      </c>
    </row>
    <row r="53" spans="1:46" x14ac:dyDescent="0.25">
      <c r="A53">
        <f t="shared" si="19"/>
        <v>51</v>
      </c>
      <c r="B53" t="str">
        <f t="shared" si="4"/>
        <v>PSR-thresh_PSM-q2_Cx-M_Hx-L</v>
      </c>
      <c r="C53" t="s">
        <v>95</v>
      </c>
      <c r="D53" t="s">
        <v>92</v>
      </c>
      <c r="E53" t="s">
        <v>86</v>
      </c>
      <c r="F53" t="s">
        <v>85</v>
      </c>
      <c r="G53" t="s">
        <v>74</v>
      </c>
      <c r="H53">
        <v>4</v>
      </c>
      <c r="I53" t="s">
        <v>77</v>
      </c>
      <c r="J53">
        <v>115</v>
      </c>
      <c r="K53">
        <v>0.17</v>
      </c>
      <c r="L53">
        <v>0.23</v>
      </c>
      <c r="M53">
        <f t="shared" si="21"/>
        <v>0</v>
      </c>
      <c r="N53">
        <f t="shared" si="25"/>
        <v>0.37470365101944059</v>
      </c>
      <c r="O53">
        <f t="shared" si="25"/>
        <v>0.30745059326056012</v>
      </c>
      <c r="P53">
        <f t="shared" si="25"/>
        <v>1E-3</v>
      </c>
      <c r="Q53">
        <f t="shared" si="25"/>
        <v>0.98018015937266456</v>
      </c>
      <c r="R53">
        <f t="shared" si="25"/>
        <v>1.3289176549805767E-3</v>
      </c>
      <c r="S53">
        <f t="shared" si="25"/>
        <v>287.22197474175982</v>
      </c>
      <c r="T53">
        <f t="shared" si="25"/>
        <v>99.332634939928127</v>
      </c>
      <c r="U53">
        <f t="shared" si="25"/>
        <v>1248.7990129446907</v>
      </c>
      <c r="V53">
        <f t="shared" si="25"/>
        <v>489.62430314423051</v>
      </c>
      <c r="W53">
        <f t="shared" si="25"/>
        <v>1141.5875735458817</v>
      </c>
      <c r="X53">
        <f t="shared" si="25"/>
        <v>1.3578493545423733E-3</v>
      </c>
      <c r="Y53">
        <f t="shared" si="25"/>
        <v>2.2067651782268112E-3</v>
      </c>
      <c r="Z53">
        <f t="shared" si="25"/>
        <v>1.7823072663845922E-3</v>
      </c>
      <c r="AA53">
        <f t="shared" si="25"/>
        <v>1.4246971099002273E-3</v>
      </c>
      <c r="AB53">
        <f t="shared" si="18"/>
        <v>14.079444444444439</v>
      </c>
      <c r="AC53">
        <f t="shared" si="18"/>
        <v>69.809444444444452</v>
      </c>
      <c r="AD53">
        <f t="shared" si="13"/>
        <v>16.111111111111111</v>
      </c>
      <c r="AE53">
        <f t="shared" si="13"/>
        <v>0.16111111111111109</v>
      </c>
      <c r="AF53">
        <f t="shared" si="6"/>
        <v>0.85920555555555556</v>
      </c>
      <c r="AG53">
        <f t="shared" si="23"/>
        <v>3.8107267125882798</v>
      </c>
      <c r="AH53">
        <f t="shared" si="24"/>
        <v>0.21369616857511844</v>
      </c>
      <c r="AI53">
        <v>2</v>
      </c>
      <c r="AJ53" s="2">
        <v>100</v>
      </c>
      <c r="AK53">
        <v>76.178809999999999</v>
      </c>
      <c r="AL53">
        <v>1.1000000000000001</v>
      </c>
      <c r="AM53">
        <v>-2.2999999999999998</v>
      </c>
      <c r="AN53" s="3">
        <v>1.0803397899999965</v>
      </c>
      <c r="AO53">
        <f t="shared" si="22"/>
        <v>0.3464558103300574</v>
      </c>
      <c r="AP53">
        <f t="shared" si="22"/>
        <v>0.3464558103300574</v>
      </c>
      <c r="AQ53">
        <v>1</v>
      </c>
      <c r="AR53">
        <v>1</v>
      </c>
      <c r="AS53">
        <v>1</v>
      </c>
      <c r="AT53">
        <v>0</v>
      </c>
    </row>
    <row r="54" spans="1:46" x14ac:dyDescent="0.25">
      <c r="A54">
        <f t="shared" si="19"/>
        <v>52</v>
      </c>
      <c r="B54" t="str">
        <f t="shared" si="4"/>
        <v>PSR-thresh_PSM-q2_Cx-H_Hx-H</v>
      </c>
      <c r="C54" t="s">
        <v>95</v>
      </c>
      <c r="D54" t="s">
        <v>92</v>
      </c>
      <c r="E54" t="s">
        <v>87</v>
      </c>
      <c r="F54" t="s">
        <v>87</v>
      </c>
      <c r="G54" t="s">
        <v>74</v>
      </c>
      <c r="H54">
        <v>0</v>
      </c>
      <c r="I54" t="s">
        <v>75</v>
      </c>
      <c r="J54">
        <v>202</v>
      </c>
      <c r="K54">
        <v>0.23</v>
      </c>
      <c r="L54">
        <v>0.23</v>
      </c>
      <c r="M54">
        <f t="shared" si="21"/>
        <v>0</v>
      </c>
      <c r="N54">
        <f t="shared" si="25"/>
        <v>0.37470365101944059</v>
      </c>
      <c r="O54">
        <f t="shared" si="25"/>
        <v>0.30745059326056012</v>
      </c>
      <c r="P54">
        <f t="shared" si="25"/>
        <v>1E-3</v>
      </c>
      <c r="Q54">
        <f t="shared" si="25"/>
        <v>0.98018015937266456</v>
      </c>
      <c r="R54">
        <f t="shared" si="25"/>
        <v>1.3289176549805767E-3</v>
      </c>
      <c r="S54">
        <f t="shared" si="25"/>
        <v>287.22197474175982</v>
      </c>
      <c r="T54">
        <f t="shared" si="25"/>
        <v>99.332634939928127</v>
      </c>
      <c r="U54">
        <f t="shared" si="25"/>
        <v>1248.7990129446907</v>
      </c>
      <c r="V54">
        <f t="shared" si="25"/>
        <v>489.62430314423051</v>
      </c>
      <c r="W54">
        <f t="shared" si="25"/>
        <v>1141.5875735458817</v>
      </c>
      <c r="X54">
        <f t="shared" si="25"/>
        <v>1.3578493545423733E-3</v>
      </c>
      <c r="Y54">
        <f t="shared" si="25"/>
        <v>2.2067651782268112E-3</v>
      </c>
      <c r="Z54">
        <f t="shared" si="25"/>
        <v>1.7823072663845922E-3</v>
      </c>
      <c r="AA54">
        <f t="shared" si="25"/>
        <v>1.4246971099002273E-3</v>
      </c>
      <c r="AB54">
        <f t="shared" si="25"/>
        <v>14.079444444444439</v>
      </c>
      <c r="AC54">
        <f t="shared" si="25"/>
        <v>69.809444444444452</v>
      </c>
      <c r="AD54">
        <f t="shared" si="13"/>
        <v>16.111111111111111</v>
      </c>
      <c r="AE54">
        <f t="shared" si="13"/>
        <v>0.16111111111111109</v>
      </c>
      <c r="AF54">
        <f t="shared" si="6"/>
        <v>0.85920555555555556</v>
      </c>
      <c r="AG54">
        <f t="shared" si="23"/>
        <v>3.8107267125882798</v>
      </c>
      <c r="AH54">
        <f t="shared" si="24"/>
        <v>0.21369616857511844</v>
      </c>
      <c r="AI54">
        <v>2</v>
      </c>
      <c r="AJ54" s="2">
        <v>100</v>
      </c>
      <c r="AK54">
        <v>75.098470210000002</v>
      </c>
      <c r="AL54">
        <v>1.1000000000000001</v>
      </c>
      <c r="AM54">
        <v>-2.2999999999999998</v>
      </c>
      <c r="AN54" s="3">
        <v>0</v>
      </c>
      <c r="AO54">
        <f t="shared" si="22"/>
        <v>0.3464558103300574</v>
      </c>
      <c r="AP54">
        <f t="shared" si="22"/>
        <v>0.3464558103300574</v>
      </c>
      <c r="AQ54">
        <v>1</v>
      </c>
      <c r="AR54">
        <v>1</v>
      </c>
      <c r="AS54">
        <v>1</v>
      </c>
      <c r="AT54">
        <v>0</v>
      </c>
    </row>
    <row r="55" spans="1:46" x14ac:dyDescent="0.25">
      <c r="A55">
        <f t="shared" si="19"/>
        <v>53</v>
      </c>
      <c r="B55" t="str">
        <f t="shared" si="4"/>
        <v>PSR-thresh_PSM-q2_Cx-H_Hx-M</v>
      </c>
      <c r="C55" t="s">
        <v>95</v>
      </c>
      <c r="D55" t="s">
        <v>92</v>
      </c>
      <c r="E55" t="s">
        <v>87</v>
      </c>
      <c r="F55" t="s">
        <v>86</v>
      </c>
      <c r="G55" t="s">
        <v>74</v>
      </c>
      <c r="H55">
        <v>2</v>
      </c>
      <c r="I55" t="s">
        <v>76</v>
      </c>
      <c r="J55">
        <v>202</v>
      </c>
      <c r="K55">
        <v>0.23</v>
      </c>
      <c r="L55">
        <v>0.23</v>
      </c>
      <c r="M55">
        <f t="shared" si="21"/>
        <v>0</v>
      </c>
      <c r="N55">
        <f t="shared" si="25"/>
        <v>0.37470365101944059</v>
      </c>
      <c r="O55">
        <f t="shared" si="25"/>
        <v>0.30745059326056012</v>
      </c>
      <c r="P55">
        <f t="shared" si="25"/>
        <v>1E-3</v>
      </c>
      <c r="Q55">
        <f t="shared" si="25"/>
        <v>0.98018015937266456</v>
      </c>
      <c r="R55">
        <f t="shared" si="25"/>
        <v>1.3289176549805767E-3</v>
      </c>
      <c r="S55">
        <f t="shared" si="25"/>
        <v>287.22197474175982</v>
      </c>
      <c r="T55">
        <f t="shared" si="25"/>
        <v>99.332634939928127</v>
      </c>
      <c r="U55">
        <f t="shared" si="25"/>
        <v>1248.7990129446907</v>
      </c>
      <c r="V55">
        <f t="shared" si="25"/>
        <v>489.62430314423051</v>
      </c>
      <c r="W55">
        <f t="shared" si="25"/>
        <v>1141.5875735458817</v>
      </c>
      <c r="X55">
        <f t="shared" si="25"/>
        <v>1.3578493545423733E-3</v>
      </c>
      <c r="Y55">
        <f t="shared" si="25"/>
        <v>2.2067651782268112E-3</v>
      </c>
      <c r="Z55">
        <f t="shared" si="25"/>
        <v>1.7823072663845922E-3</v>
      </c>
      <c r="AA55">
        <f t="shared" si="25"/>
        <v>1.4246971099002273E-3</v>
      </c>
      <c r="AB55">
        <f t="shared" si="25"/>
        <v>14.079444444444439</v>
      </c>
      <c r="AC55">
        <f t="shared" si="25"/>
        <v>69.809444444444452</v>
      </c>
      <c r="AD55">
        <f t="shared" si="13"/>
        <v>16.111111111111111</v>
      </c>
      <c r="AE55">
        <f t="shared" si="13"/>
        <v>0.16111111111111109</v>
      </c>
      <c r="AF55">
        <f t="shared" si="6"/>
        <v>0.85920555555555556</v>
      </c>
      <c r="AG55">
        <f t="shared" si="23"/>
        <v>3.8107267125882798</v>
      </c>
      <c r="AH55">
        <f t="shared" si="24"/>
        <v>0.21369616857511844</v>
      </c>
      <c r="AI55">
        <v>2</v>
      </c>
      <c r="AJ55" s="2">
        <v>100</v>
      </c>
      <c r="AK55">
        <v>75.18614762</v>
      </c>
      <c r="AL55">
        <v>1.1000000000000001</v>
      </c>
      <c r="AM55">
        <v>-2.2999999999999998</v>
      </c>
      <c r="AN55" s="3">
        <v>8.7677409999997735E-2</v>
      </c>
      <c r="AO55">
        <f t="shared" si="22"/>
        <v>0.3464558103300574</v>
      </c>
      <c r="AP55">
        <f t="shared" si="22"/>
        <v>0.3464558103300574</v>
      </c>
      <c r="AQ55">
        <v>1</v>
      </c>
      <c r="AR55">
        <v>1</v>
      </c>
      <c r="AS55">
        <v>1</v>
      </c>
      <c r="AT55">
        <v>0</v>
      </c>
    </row>
    <row r="56" spans="1:46" x14ac:dyDescent="0.25">
      <c r="A56">
        <f t="shared" si="19"/>
        <v>54</v>
      </c>
      <c r="B56" t="str">
        <f t="shared" si="4"/>
        <v>PSR-thresh_PSM-q2_Cx-H_Hx-L</v>
      </c>
      <c r="C56" t="s">
        <v>95</v>
      </c>
      <c r="D56" t="s">
        <v>92</v>
      </c>
      <c r="E56" t="s">
        <v>87</v>
      </c>
      <c r="F56" t="s">
        <v>85</v>
      </c>
      <c r="G56" t="s">
        <v>74</v>
      </c>
      <c r="H56">
        <v>4</v>
      </c>
      <c r="I56" t="s">
        <v>77</v>
      </c>
      <c r="J56">
        <v>202</v>
      </c>
      <c r="K56">
        <v>0.23</v>
      </c>
      <c r="L56">
        <v>0.23</v>
      </c>
      <c r="M56">
        <f t="shared" si="21"/>
        <v>0</v>
      </c>
      <c r="N56">
        <f t="shared" si="25"/>
        <v>0.37470365101944059</v>
      </c>
      <c r="O56">
        <f t="shared" si="25"/>
        <v>0.30745059326056012</v>
      </c>
      <c r="P56">
        <f t="shared" si="25"/>
        <v>1E-3</v>
      </c>
      <c r="Q56">
        <f t="shared" si="25"/>
        <v>0.98018015937266456</v>
      </c>
      <c r="R56">
        <f t="shared" si="25"/>
        <v>1.3289176549805767E-3</v>
      </c>
      <c r="S56">
        <f t="shared" si="25"/>
        <v>287.22197474175982</v>
      </c>
      <c r="T56">
        <f t="shared" si="25"/>
        <v>99.332634939928127</v>
      </c>
      <c r="U56">
        <f t="shared" si="25"/>
        <v>1248.7990129446907</v>
      </c>
      <c r="V56">
        <f t="shared" si="25"/>
        <v>489.62430314423051</v>
      </c>
      <c r="W56">
        <f t="shared" si="25"/>
        <v>1141.5875735458817</v>
      </c>
      <c r="X56">
        <f t="shared" si="25"/>
        <v>1.3578493545423733E-3</v>
      </c>
      <c r="Y56">
        <f t="shared" si="25"/>
        <v>2.2067651782268112E-3</v>
      </c>
      <c r="Z56">
        <f t="shared" si="25"/>
        <v>1.7823072663845922E-3</v>
      </c>
      <c r="AA56">
        <f t="shared" si="25"/>
        <v>1.4246971099002273E-3</v>
      </c>
      <c r="AB56">
        <f t="shared" si="25"/>
        <v>14.079444444444439</v>
      </c>
      <c r="AC56">
        <f t="shared" si="25"/>
        <v>69.809444444444452</v>
      </c>
      <c r="AD56">
        <f t="shared" si="13"/>
        <v>16.111111111111111</v>
      </c>
      <c r="AE56">
        <f t="shared" si="13"/>
        <v>0.16111111111111109</v>
      </c>
      <c r="AF56">
        <f t="shared" si="6"/>
        <v>0.85920555555555556</v>
      </c>
      <c r="AG56">
        <f t="shared" si="23"/>
        <v>3.8107267125882798</v>
      </c>
      <c r="AH56">
        <f t="shared" si="24"/>
        <v>0.21369616857511844</v>
      </c>
      <c r="AI56">
        <v>2</v>
      </c>
      <c r="AJ56" s="2">
        <v>100</v>
      </c>
      <c r="AK56">
        <v>76.178809999999999</v>
      </c>
      <c r="AL56">
        <v>1.1000000000000001</v>
      </c>
      <c r="AM56">
        <v>-2.2999999999999998</v>
      </c>
      <c r="AN56" s="3">
        <v>1.0803397899999965</v>
      </c>
      <c r="AO56">
        <f t="shared" si="22"/>
        <v>0.3464558103300574</v>
      </c>
      <c r="AP56">
        <f t="shared" si="22"/>
        <v>0.3464558103300574</v>
      </c>
      <c r="AQ56">
        <v>1</v>
      </c>
      <c r="AR56">
        <v>1</v>
      </c>
      <c r="AS56">
        <v>1</v>
      </c>
      <c r="AT56">
        <v>0</v>
      </c>
    </row>
    <row r="57" spans="1:46" x14ac:dyDescent="0.25">
      <c r="A57">
        <f t="shared" si="19"/>
        <v>55</v>
      </c>
      <c r="B57" t="str">
        <f t="shared" si="4"/>
        <v>PSR-thresh_PSM-q3_Cx-L_Hx-H</v>
      </c>
      <c r="C57" t="s">
        <v>95</v>
      </c>
      <c r="D57" t="s">
        <v>93</v>
      </c>
      <c r="E57" t="s">
        <v>85</v>
      </c>
      <c r="F57" t="s">
        <v>87</v>
      </c>
      <c r="G57" t="s">
        <v>74</v>
      </c>
      <c r="H57">
        <v>0</v>
      </c>
      <c r="I57" t="s">
        <v>75</v>
      </c>
      <c r="J57">
        <v>51</v>
      </c>
      <c r="K57">
        <v>0.08</v>
      </c>
      <c r="L57">
        <v>0.23</v>
      </c>
      <c r="M57">
        <f t="shared" si="21"/>
        <v>0</v>
      </c>
      <c r="N57">
        <f t="shared" si="25"/>
        <v>0.37470365101944059</v>
      </c>
      <c r="O57">
        <f t="shared" si="25"/>
        <v>0.30745059326056012</v>
      </c>
      <c r="P57">
        <f t="shared" si="25"/>
        <v>1E-3</v>
      </c>
      <c r="Q57">
        <f t="shared" si="25"/>
        <v>0.98018015937266456</v>
      </c>
      <c r="R57">
        <f t="shared" si="25"/>
        <v>1.3289176549805767E-3</v>
      </c>
      <c r="S57">
        <f t="shared" si="25"/>
        <v>287.22197474175982</v>
      </c>
      <c r="T57">
        <f t="shared" si="25"/>
        <v>99.332634939928127</v>
      </c>
      <c r="U57">
        <f t="shared" si="25"/>
        <v>1248.7990129446907</v>
      </c>
      <c r="V57">
        <f t="shared" si="25"/>
        <v>489.62430314423051</v>
      </c>
      <c r="W57">
        <f t="shared" si="25"/>
        <v>1141.5875735458817</v>
      </c>
      <c r="X57">
        <f t="shared" si="25"/>
        <v>1.3578493545423733E-3</v>
      </c>
      <c r="Y57">
        <f t="shared" si="25"/>
        <v>2.2067651782268112E-3</v>
      </c>
      <c r="Z57">
        <f t="shared" si="25"/>
        <v>1.7823072663845922E-3</v>
      </c>
      <c r="AA57">
        <f t="shared" si="25"/>
        <v>1.4246971099002273E-3</v>
      </c>
      <c r="AB57">
        <f t="shared" si="25"/>
        <v>14.079444444444439</v>
      </c>
      <c r="AC57">
        <f t="shared" si="25"/>
        <v>69.809444444444452</v>
      </c>
      <c r="AD57">
        <f t="shared" si="13"/>
        <v>16.111111111111111</v>
      </c>
      <c r="AE57">
        <f t="shared" si="13"/>
        <v>0.16111111111111109</v>
      </c>
      <c r="AF57">
        <f t="shared" si="6"/>
        <v>0.85920555555555556</v>
      </c>
      <c r="AG57">
        <f>4945.03306878305/1000</f>
        <v>4.9450330687830499</v>
      </c>
      <c r="AH57">
        <f t="shared" si="24"/>
        <v>0.21369616857511844</v>
      </c>
      <c r="AI57">
        <v>2</v>
      </c>
      <c r="AJ57" s="2">
        <v>100</v>
      </c>
      <c r="AK57">
        <v>75.098470210000002</v>
      </c>
      <c r="AL57">
        <v>1.1000000000000001</v>
      </c>
      <c r="AM57">
        <v>-2.2999999999999998</v>
      </c>
      <c r="AN57" s="3">
        <v>0</v>
      </c>
      <c r="AO57">
        <f t="shared" si="22"/>
        <v>0.3464558103300574</v>
      </c>
      <c r="AP57">
        <f t="shared" si="22"/>
        <v>0.3464558103300574</v>
      </c>
      <c r="AQ57">
        <v>1</v>
      </c>
      <c r="AR57">
        <v>1</v>
      </c>
      <c r="AS57">
        <v>1</v>
      </c>
      <c r="AT57">
        <v>0</v>
      </c>
    </row>
    <row r="58" spans="1:46" x14ac:dyDescent="0.25">
      <c r="A58">
        <f t="shared" si="19"/>
        <v>56</v>
      </c>
      <c r="B58" t="str">
        <f t="shared" si="4"/>
        <v>PSR-thresh_PSM-q3_Cx-L_Hx-M</v>
      </c>
      <c r="C58" t="s">
        <v>95</v>
      </c>
      <c r="D58" t="s">
        <v>93</v>
      </c>
      <c r="E58" t="s">
        <v>85</v>
      </c>
      <c r="F58" t="s">
        <v>86</v>
      </c>
      <c r="G58" t="s">
        <v>74</v>
      </c>
      <c r="H58">
        <v>2</v>
      </c>
      <c r="I58" t="s">
        <v>76</v>
      </c>
      <c r="J58">
        <v>51</v>
      </c>
      <c r="K58">
        <v>0.08</v>
      </c>
      <c r="L58">
        <v>0.23</v>
      </c>
      <c r="M58">
        <f t="shared" si="21"/>
        <v>0</v>
      </c>
      <c r="N58">
        <f t="shared" si="25"/>
        <v>0.37470365101944059</v>
      </c>
      <c r="O58">
        <f t="shared" si="25"/>
        <v>0.30745059326056012</v>
      </c>
      <c r="P58">
        <f t="shared" si="25"/>
        <v>1E-3</v>
      </c>
      <c r="Q58">
        <f t="shared" si="25"/>
        <v>0.98018015937266456</v>
      </c>
      <c r="R58">
        <f t="shared" si="25"/>
        <v>1.3289176549805767E-3</v>
      </c>
      <c r="S58">
        <f t="shared" si="25"/>
        <v>287.22197474175982</v>
      </c>
      <c r="T58">
        <f t="shared" si="25"/>
        <v>99.332634939928127</v>
      </c>
      <c r="U58">
        <f t="shared" si="25"/>
        <v>1248.7990129446907</v>
      </c>
      <c r="V58">
        <f t="shared" si="25"/>
        <v>489.62430314423051</v>
      </c>
      <c r="W58">
        <f t="shared" si="25"/>
        <v>1141.5875735458817</v>
      </c>
      <c r="X58">
        <f t="shared" si="25"/>
        <v>1.3578493545423733E-3</v>
      </c>
      <c r="Y58">
        <f t="shared" si="25"/>
        <v>2.2067651782268112E-3</v>
      </c>
      <c r="Z58">
        <f t="shared" si="25"/>
        <v>1.7823072663845922E-3</v>
      </c>
      <c r="AA58">
        <f t="shared" si="25"/>
        <v>1.4246971099002273E-3</v>
      </c>
      <c r="AB58">
        <f t="shared" si="25"/>
        <v>14.079444444444439</v>
      </c>
      <c r="AC58">
        <f t="shared" si="25"/>
        <v>69.809444444444452</v>
      </c>
      <c r="AD58">
        <f t="shared" si="13"/>
        <v>16.111111111111111</v>
      </c>
      <c r="AE58">
        <f t="shared" si="13"/>
        <v>0.16111111111111109</v>
      </c>
      <c r="AF58">
        <f t="shared" si="6"/>
        <v>0.85920555555555556</v>
      </c>
      <c r="AG58">
        <f t="shared" ref="AG58:AG65" si="26">4945.03306878305/1000</f>
        <v>4.9450330687830499</v>
      </c>
      <c r="AH58">
        <f t="shared" si="24"/>
        <v>0.21369616857511844</v>
      </c>
      <c r="AI58">
        <v>2</v>
      </c>
      <c r="AJ58" s="2">
        <v>100</v>
      </c>
      <c r="AK58">
        <v>75.18614762</v>
      </c>
      <c r="AL58">
        <v>1.1000000000000001</v>
      </c>
      <c r="AM58">
        <v>-2.2999999999999998</v>
      </c>
      <c r="AN58" s="3">
        <v>8.7677409999997735E-2</v>
      </c>
      <c r="AO58">
        <f t="shared" si="22"/>
        <v>0.3464558103300574</v>
      </c>
      <c r="AP58">
        <f t="shared" si="22"/>
        <v>0.3464558103300574</v>
      </c>
      <c r="AQ58">
        <v>1</v>
      </c>
      <c r="AR58">
        <v>1</v>
      </c>
      <c r="AS58">
        <v>1</v>
      </c>
      <c r="AT58">
        <v>0</v>
      </c>
    </row>
    <row r="59" spans="1:46" x14ac:dyDescent="0.25">
      <c r="A59">
        <f t="shared" si="19"/>
        <v>57</v>
      </c>
      <c r="B59" t="str">
        <f t="shared" si="4"/>
        <v>PSR-thresh_PSM-q3_Cx-L_Hx-L</v>
      </c>
      <c r="C59" t="s">
        <v>95</v>
      </c>
      <c r="D59" t="s">
        <v>93</v>
      </c>
      <c r="E59" t="s">
        <v>85</v>
      </c>
      <c r="F59" t="s">
        <v>85</v>
      </c>
      <c r="G59" t="s">
        <v>74</v>
      </c>
      <c r="H59">
        <v>4</v>
      </c>
      <c r="I59" t="s">
        <v>77</v>
      </c>
      <c r="J59">
        <v>51</v>
      </c>
      <c r="K59">
        <v>0.08</v>
      </c>
      <c r="L59">
        <v>0.23</v>
      </c>
      <c r="M59">
        <f t="shared" si="21"/>
        <v>0</v>
      </c>
      <c r="N59">
        <f t="shared" si="25"/>
        <v>0.37470365101944059</v>
      </c>
      <c r="O59">
        <f t="shared" si="25"/>
        <v>0.30745059326056012</v>
      </c>
      <c r="P59">
        <f t="shared" si="25"/>
        <v>1E-3</v>
      </c>
      <c r="Q59">
        <f t="shared" si="25"/>
        <v>0.98018015937266456</v>
      </c>
      <c r="R59">
        <f t="shared" si="25"/>
        <v>1.3289176549805767E-3</v>
      </c>
      <c r="S59">
        <f t="shared" si="25"/>
        <v>287.22197474175982</v>
      </c>
      <c r="T59">
        <f t="shared" si="25"/>
        <v>99.332634939928127</v>
      </c>
      <c r="U59">
        <f t="shared" si="25"/>
        <v>1248.7990129446907</v>
      </c>
      <c r="V59">
        <f t="shared" si="25"/>
        <v>489.62430314423051</v>
      </c>
      <c r="W59">
        <f t="shared" si="25"/>
        <v>1141.5875735458817</v>
      </c>
      <c r="X59">
        <f t="shared" si="25"/>
        <v>1.3578493545423733E-3</v>
      </c>
      <c r="Y59">
        <f t="shared" si="25"/>
        <v>2.2067651782268112E-3</v>
      </c>
      <c r="Z59">
        <f t="shared" si="25"/>
        <v>1.7823072663845922E-3</v>
      </c>
      <c r="AA59">
        <f t="shared" si="25"/>
        <v>1.4246971099002273E-3</v>
      </c>
      <c r="AB59">
        <f t="shared" si="25"/>
        <v>14.079444444444439</v>
      </c>
      <c r="AC59">
        <f t="shared" si="25"/>
        <v>69.809444444444452</v>
      </c>
      <c r="AD59">
        <f t="shared" si="13"/>
        <v>16.111111111111111</v>
      </c>
      <c r="AE59">
        <f t="shared" si="13"/>
        <v>0.16111111111111109</v>
      </c>
      <c r="AF59">
        <f t="shared" si="6"/>
        <v>0.85920555555555556</v>
      </c>
      <c r="AG59">
        <f t="shared" si="26"/>
        <v>4.9450330687830499</v>
      </c>
      <c r="AH59">
        <f t="shared" si="24"/>
        <v>0.21369616857511844</v>
      </c>
      <c r="AI59">
        <v>2</v>
      </c>
      <c r="AJ59" s="2">
        <v>100</v>
      </c>
      <c r="AK59">
        <v>76.178809999999999</v>
      </c>
      <c r="AL59">
        <v>1.1000000000000001</v>
      </c>
      <c r="AM59">
        <v>-2.2999999999999998</v>
      </c>
      <c r="AN59" s="3">
        <v>1.0803397899999965</v>
      </c>
      <c r="AO59">
        <f t="shared" si="22"/>
        <v>0.3464558103300574</v>
      </c>
      <c r="AP59">
        <f t="shared" si="22"/>
        <v>0.3464558103300574</v>
      </c>
      <c r="AQ59">
        <v>1</v>
      </c>
      <c r="AR59">
        <v>1</v>
      </c>
      <c r="AS59">
        <v>1</v>
      </c>
      <c r="AT59">
        <v>0</v>
      </c>
    </row>
    <row r="60" spans="1:46" x14ac:dyDescent="0.25">
      <c r="A60">
        <f t="shared" si="19"/>
        <v>58</v>
      </c>
      <c r="B60" t="str">
        <f t="shared" si="4"/>
        <v>PSR-thresh_PSM-q3_Cx-M_Hx-H</v>
      </c>
      <c r="C60" t="s">
        <v>95</v>
      </c>
      <c r="D60" t="s">
        <v>93</v>
      </c>
      <c r="E60" t="s">
        <v>86</v>
      </c>
      <c r="F60" t="s">
        <v>87</v>
      </c>
      <c r="G60" t="s">
        <v>74</v>
      </c>
      <c r="H60">
        <v>0</v>
      </c>
      <c r="I60" t="s">
        <v>75</v>
      </c>
      <c r="J60">
        <v>115</v>
      </c>
      <c r="K60">
        <v>0.17</v>
      </c>
      <c r="L60">
        <v>0.23</v>
      </c>
      <c r="M60">
        <f t="shared" si="21"/>
        <v>0</v>
      </c>
      <c r="N60">
        <f t="shared" si="25"/>
        <v>0.37470365101944059</v>
      </c>
      <c r="O60">
        <f t="shared" si="25"/>
        <v>0.30745059326056012</v>
      </c>
      <c r="P60">
        <f t="shared" si="25"/>
        <v>1E-3</v>
      </c>
      <c r="Q60">
        <f t="shared" si="25"/>
        <v>0.98018015937266456</v>
      </c>
      <c r="R60">
        <f t="shared" si="25"/>
        <v>1.3289176549805767E-3</v>
      </c>
      <c r="S60">
        <f t="shared" si="25"/>
        <v>287.22197474175982</v>
      </c>
      <c r="T60">
        <f t="shared" si="25"/>
        <v>99.332634939928127</v>
      </c>
      <c r="U60">
        <f t="shared" si="25"/>
        <v>1248.7990129446907</v>
      </c>
      <c r="V60">
        <f t="shared" si="25"/>
        <v>489.62430314423051</v>
      </c>
      <c r="W60">
        <f t="shared" si="25"/>
        <v>1141.5875735458817</v>
      </c>
      <c r="X60">
        <f t="shared" si="25"/>
        <v>1.3578493545423733E-3</v>
      </c>
      <c r="Y60">
        <f t="shared" si="25"/>
        <v>2.2067651782268112E-3</v>
      </c>
      <c r="Z60">
        <f t="shared" si="25"/>
        <v>1.7823072663845922E-3</v>
      </c>
      <c r="AA60">
        <f t="shared" si="25"/>
        <v>1.4246971099002273E-3</v>
      </c>
      <c r="AB60">
        <f t="shared" si="25"/>
        <v>14.079444444444439</v>
      </c>
      <c r="AC60">
        <f t="shared" si="25"/>
        <v>69.809444444444452</v>
      </c>
      <c r="AD60">
        <f t="shared" si="13"/>
        <v>16.111111111111111</v>
      </c>
      <c r="AE60">
        <f t="shared" si="13"/>
        <v>0.16111111111111109</v>
      </c>
      <c r="AF60">
        <f t="shared" si="6"/>
        <v>0.85920555555555556</v>
      </c>
      <c r="AG60">
        <f t="shared" si="26"/>
        <v>4.9450330687830499</v>
      </c>
      <c r="AH60">
        <f t="shared" si="24"/>
        <v>0.21369616857511844</v>
      </c>
      <c r="AI60">
        <v>2</v>
      </c>
      <c r="AJ60" s="2">
        <v>100</v>
      </c>
      <c r="AK60">
        <v>75.098470210000002</v>
      </c>
      <c r="AL60">
        <v>1.1000000000000001</v>
      </c>
      <c r="AM60">
        <v>-2.2999999999999998</v>
      </c>
      <c r="AN60" s="3">
        <v>0</v>
      </c>
      <c r="AO60">
        <f t="shared" si="22"/>
        <v>0.3464558103300574</v>
      </c>
      <c r="AP60">
        <f t="shared" si="22"/>
        <v>0.3464558103300574</v>
      </c>
      <c r="AQ60">
        <v>1</v>
      </c>
      <c r="AR60">
        <v>1</v>
      </c>
      <c r="AS60">
        <v>1</v>
      </c>
      <c r="AT60">
        <v>0</v>
      </c>
    </row>
    <row r="61" spans="1:46" x14ac:dyDescent="0.25">
      <c r="A61">
        <f t="shared" si="19"/>
        <v>59</v>
      </c>
      <c r="B61" t="str">
        <f t="shared" si="4"/>
        <v>PSR-thresh_PSM-q3_Cx-M_Hx-M</v>
      </c>
      <c r="C61" t="s">
        <v>95</v>
      </c>
      <c r="D61" t="s">
        <v>93</v>
      </c>
      <c r="E61" t="s">
        <v>86</v>
      </c>
      <c r="F61" t="s">
        <v>86</v>
      </c>
      <c r="G61" t="s">
        <v>74</v>
      </c>
      <c r="H61">
        <v>2</v>
      </c>
      <c r="I61" t="s">
        <v>76</v>
      </c>
      <c r="J61">
        <v>115</v>
      </c>
      <c r="K61">
        <v>0.17</v>
      </c>
      <c r="L61">
        <v>0.23</v>
      </c>
      <c r="M61">
        <f t="shared" si="21"/>
        <v>0</v>
      </c>
      <c r="N61">
        <f t="shared" si="25"/>
        <v>0.37470365101944059</v>
      </c>
      <c r="O61">
        <f t="shared" si="25"/>
        <v>0.30745059326056012</v>
      </c>
      <c r="P61">
        <f t="shared" si="25"/>
        <v>1E-3</v>
      </c>
      <c r="Q61">
        <f t="shared" si="25"/>
        <v>0.98018015937266456</v>
      </c>
      <c r="R61">
        <f t="shared" si="25"/>
        <v>1.3289176549805767E-3</v>
      </c>
      <c r="S61">
        <f t="shared" si="25"/>
        <v>287.22197474175982</v>
      </c>
      <c r="T61">
        <f t="shared" si="25"/>
        <v>99.332634939928127</v>
      </c>
      <c r="U61">
        <f t="shared" si="25"/>
        <v>1248.7990129446907</v>
      </c>
      <c r="V61">
        <f t="shared" si="25"/>
        <v>489.62430314423051</v>
      </c>
      <c r="W61">
        <f t="shared" si="25"/>
        <v>1141.5875735458817</v>
      </c>
      <c r="X61">
        <f t="shared" si="25"/>
        <v>1.3578493545423733E-3</v>
      </c>
      <c r="Y61">
        <f t="shared" si="25"/>
        <v>2.2067651782268112E-3</v>
      </c>
      <c r="Z61">
        <f t="shared" si="25"/>
        <v>1.7823072663845922E-3</v>
      </c>
      <c r="AA61">
        <f t="shared" si="25"/>
        <v>1.4246971099002273E-3</v>
      </c>
      <c r="AB61">
        <f t="shared" si="25"/>
        <v>14.079444444444439</v>
      </c>
      <c r="AC61">
        <f t="shared" si="25"/>
        <v>69.809444444444452</v>
      </c>
      <c r="AD61">
        <f t="shared" si="13"/>
        <v>16.111111111111111</v>
      </c>
      <c r="AE61">
        <f t="shared" si="13"/>
        <v>0.16111111111111109</v>
      </c>
      <c r="AF61">
        <f t="shared" si="6"/>
        <v>0.85920555555555556</v>
      </c>
      <c r="AG61">
        <f t="shared" si="26"/>
        <v>4.9450330687830499</v>
      </c>
      <c r="AH61">
        <f t="shared" si="24"/>
        <v>0.21369616857511844</v>
      </c>
      <c r="AI61">
        <v>2</v>
      </c>
      <c r="AJ61" s="2">
        <v>100</v>
      </c>
      <c r="AK61">
        <v>75.18614762</v>
      </c>
      <c r="AL61">
        <v>1.1000000000000001</v>
      </c>
      <c r="AM61">
        <v>-2.2999999999999998</v>
      </c>
      <c r="AN61" s="3">
        <v>8.7677409999997735E-2</v>
      </c>
      <c r="AO61">
        <f t="shared" si="22"/>
        <v>0.3464558103300574</v>
      </c>
      <c r="AP61">
        <f t="shared" si="22"/>
        <v>0.3464558103300574</v>
      </c>
      <c r="AQ61">
        <v>1</v>
      </c>
      <c r="AR61">
        <v>1</v>
      </c>
      <c r="AS61">
        <v>1</v>
      </c>
      <c r="AT61">
        <v>0</v>
      </c>
    </row>
    <row r="62" spans="1:46" x14ac:dyDescent="0.25">
      <c r="A62">
        <f t="shared" si="19"/>
        <v>60</v>
      </c>
      <c r="B62" t="str">
        <f t="shared" si="4"/>
        <v>PSR-thresh_PSM-q3_Cx-M_Hx-L</v>
      </c>
      <c r="C62" t="s">
        <v>95</v>
      </c>
      <c r="D62" t="s">
        <v>93</v>
      </c>
      <c r="E62" t="s">
        <v>86</v>
      </c>
      <c r="F62" t="s">
        <v>85</v>
      </c>
      <c r="G62" t="s">
        <v>74</v>
      </c>
      <c r="H62">
        <v>4</v>
      </c>
      <c r="I62" t="s">
        <v>77</v>
      </c>
      <c r="J62">
        <v>115</v>
      </c>
      <c r="K62">
        <v>0.17</v>
      </c>
      <c r="L62">
        <v>0.23</v>
      </c>
      <c r="M62">
        <f t="shared" si="21"/>
        <v>0</v>
      </c>
      <c r="N62">
        <f t="shared" si="25"/>
        <v>0.37470365101944059</v>
      </c>
      <c r="O62">
        <f t="shared" si="25"/>
        <v>0.30745059326056012</v>
      </c>
      <c r="P62">
        <f t="shared" si="25"/>
        <v>1E-3</v>
      </c>
      <c r="Q62">
        <f t="shared" si="25"/>
        <v>0.98018015937266456</v>
      </c>
      <c r="R62">
        <f t="shared" si="25"/>
        <v>1.3289176549805767E-3</v>
      </c>
      <c r="S62">
        <f t="shared" si="25"/>
        <v>287.22197474175982</v>
      </c>
      <c r="T62">
        <f t="shared" si="25"/>
        <v>99.332634939928127</v>
      </c>
      <c r="U62">
        <f t="shared" si="25"/>
        <v>1248.7990129446907</v>
      </c>
      <c r="V62">
        <f t="shared" si="25"/>
        <v>489.62430314423051</v>
      </c>
      <c r="W62">
        <f t="shared" si="25"/>
        <v>1141.5875735458817</v>
      </c>
      <c r="X62">
        <f t="shared" si="25"/>
        <v>1.3578493545423733E-3</v>
      </c>
      <c r="Y62">
        <f t="shared" si="25"/>
        <v>2.2067651782268112E-3</v>
      </c>
      <c r="Z62">
        <f t="shared" si="25"/>
        <v>1.7823072663845922E-3</v>
      </c>
      <c r="AA62">
        <f t="shared" si="25"/>
        <v>1.4246971099002273E-3</v>
      </c>
      <c r="AB62">
        <f t="shared" si="25"/>
        <v>14.079444444444439</v>
      </c>
      <c r="AC62">
        <f t="shared" si="25"/>
        <v>69.809444444444452</v>
      </c>
      <c r="AD62">
        <f t="shared" si="13"/>
        <v>16.111111111111111</v>
      </c>
      <c r="AE62">
        <f t="shared" si="13"/>
        <v>0.16111111111111109</v>
      </c>
      <c r="AF62">
        <f t="shared" si="6"/>
        <v>0.85920555555555556</v>
      </c>
      <c r="AG62">
        <f t="shared" si="26"/>
        <v>4.9450330687830499</v>
      </c>
      <c r="AH62">
        <f t="shared" si="24"/>
        <v>0.21369616857511844</v>
      </c>
      <c r="AI62">
        <v>2</v>
      </c>
      <c r="AJ62" s="2">
        <v>100</v>
      </c>
      <c r="AK62">
        <v>76.178809999999999</v>
      </c>
      <c r="AL62">
        <v>1.1000000000000001</v>
      </c>
      <c r="AM62">
        <v>-2.2999999999999998</v>
      </c>
      <c r="AN62" s="3">
        <v>1.0803397899999965</v>
      </c>
      <c r="AO62">
        <f t="shared" si="22"/>
        <v>0.3464558103300574</v>
      </c>
      <c r="AP62">
        <f t="shared" si="22"/>
        <v>0.3464558103300574</v>
      </c>
      <c r="AQ62">
        <v>1</v>
      </c>
      <c r="AR62">
        <v>1</v>
      </c>
      <c r="AS62">
        <v>1</v>
      </c>
      <c r="AT62">
        <v>0</v>
      </c>
    </row>
    <row r="63" spans="1:46" x14ac:dyDescent="0.25">
      <c r="A63">
        <f t="shared" si="19"/>
        <v>61</v>
      </c>
      <c r="B63" t="str">
        <f t="shared" si="4"/>
        <v>PSR-thresh_PSM-q3_Cx-H_Hx-H</v>
      </c>
      <c r="C63" t="s">
        <v>95</v>
      </c>
      <c r="D63" t="s">
        <v>93</v>
      </c>
      <c r="E63" t="s">
        <v>87</v>
      </c>
      <c r="F63" t="s">
        <v>87</v>
      </c>
      <c r="G63" t="s">
        <v>74</v>
      </c>
      <c r="H63">
        <v>0</v>
      </c>
      <c r="I63" t="s">
        <v>75</v>
      </c>
      <c r="J63">
        <v>202</v>
      </c>
      <c r="K63">
        <v>0.23</v>
      </c>
      <c r="L63">
        <v>0.23</v>
      </c>
      <c r="M63">
        <f t="shared" si="21"/>
        <v>0</v>
      </c>
      <c r="N63">
        <f t="shared" si="25"/>
        <v>0.37470365101944059</v>
      </c>
      <c r="O63">
        <f t="shared" si="25"/>
        <v>0.30745059326056012</v>
      </c>
      <c r="P63">
        <f t="shared" si="25"/>
        <v>1E-3</v>
      </c>
      <c r="Q63">
        <f t="shared" si="25"/>
        <v>0.98018015937266456</v>
      </c>
      <c r="R63">
        <f t="shared" si="25"/>
        <v>1.3289176549805767E-3</v>
      </c>
      <c r="S63">
        <f t="shared" si="25"/>
        <v>287.22197474175982</v>
      </c>
      <c r="T63">
        <f t="shared" si="25"/>
        <v>99.332634939928127</v>
      </c>
      <c r="U63">
        <f t="shared" si="25"/>
        <v>1248.7990129446907</v>
      </c>
      <c r="V63">
        <f t="shared" si="25"/>
        <v>489.62430314423051</v>
      </c>
      <c r="W63">
        <f t="shared" si="25"/>
        <v>1141.5875735458817</v>
      </c>
      <c r="X63">
        <f t="shared" si="25"/>
        <v>1.3578493545423733E-3</v>
      </c>
      <c r="Y63">
        <f t="shared" si="25"/>
        <v>2.2067651782268112E-3</v>
      </c>
      <c r="Z63">
        <f t="shared" si="25"/>
        <v>1.7823072663845922E-3</v>
      </c>
      <c r="AA63">
        <f t="shared" si="25"/>
        <v>1.4246971099002273E-3</v>
      </c>
      <c r="AB63">
        <f t="shared" si="25"/>
        <v>14.079444444444439</v>
      </c>
      <c r="AC63">
        <f t="shared" si="25"/>
        <v>69.809444444444452</v>
      </c>
      <c r="AD63">
        <f t="shared" si="13"/>
        <v>16.111111111111111</v>
      </c>
      <c r="AE63">
        <f t="shared" si="13"/>
        <v>0.16111111111111109</v>
      </c>
      <c r="AF63">
        <f t="shared" si="6"/>
        <v>0.85920555555555556</v>
      </c>
      <c r="AG63">
        <f t="shared" si="26"/>
        <v>4.9450330687830499</v>
      </c>
      <c r="AH63">
        <f t="shared" si="24"/>
        <v>0.21369616857511844</v>
      </c>
      <c r="AI63">
        <v>2</v>
      </c>
      <c r="AJ63" s="2">
        <v>100</v>
      </c>
      <c r="AK63">
        <v>75.098470210000002</v>
      </c>
      <c r="AL63">
        <v>1.1000000000000001</v>
      </c>
      <c r="AM63">
        <v>-2.2999999999999998</v>
      </c>
      <c r="AN63" s="3">
        <v>0</v>
      </c>
      <c r="AO63">
        <f t="shared" ref="AO63:AP65" si="27">EXP(-1.06+-0.0029*$M63)</f>
        <v>0.3464558103300574</v>
      </c>
      <c r="AP63">
        <f t="shared" si="27"/>
        <v>0.3464558103300574</v>
      </c>
      <c r="AQ63">
        <v>1</v>
      </c>
      <c r="AR63">
        <v>1</v>
      </c>
      <c r="AS63">
        <v>1</v>
      </c>
      <c r="AT63">
        <v>0</v>
      </c>
    </row>
    <row r="64" spans="1:46" x14ac:dyDescent="0.25">
      <c r="A64">
        <f t="shared" si="19"/>
        <v>62</v>
      </c>
      <c r="B64" t="str">
        <f t="shared" si="4"/>
        <v>PSR-thresh_PSM-q3_Cx-H_Hx-M</v>
      </c>
      <c r="C64" t="s">
        <v>95</v>
      </c>
      <c r="D64" t="s">
        <v>93</v>
      </c>
      <c r="E64" t="s">
        <v>87</v>
      </c>
      <c r="F64" t="s">
        <v>86</v>
      </c>
      <c r="G64" t="s">
        <v>74</v>
      </c>
      <c r="H64">
        <v>2</v>
      </c>
      <c r="I64" t="s">
        <v>76</v>
      </c>
      <c r="J64">
        <v>202</v>
      </c>
      <c r="K64">
        <v>0.23</v>
      </c>
      <c r="L64">
        <v>0.23</v>
      </c>
      <c r="M64">
        <f t="shared" si="21"/>
        <v>0</v>
      </c>
      <c r="N64">
        <f t="shared" si="25"/>
        <v>0.37470365101944059</v>
      </c>
      <c r="O64">
        <f t="shared" si="25"/>
        <v>0.30745059326056012</v>
      </c>
      <c r="P64">
        <f t="shared" si="25"/>
        <v>1E-3</v>
      </c>
      <c r="Q64">
        <f t="shared" si="25"/>
        <v>0.98018015937266456</v>
      </c>
      <c r="R64">
        <f t="shared" si="25"/>
        <v>1.3289176549805767E-3</v>
      </c>
      <c r="S64">
        <f t="shared" si="25"/>
        <v>287.22197474175982</v>
      </c>
      <c r="T64">
        <f t="shared" si="25"/>
        <v>99.332634939928127</v>
      </c>
      <c r="U64">
        <f t="shared" si="25"/>
        <v>1248.7990129446907</v>
      </c>
      <c r="V64">
        <f t="shared" si="25"/>
        <v>489.62430314423051</v>
      </c>
      <c r="W64">
        <f t="shared" si="25"/>
        <v>1141.5875735458817</v>
      </c>
      <c r="X64">
        <f t="shared" si="25"/>
        <v>1.3578493545423733E-3</v>
      </c>
      <c r="Y64">
        <f t="shared" si="25"/>
        <v>2.2067651782268112E-3</v>
      </c>
      <c r="Z64">
        <f t="shared" si="25"/>
        <v>1.7823072663845922E-3</v>
      </c>
      <c r="AA64">
        <f t="shared" si="25"/>
        <v>1.4246971099002273E-3</v>
      </c>
      <c r="AB64">
        <f t="shared" si="25"/>
        <v>14.079444444444439</v>
      </c>
      <c r="AC64">
        <f t="shared" si="25"/>
        <v>69.809444444444452</v>
      </c>
      <c r="AD64">
        <f t="shared" si="13"/>
        <v>16.111111111111111</v>
      </c>
      <c r="AE64">
        <f t="shared" si="13"/>
        <v>0.16111111111111109</v>
      </c>
      <c r="AF64">
        <f t="shared" si="6"/>
        <v>0.85920555555555556</v>
      </c>
      <c r="AG64">
        <f t="shared" si="26"/>
        <v>4.9450330687830499</v>
      </c>
      <c r="AH64">
        <f t="shared" si="24"/>
        <v>0.21369616857511844</v>
      </c>
      <c r="AI64">
        <v>2</v>
      </c>
      <c r="AJ64" s="2">
        <v>100</v>
      </c>
      <c r="AK64">
        <v>75.18614762</v>
      </c>
      <c r="AL64">
        <v>1.1000000000000001</v>
      </c>
      <c r="AM64">
        <v>-2.2999999999999998</v>
      </c>
      <c r="AN64" s="3">
        <v>8.7677409999997735E-2</v>
      </c>
      <c r="AO64">
        <f t="shared" si="27"/>
        <v>0.3464558103300574</v>
      </c>
      <c r="AP64">
        <f t="shared" si="27"/>
        <v>0.3464558103300574</v>
      </c>
      <c r="AQ64">
        <v>1</v>
      </c>
      <c r="AR64">
        <v>1</v>
      </c>
      <c r="AS64">
        <v>1</v>
      </c>
      <c r="AT64">
        <v>0</v>
      </c>
    </row>
    <row r="65" spans="1:46" x14ac:dyDescent="0.25">
      <c r="A65">
        <f t="shared" si="19"/>
        <v>63</v>
      </c>
      <c r="B65" t="str">
        <f t="shared" si="4"/>
        <v>PSR-thresh_PSM-q3_Cx-H_Hx-L</v>
      </c>
      <c r="C65" t="s">
        <v>95</v>
      </c>
      <c r="D65" t="s">
        <v>93</v>
      </c>
      <c r="E65" t="s">
        <v>87</v>
      </c>
      <c r="F65" t="s">
        <v>85</v>
      </c>
      <c r="G65" t="s">
        <v>74</v>
      </c>
      <c r="H65">
        <v>4</v>
      </c>
      <c r="I65" t="s">
        <v>77</v>
      </c>
      <c r="J65">
        <v>202</v>
      </c>
      <c r="K65">
        <v>0.23</v>
      </c>
      <c r="L65">
        <v>0.23</v>
      </c>
      <c r="M65">
        <f t="shared" si="21"/>
        <v>0</v>
      </c>
      <c r="N65">
        <f t="shared" si="25"/>
        <v>0.37470365101944059</v>
      </c>
      <c r="O65">
        <f t="shared" si="25"/>
        <v>0.30745059326056012</v>
      </c>
      <c r="P65">
        <f t="shared" si="25"/>
        <v>1E-3</v>
      </c>
      <c r="Q65">
        <f t="shared" si="25"/>
        <v>0.98018015937266456</v>
      </c>
      <c r="R65">
        <f t="shared" si="25"/>
        <v>1.3289176549805767E-3</v>
      </c>
      <c r="S65">
        <f t="shared" si="25"/>
        <v>287.22197474175982</v>
      </c>
      <c r="T65">
        <f t="shared" si="25"/>
        <v>99.332634939928127</v>
      </c>
      <c r="U65">
        <f t="shared" si="25"/>
        <v>1248.7990129446907</v>
      </c>
      <c r="V65">
        <f t="shared" si="25"/>
        <v>489.62430314423051</v>
      </c>
      <c r="W65">
        <f t="shared" si="25"/>
        <v>1141.5875735458817</v>
      </c>
      <c r="X65">
        <f t="shared" si="25"/>
        <v>1.3578493545423733E-3</v>
      </c>
      <c r="Y65">
        <f t="shared" si="25"/>
        <v>2.2067651782268112E-3</v>
      </c>
      <c r="Z65">
        <f t="shared" si="25"/>
        <v>1.7823072663845922E-3</v>
      </c>
      <c r="AA65">
        <f t="shared" si="25"/>
        <v>1.4246971099002273E-3</v>
      </c>
      <c r="AB65">
        <f t="shared" si="25"/>
        <v>14.079444444444439</v>
      </c>
      <c r="AC65">
        <f t="shared" si="25"/>
        <v>69.809444444444452</v>
      </c>
      <c r="AD65">
        <f t="shared" si="13"/>
        <v>16.111111111111111</v>
      </c>
      <c r="AE65">
        <f t="shared" si="13"/>
        <v>0.16111111111111109</v>
      </c>
      <c r="AF65">
        <f t="shared" si="6"/>
        <v>0.85920555555555556</v>
      </c>
      <c r="AG65">
        <f t="shared" si="26"/>
        <v>4.9450330687830499</v>
      </c>
      <c r="AH65">
        <f t="shared" si="24"/>
        <v>0.21369616857511844</v>
      </c>
      <c r="AI65">
        <v>2</v>
      </c>
      <c r="AJ65" s="2">
        <v>100</v>
      </c>
      <c r="AK65">
        <v>76.178809999999999</v>
      </c>
      <c r="AL65">
        <v>1.1000000000000001</v>
      </c>
      <c r="AM65">
        <v>-2.2999999999999998</v>
      </c>
      <c r="AN65" s="3">
        <v>1.0803397899999965</v>
      </c>
      <c r="AO65">
        <f t="shared" si="27"/>
        <v>0.3464558103300574</v>
      </c>
      <c r="AP65">
        <f t="shared" si="27"/>
        <v>0.3464558103300574</v>
      </c>
      <c r="AQ65">
        <v>1</v>
      </c>
      <c r="AR65">
        <v>1</v>
      </c>
      <c r="AS65">
        <v>1</v>
      </c>
      <c r="AT65">
        <v>0</v>
      </c>
    </row>
    <row r="66" spans="1:46" x14ac:dyDescent="0.25">
      <c r="A66">
        <f t="shared" ref="A66:A92" si="28">A65+1</f>
        <v>64</v>
      </c>
      <c r="B66" t="str">
        <f t="shared" si="4"/>
        <v>PSR-max_PSM-q1_Cx-L_Hx-H</v>
      </c>
      <c r="C66" t="s">
        <v>100</v>
      </c>
      <c r="D66" t="s">
        <v>91</v>
      </c>
      <c r="E66" t="s">
        <v>85</v>
      </c>
      <c r="F66" t="s">
        <v>87</v>
      </c>
      <c r="G66" t="s">
        <v>74</v>
      </c>
      <c r="H66">
        <v>0</v>
      </c>
      <c r="I66" t="s">
        <v>75</v>
      </c>
      <c r="J66">
        <v>51</v>
      </c>
      <c r="K66">
        <v>0.08</v>
      </c>
      <c r="L66">
        <v>0.4</v>
      </c>
      <c r="M66">
        <f>AG66*1000*(0.23-L66)</f>
        <v>-486.92410300215482</v>
      </c>
      <c r="N66">
        <f t="shared" si="25"/>
        <v>0.37470365101944059</v>
      </c>
      <c r="O66">
        <f t="shared" si="25"/>
        <v>0.30745059326056012</v>
      </c>
      <c r="P66">
        <f t="shared" si="25"/>
        <v>1E-3</v>
      </c>
      <c r="Q66">
        <f t="shared" si="25"/>
        <v>0.98018015937266456</v>
      </c>
      <c r="R66">
        <f t="shared" si="25"/>
        <v>1.3289176549805767E-3</v>
      </c>
      <c r="S66">
        <f t="shared" si="25"/>
        <v>287.22197474175982</v>
      </c>
      <c r="T66">
        <f t="shared" si="25"/>
        <v>99.332634939928127</v>
      </c>
      <c r="U66">
        <f t="shared" si="25"/>
        <v>1248.7990129446907</v>
      </c>
      <c r="V66">
        <f t="shared" si="25"/>
        <v>489.62430314423051</v>
      </c>
      <c r="W66">
        <f t="shared" si="25"/>
        <v>1141.5875735458817</v>
      </c>
      <c r="X66">
        <f t="shared" si="25"/>
        <v>1.3578493545423733E-3</v>
      </c>
      <c r="Y66">
        <f t="shared" si="25"/>
        <v>2.2067651782268112E-3</v>
      </c>
      <c r="Z66">
        <f t="shared" si="25"/>
        <v>1.7823072663845922E-3</v>
      </c>
      <c r="AA66">
        <f t="shared" si="25"/>
        <v>1.4246971099002273E-3</v>
      </c>
      <c r="AB66">
        <f t="shared" si="25"/>
        <v>14.079444444444439</v>
      </c>
      <c r="AC66">
        <f t="shared" si="25"/>
        <v>69.809444444444452</v>
      </c>
      <c r="AD66">
        <f t="shared" si="13"/>
        <v>16.111111111111111</v>
      </c>
      <c r="AE66">
        <f t="shared" si="13"/>
        <v>0.16111111111111109</v>
      </c>
      <c r="AF66">
        <f t="shared" si="6"/>
        <v>0.85920555555555556</v>
      </c>
      <c r="AG66">
        <f t="shared" si="7"/>
        <v>2.8642594294244401</v>
      </c>
      <c r="AH66">
        <f t="shared" ref="AH66" si="29">AVERAGE(AH$3:AH$11)</f>
        <v>0.21369616857511844</v>
      </c>
      <c r="AI66">
        <v>2</v>
      </c>
      <c r="AJ66" s="2">
        <v>100</v>
      </c>
      <c r="AK66">
        <v>75.098470210000002</v>
      </c>
      <c r="AL66">
        <v>1.1000000000000001</v>
      </c>
      <c r="AM66">
        <v>-2.2999999999999998</v>
      </c>
      <c r="AN66" s="3">
        <v>0</v>
      </c>
      <c r="AO66">
        <f t="shared" ref="AO66:AP73" si="30">EXP(-1.06+-0.0029*$M66)</f>
        <v>1.4220221369087396</v>
      </c>
      <c r="AP66">
        <f t="shared" si="30"/>
        <v>1.4220221369087396</v>
      </c>
      <c r="AQ66">
        <v>1</v>
      </c>
      <c r="AR66">
        <v>1</v>
      </c>
      <c r="AS66">
        <v>1</v>
      </c>
      <c r="AT66">
        <v>0</v>
      </c>
    </row>
    <row r="67" spans="1:46" x14ac:dyDescent="0.25">
      <c r="A67">
        <f t="shared" si="28"/>
        <v>65</v>
      </c>
      <c r="B67" t="str">
        <f t="shared" si="4"/>
        <v>PSR-max_PSM-q1_Cx-L_Hx-M</v>
      </c>
      <c r="C67" t="s">
        <v>100</v>
      </c>
      <c r="D67" t="s">
        <v>91</v>
      </c>
      <c r="E67" t="s">
        <v>85</v>
      </c>
      <c r="F67" t="s">
        <v>86</v>
      </c>
      <c r="G67" t="s">
        <v>74</v>
      </c>
      <c r="H67">
        <v>2</v>
      </c>
      <c r="I67" t="s">
        <v>76</v>
      </c>
      <c r="J67">
        <v>51</v>
      </c>
      <c r="K67">
        <v>0.08</v>
      </c>
      <c r="L67">
        <v>0.4</v>
      </c>
      <c r="M67">
        <f t="shared" ref="M67:M92" si="31">AG67*1000*(0.23-L67)</f>
        <v>-486.92410300215482</v>
      </c>
      <c r="N67">
        <f t="shared" ref="N67:AH82" si="32">AVERAGE(N$3:N$11)</f>
        <v>0.37470365101944059</v>
      </c>
      <c r="O67">
        <f t="shared" si="32"/>
        <v>0.30745059326056012</v>
      </c>
      <c r="P67">
        <f t="shared" si="32"/>
        <v>1E-3</v>
      </c>
      <c r="Q67">
        <f t="shared" si="32"/>
        <v>0.98018015937266456</v>
      </c>
      <c r="R67">
        <f t="shared" si="32"/>
        <v>1.3289176549805767E-3</v>
      </c>
      <c r="S67">
        <f t="shared" si="32"/>
        <v>287.22197474175982</v>
      </c>
      <c r="T67">
        <f t="shared" si="32"/>
        <v>99.332634939928127</v>
      </c>
      <c r="U67">
        <f t="shared" si="32"/>
        <v>1248.7990129446907</v>
      </c>
      <c r="V67">
        <f t="shared" si="32"/>
        <v>489.62430314423051</v>
      </c>
      <c r="W67">
        <f t="shared" si="32"/>
        <v>1141.5875735458817</v>
      </c>
      <c r="X67">
        <f t="shared" si="32"/>
        <v>1.3578493545423733E-3</v>
      </c>
      <c r="Y67">
        <f t="shared" si="32"/>
        <v>2.2067651782268112E-3</v>
      </c>
      <c r="Z67">
        <f t="shared" si="32"/>
        <v>1.7823072663845922E-3</v>
      </c>
      <c r="AA67">
        <f t="shared" si="32"/>
        <v>1.4246971099002273E-3</v>
      </c>
      <c r="AB67">
        <f t="shared" si="32"/>
        <v>14.079444444444439</v>
      </c>
      <c r="AC67">
        <f t="shared" si="32"/>
        <v>69.809444444444452</v>
      </c>
      <c r="AD67">
        <f t="shared" si="13"/>
        <v>16.111111111111111</v>
      </c>
      <c r="AE67">
        <f t="shared" si="13"/>
        <v>0.16111111111111109</v>
      </c>
      <c r="AF67">
        <f t="shared" si="6"/>
        <v>0.85920555555555556</v>
      </c>
      <c r="AG67">
        <f t="shared" si="7"/>
        <v>2.8642594294244401</v>
      </c>
      <c r="AH67">
        <f t="shared" si="32"/>
        <v>0.21369616857511844</v>
      </c>
      <c r="AI67">
        <v>2</v>
      </c>
      <c r="AJ67" s="2">
        <v>100</v>
      </c>
      <c r="AK67">
        <v>75.18614762</v>
      </c>
      <c r="AL67">
        <v>1.1000000000000001</v>
      </c>
      <c r="AM67">
        <v>-2.2999999999999998</v>
      </c>
      <c r="AN67" s="3">
        <v>8.7677409999997735E-2</v>
      </c>
      <c r="AO67">
        <f t="shared" si="30"/>
        <v>1.4220221369087396</v>
      </c>
      <c r="AP67">
        <f t="shared" si="30"/>
        <v>1.4220221369087396</v>
      </c>
      <c r="AQ67">
        <v>1</v>
      </c>
      <c r="AR67">
        <v>1</v>
      </c>
      <c r="AS67">
        <v>1</v>
      </c>
      <c r="AT67">
        <v>0</v>
      </c>
    </row>
    <row r="68" spans="1:46" x14ac:dyDescent="0.25">
      <c r="A68">
        <f t="shared" si="28"/>
        <v>66</v>
      </c>
      <c r="B68" t="str">
        <f t="shared" si="4"/>
        <v>PSR-max_PSM-q1_Cx-L_Hx-L</v>
      </c>
      <c r="C68" t="s">
        <v>100</v>
      </c>
      <c r="D68" t="s">
        <v>91</v>
      </c>
      <c r="E68" t="s">
        <v>85</v>
      </c>
      <c r="F68" t="s">
        <v>85</v>
      </c>
      <c r="G68" t="s">
        <v>74</v>
      </c>
      <c r="H68">
        <v>4</v>
      </c>
      <c r="I68" t="s">
        <v>77</v>
      </c>
      <c r="J68">
        <v>51</v>
      </c>
      <c r="K68">
        <v>0.08</v>
      </c>
      <c r="L68">
        <v>0.4</v>
      </c>
      <c r="M68">
        <f t="shared" si="31"/>
        <v>-486.92410300215482</v>
      </c>
      <c r="N68">
        <f t="shared" si="32"/>
        <v>0.37470365101944059</v>
      </c>
      <c r="O68">
        <f t="shared" si="32"/>
        <v>0.30745059326056012</v>
      </c>
      <c r="P68">
        <f t="shared" si="32"/>
        <v>1E-3</v>
      </c>
      <c r="Q68">
        <f t="shared" si="32"/>
        <v>0.98018015937266456</v>
      </c>
      <c r="R68">
        <f t="shared" si="32"/>
        <v>1.3289176549805767E-3</v>
      </c>
      <c r="S68">
        <f t="shared" si="32"/>
        <v>287.22197474175982</v>
      </c>
      <c r="T68">
        <f t="shared" si="32"/>
        <v>99.332634939928127</v>
      </c>
      <c r="U68">
        <f t="shared" si="32"/>
        <v>1248.7990129446907</v>
      </c>
      <c r="V68">
        <f t="shared" si="32"/>
        <v>489.62430314423051</v>
      </c>
      <c r="W68">
        <f t="shared" si="32"/>
        <v>1141.5875735458817</v>
      </c>
      <c r="X68">
        <f t="shared" si="32"/>
        <v>1.3578493545423733E-3</v>
      </c>
      <c r="Y68">
        <f t="shared" si="32"/>
        <v>2.2067651782268112E-3</v>
      </c>
      <c r="Z68">
        <f t="shared" si="32"/>
        <v>1.7823072663845922E-3</v>
      </c>
      <c r="AA68">
        <f t="shared" si="32"/>
        <v>1.4246971099002273E-3</v>
      </c>
      <c r="AB68">
        <f t="shared" si="32"/>
        <v>14.079444444444439</v>
      </c>
      <c r="AC68">
        <f t="shared" si="32"/>
        <v>69.809444444444452</v>
      </c>
      <c r="AD68">
        <f t="shared" si="13"/>
        <v>16.111111111111111</v>
      </c>
      <c r="AE68">
        <f t="shared" si="13"/>
        <v>0.16111111111111109</v>
      </c>
      <c r="AF68">
        <f t="shared" si="6"/>
        <v>0.85920555555555556</v>
      </c>
      <c r="AG68">
        <f t="shared" si="7"/>
        <v>2.8642594294244401</v>
      </c>
      <c r="AH68">
        <f t="shared" si="32"/>
        <v>0.21369616857511844</v>
      </c>
      <c r="AI68">
        <v>2</v>
      </c>
      <c r="AJ68" s="2">
        <v>100</v>
      </c>
      <c r="AK68">
        <v>76.178809999999999</v>
      </c>
      <c r="AL68">
        <v>1.1000000000000001</v>
      </c>
      <c r="AM68">
        <v>-2.2999999999999998</v>
      </c>
      <c r="AN68" s="3">
        <v>1.0803397899999965</v>
      </c>
      <c r="AO68">
        <f t="shared" si="30"/>
        <v>1.4220221369087396</v>
      </c>
      <c r="AP68">
        <f t="shared" si="30"/>
        <v>1.4220221369087396</v>
      </c>
      <c r="AQ68">
        <v>1</v>
      </c>
      <c r="AR68">
        <v>1</v>
      </c>
      <c r="AS68">
        <v>1</v>
      </c>
      <c r="AT68">
        <v>0</v>
      </c>
    </row>
    <row r="69" spans="1:46" x14ac:dyDescent="0.25">
      <c r="A69">
        <f t="shared" si="28"/>
        <v>67</v>
      </c>
      <c r="B69" t="str">
        <f t="shared" si="4"/>
        <v>PSR-max_PSM-q1_Cx-M_Hx-H</v>
      </c>
      <c r="C69" t="s">
        <v>100</v>
      </c>
      <c r="D69" t="s">
        <v>91</v>
      </c>
      <c r="E69" t="s">
        <v>86</v>
      </c>
      <c r="F69" t="s">
        <v>87</v>
      </c>
      <c r="G69" t="s">
        <v>74</v>
      </c>
      <c r="H69">
        <v>0</v>
      </c>
      <c r="I69" t="s">
        <v>75</v>
      </c>
      <c r="J69">
        <v>115</v>
      </c>
      <c r="K69">
        <v>0.17</v>
      </c>
      <c r="L69">
        <v>0.4</v>
      </c>
      <c r="M69">
        <f t="shared" si="31"/>
        <v>-486.92410300215482</v>
      </c>
      <c r="N69">
        <f t="shared" si="32"/>
        <v>0.37470365101944059</v>
      </c>
      <c r="O69">
        <f t="shared" si="32"/>
        <v>0.30745059326056012</v>
      </c>
      <c r="P69">
        <f t="shared" si="32"/>
        <v>1E-3</v>
      </c>
      <c r="Q69">
        <f t="shared" si="32"/>
        <v>0.98018015937266456</v>
      </c>
      <c r="R69">
        <f t="shared" si="32"/>
        <v>1.3289176549805767E-3</v>
      </c>
      <c r="S69">
        <f t="shared" si="32"/>
        <v>287.22197474175982</v>
      </c>
      <c r="T69">
        <f t="shared" si="32"/>
        <v>99.332634939928127</v>
      </c>
      <c r="U69">
        <f t="shared" si="32"/>
        <v>1248.7990129446907</v>
      </c>
      <c r="V69">
        <f t="shared" si="32"/>
        <v>489.62430314423051</v>
      </c>
      <c r="W69">
        <f t="shared" si="32"/>
        <v>1141.5875735458817</v>
      </c>
      <c r="X69">
        <f t="shared" si="32"/>
        <v>1.3578493545423733E-3</v>
      </c>
      <c r="Y69">
        <f t="shared" si="32"/>
        <v>2.2067651782268112E-3</v>
      </c>
      <c r="Z69">
        <f t="shared" si="32"/>
        <v>1.7823072663845922E-3</v>
      </c>
      <c r="AA69">
        <f t="shared" si="32"/>
        <v>1.4246971099002273E-3</v>
      </c>
      <c r="AB69">
        <f t="shared" si="32"/>
        <v>14.079444444444439</v>
      </c>
      <c r="AC69">
        <f t="shared" si="32"/>
        <v>69.809444444444452</v>
      </c>
      <c r="AD69">
        <f t="shared" si="13"/>
        <v>16.111111111111111</v>
      </c>
      <c r="AE69">
        <f t="shared" si="13"/>
        <v>0.16111111111111109</v>
      </c>
      <c r="AF69">
        <f t="shared" si="6"/>
        <v>0.85920555555555556</v>
      </c>
      <c r="AG69">
        <f t="shared" si="7"/>
        <v>2.8642594294244401</v>
      </c>
      <c r="AH69">
        <f t="shared" si="32"/>
        <v>0.21369616857511844</v>
      </c>
      <c r="AI69">
        <v>2</v>
      </c>
      <c r="AJ69" s="2">
        <v>100</v>
      </c>
      <c r="AK69">
        <v>75.098470210000002</v>
      </c>
      <c r="AL69">
        <v>1.1000000000000001</v>
      </c>
      <c r="AM69">
        <v>-2.2999999999999998</v>
      </c>
      <c r="AN69" s="3">
        <v>0</v>
      </c>
      <c r="AO69">
        <f t="shared" si="30"/>
        <v>1.4220221369087396</v>
      </c>
      <c r="AP69">
        <f t="shared" si="30"/>
        <v>1.4220221369087396</v>
      </c>
      <c r="AQ69">
        <v>1</v>
      </c>
      <c r="AR69">
        <v>1</v>
      </c>
      <c r="AS69">
        <v>1</v>
      </c>
      <c r="AT69">
        <v>0</v>
      </c>
    </row>
    <row r="70" spans="1:46" x14ac:dyDescent="0.25">
      <c r="A70">
        <f t="shared" si="28"/>
        <v>68</v>
      </c>
      <c r="B70" t="str">
        <f t="shared" si="4"/>
        <v>PSR-max_PSM-q1_Cx-M_Hx-M</v>
      </c>
      <c r="C70" t="s">
        <v>100</v>
      </c>
      <c r="D70" t="s">
        <v>91</v>
      </c>
      <c r="E70" t="s">
        <v>86</v>
      </c>
      <c r="F70" t="s">
        <v>86</v>
      </c>
      <c r="G70" t="s">
        <v>74</v>
      </c>
      <c r="H70">
        <v>2</v>
      </c>
      <c r="I70" t="s">
        <v>76</v>
      </c>
      <c r="J70">
        <v>115</v>
      </c>
      <c r="K70">
        <v>0.17</v>
      </c>
      <c r="L70">
        <v>0.4</v>
      </c>
      <c r="M70">
        <f t="shared" si="31"/>
        <v>-486.92410300215482</v>
      </c>
      <c r="N70">
        <f t="shared" si="32"/>
        <v>0.37470365101944059</v>
      </c>
      <c r="O70">
        <f t="shared" si="32"/>
        <v>0.30745059326056012</v>
      </c>
      <c r="P70">
        <f t="shared" si="32"/>
        <v>1E-3</v>
      </c>
      <c r="Q70">
        <f t="shared" si="32"/>
        <v>0.98018015937266456</v>
      </c>
      <c r="R70">
        <f t="shared" si="32"/>
        <v>1.3289176549805767E-3</v>
      </c>
      <c r="S70">
        <f t="shared" si="32"/>
        <v>287.22197474175982</v>
      </c>
      <c r="T70">
        <f t="shared" si="32"/>
        <v>99.332634939928127</v>
      </c>
      <c r="U70">
        <f t="shared" si="32"/>
        <v>1248.7990129446907</v>
      </c>
      <c r="V70">
        <f t="shared" si="32"/>
        <v>489.62430314423051</v>
      </c>
      <c r="W70">
        <f t="shared" si="32"/>
        <v>1141.5875735458817</v>
      </c>
      <c r="X70">
        <f t="shared" si="32"/>
        <v>1.3578493545423733E-3</v>
      </c>
      <c r="Y70">
        <f t="shared" si="32"/>
        <v>2.2067651782268112E-3</v>
      </c>
      <c r="Z70">
        <f t="shared" si="32"/>
        <v>1.7823072663845922E-3</v>
      </c>
      <c r="AA70">
        <f t="shared" si="32"/>
        <v>1.4246971099002273E-3</v>
      </c>
      <c r="AB70">
        <f t="shared" si="32"/>
        <v>14.079444444444439</v>
      </c>
      <c r="AC70">
        <f t="shared" si="32"/>
        <v>69.809444444444452</v>
      </c>
      <c r="AD70">
        <f t="shared" si="13"/>
        <v>16.111111111111111</v>
      </c>
      <c r="AE70">
        <f t="shared" si="13"/>
        <v>0.16111111111111109</v>
      </c>
      <c r="AF70">
        <f t="shared" si="6"/>
        <v>0.85920555555555556</v>
      </c>
      <c r="AG70">
        <f t="shared" si="7"/>
        <v>2.8642594294244401</v>
      </c>
      <c r="AH70">
        <f t="shared" si="32"/>
        <v>0.21369616857511844</v>
      </c>
      <c r="AI70">
        <v>2</v>
      </c>
      <c r="AJ70" s="2">
        <v>100</v>
      </c>
      <c r="AK70">
        <v>75.18614762</v>
      </c>
      <c r="AL70">
        <v>1.1000000000000001</v>
      </c>
      <c r="AM70">
        <v>-2.2999999999999998</v>
      </c>
      <c r="AN70" s="3">
        <v>8.7677409999997735E-2</v>
      </c>
      <c r="AO70">
        <f t="shared" si="30"/>
        <v>1.4220221369087396</v>
      </c>
      <c r="AP70">
        <f t="shared" si="30"/>
        <v>1.4220221369087396</v>
      </c>
      <c r="AQ70">
        <v>1</v>
      </c>
      <c r="AR70">
        <v>1</v>
      </c>
      <c r="AS70">
        <v>1</v>
      </c>
      <c r="AT70">
        <v>0</v>
      </c>
    </row>
    <row r="71" spans="1:46" x14ac:dyDescent="0.25">
      <c r="A71">
        <f t="shared" si="28"/>
        <v>69</v>
      </c>
      <c r="B71" t="str">
        <f t="shared" si="4"/>
        <v>PSR-max_PSM-q1_Cx-M_Hx-L</v>
      </c>
      <c r="C71" t="s">
        <v>100</v>
      </c>
      <c r="D71" t="s">
        <v>91</v>
      </c>
      <c r="E71" t="s">
        <v>86</v>
      </c>
      <c r="F71" t="s">
        <v>85</v>
      </c>
      <c r="G71" t="s">
        <v>74</v>
      </c>
      <c r="H71">
        <v>4</v>
      </c>
      <c r="I71" t="s">
        <v>77</v>
      </c>
      <c r="J71">
        <v>115</v>
      </c>
      <c r="K71">
        <v>0.17</v>
      </c>
      <c r="L71">
        <v>0.4</v>
      </c>
      <c r="M71">
        <f t="shared" si="31"/>
        <v>-486.92410300215482</v>
      </c>
      <c r="N71">
        <f t="shared" si="32"/>
        <v>0.37470365101944059</v>
      </c>
      <c r="O71">
        <f t="shared" si="32"/>
        <v>0.30745059326056012</v>
      </c>
      <c r="P71">
        <f t="shared" si="32"/>
        <v>1E-3</v>
      </c>
      <c r="Q71">
        <f t="shared" si="32"/>
        <v>0.98018015937266456</v>
      </c>
      <c r="R71">
        <f t="shared" si="32"/>
        <v>1.3289176549805767E-3</v>
      </c>
      <c r="S71">
        <f t="shared" si="32"/>
        <v>287.22197474175982</v>
      </c>
      <c r="T71">
        <f t="shared" si="32"/>
        <v>99.332634939928127</v>
      </c>
      <c r="U71">
        <f t="shared" si="32"/>
        <v>1248.7990129446907</v>
      </c>
      <c r="V71">
        <f t="shared" si="32"/>
        <v>489.62430314423051</v>
      </c>
      <c r="W71">
        <f t="shared" si="32"/>
        <v>1141.5875735458817</v>
      </c>
      <c r="X71">
        <f t="shared" si="32"/>
        <v>1.3578493545423733E-3</v>
      </c>
      <c r="Y71">
        <f t="shared" si="32"/>
        <v>2.2067651782268112E-3</v>
      </c>
      <c r="Z71">
        <f t="shared" si="32"/>
        <v>1.7823072663845922E-3</v>
      </c>
      <c r="AA71">
        <f t="shared" si="32"/>
        <v>1.4246971099002273E-3</v>
      </c>
      <c r="AB71">
        <f t="shared" si="32"/>
        <v>14.079444444444439</v>
      </c>
      <c r="AC71">
        <f t="shared" si="32"/>
        <v>69.809444444444452</v>
      </c>
      <c r="AD71">
        <f t="shared" si="13"/>
        <v>16.111111111111111</v>
      </c>
      <c r="AE71">
        <f t="shared" si="13"/>
        <v>0.16111111111111109</v>
      </c>
      <c r="AF71">
        <f t="shared" si="6"/>
        <v>0.85920555555555556</v>
      </c>
      <c r="AG71">
        <f t="shared" si="7"/>
        <v>2.8642594294244401</v>
      </c>
      <c r="AH71">
        <f t="shared" si="32"/>
        <v>0.21369616857511844</v>
      </c>
      <c r="AI71">
        <v>2</v>
      </c>
      <c r="AJ71" s="2">
        <v>100</v>
      </c>
      <c r="AK71">
        <v>76.178809999999999</v>
      </c>
      <c r="AL71">
        <v>1.1000000000000001</v>
      </c>
      <c r="AM71">
        <v>-2.2999999999999998</v>
      </c>
      <c r="AN71" s="3">
        <v>1.0803397899999965</v>
      </c>
      <c r="AO71">
        <f t="shared" si="30"/>
        <v>1.4220221369087396</v>
      </c>
      <c r="AP71">
        <f t="shared" si="30"/>
        <v>1.4220221369087396</v>
      </c>
      <c r="AQ71">
        <v>1</v>
      </c>
      <c r="AR71">
        <v>1</v>
      </c>
      <c r="AS71">
        <v>1</v>
      </c>
      <c r="AT71">
        <v>0</v>
      </c>
    </row>
    <row r="72" spans="1:46" x14ac:dyDescent="0.25">
      <c r="A72">
        <f t="shared" si="28"/>
        <v>70</v>
      </c>
      <c r="B72" t="str">
        <f t="shared" si="4"/>
        <v>PSR-max_PSM-q1_Cx-H_Hx-H</v>
      </c>
      <c r="C72" t="s">
        <v>100</v>
      </c>
      <c r="D72" t="s">
        <v>91</v>
      </c>
      <c r="E72" t="s">
        <v>87</v>
      </c>
      <c r="F72" t="s">
        <v>87</v>
      </c>
      <c r="G72" t="s">
        <v>74</v>
      </c>
      <c r="H72">
        <v>0</v>
      </c>
      <c r="I72" t="s">
        <v>75</v>
      </c>
      <c r="J72">
        <v>202</v>
      </c>
      <c r="K72">
        <v>0.23</v>
      </c>
      <c r="L72">
        <v>0.4</v>
      </c>
      <c r="M72">
        <f t="shared" si="31"/>
        <v>-486.92410300215482</v>
      </c>
      <c r="N72">
        <f t="shared" si="32"/>
        <v>0.37470365101944059</v>
      </c>
      <c r="O72">
        <f t="shared" si="32"/>
        <v>0.30745059326056012</v>
      </c>
      <c r="P72">
        <f t="shared" si="32"/>
        <v>1E-3</v>
      </c>
      <c r="Q72">
        <f t="shared" si="32"/>
        <v>0.98018015937266456</v>
      </c>
      <c r="R72">
        <f t="shared" si="32"/>
        <v>1.3289176549805767E-3</v>
      </c>
      <c r="S72">
        <f t="shared" si="32"/>
        <v>287.22197474175982</v>
      </c>
      <c r="T72">
        <f t="shared" si="32"/>
        <v>99.332634939928127</v>
      </c>
      <c r="U72">
        <f t="shared" si="32"/>
        <v>1248.7990129446907</v>
      </c>
      <c r="V72">
        <f t="shared" si="32"/>
        <v>489.62430314423051</v>
      </c>
      <c r="W72">
        <f t="shared" si="32"/>
        <v>1141.5875735458817</v>
      </c>
      <c r="X72">
        <f t="shared" si="32"/>
        <v>1.3578493545423733E-3</v>
      </c>
      <c r="Y72">
        <f t="shared" si="32"/>
        <v>2.2067651782268112E-3</v>
      </c>
      <c r="Z72">
        <f t="shared" si="32"/>
        <v>1.7823072663845922E-3</v>
      </c>
      <c r="AA72">
        <f t="shared" si="32"/>
        <v>1.4246971099002273E-3</v>
      </c>
      <c r="AB72">
        <f t="shared" si="32"/>
        <v>14.079444444444439</v>
      </c>
      <c r="AC72">
        <f t="shared" si="32"/>
        <v>69.809444444444452</v>
      </c>
      <c r="AD72">
        <f t="shared" si="13"/>
        <v>16.111111111111111</v>
      </c>
      <c r="AE72">
        <f t="shared" si="13"/>
        <v>0.16111111111111109</v>
      </c>
      <c r="AF72">
        <f t="shared" si="6"/>
        <v>0.85920555555555556</v>
      </c>
      <c r="AG72">
        <f t="shared" si="7"/>
        <v>2.8642594294244401</v>
      </c>
      <c r="AH72">
        <f t="shared" si="32"/>
        <v>0.21369616857511844</v>
      </c>
      <c r="AI72">
        <v>2</v>
      </c>
      <c r="AJ72" s="2">
        <v>100</v>
      </c>
      <c r="AK72">
        <v>75.098470210000002</v>
      </c>
      <c r="AL72">
        <v>1.1000000000000001</v>
      </c>
      <c r="AM72">
        <v>-2.2999999999999998</v>
      </c>
      <c r="AN72" s="3">
        <v>0</v>
      </c>
      <c r="AO72">
        <f t="shared" si="30"/>
        <v>1.4220221369087396</v>
      </c>
      <c r="AP72">
        <f t="shared" si="30"/>
        <v>1.4220221369087396</v>
      </c>
      <c r="AQ72">
        <v>1</v>
      </c>
      <c r="AR72">
        <v>1</v>
      </c>
      <c r="AS72">
        <v>1</v>
      </c>
      <c r="AT72">
        <v>0</v>
      </c>
    </row>
    <row r="73" spans="1:46" x14ac:dyDescent="0.25">
      <c r="A73">
        <f t="shared" si="28"/>
        <v>71</v>
      </c>
      <c r="B73" t="str">
        <f t="shared" si="4"/>
        <v>PSR-max_PSM-q1_Cx-H_Hx-M</v>
      </c>
      <c r="C73" t="s">
        <v>100</v>
      </c>
      <c r="D73" t="s">
        <v>91</v>
      </c>
      <c r="E73" t="s">
        <v>87</v>
      </c>
      <c r="F73" t="s">
        <v>86</v>
      </c>
      <c r="G73" t="s">
        <v>74</v>
      </c>
      <c r="H73">
        <v>2</v>
      </c>
      <c r="I73" t="s">
        <v>76</v>
      </c>
      <c r="J73">
        <v>202</v>
      </c>
      <c r="K73">
        <v>0.23</v>
      </c>
      <c r="L73">
        <v>0.4</v>
      </c>
      <c r="M73">
        <f t="shared" si="31"/>
        <v>-486.92410300215482</v>
      </c>
      <c r="N73">
        <f t="shared" si="32"/>
        <v>0.37470365101944059</v>
      </c>
      <c r="O73">
        <f t="shared" si="32"/>
        <v>0.30745059326056012</v>
      </c>
      <c r="P73">
        <f t="shared" si="32"/>
        <v>1E-3</v>
      </c>
      <c r="Q73">
        <f t="shared" si="32"/>
        <v>0.98018015937266456</v>
      </c>
      <c r="R73">
        <f t="shared" si="32"/>
        <v>1.3289176549805767E-3</v>
      </c>
      <c r="S73">
        <f t="shared" si="32"/>
        <v>287.22197474175982</v>
      </c>
      <c r="T73">
        <f t="shared" si="32"/>
        <v>99.332634939928127</v>
      </c>
      <c r="U73">
        <f t="shared" si="32"/>
        <v>1248.7990129446907</v>
      </c>
      <c r="V73">
        <f t="shared" si="32"/>
        <v>489.62430314423051</v>
      </c>
      <c r="W73">
        <f t="shared" si="32"/>
        <v>1141.5875735458817</v>
      </c>
      <c r="X73">
        <f t="shared" si="32"/>
        <v>1.3578493545423733E-3</v>
      </c>
      <c r="Y73">
        <f t="shared" si="32"/>
        <v>2.2067651782268112E-3</v>
      </c>
      <c r="Z73">
        <f t="shared" si="32"/>
        <v>1.7823072663845922E-3</v>
      </c>
      <c r="AA73">
        <f t="shared" si="32"/>
        <v>1.4246971099002273E-3</v>
      </c>
      <c r="AB73">
        <f t="shared" si="32"/>
        <v>14.079444444444439</v>
      </c>
      <c r="AC73">
        <f t="shared" si="32"/>
        <v>69.809444444444452</v>
      </c>
      <c r="AD73">
        <f t="shared" si="13"/>
        <v>16.111111111111111</v>
      </c>
      <c r="AE73">
        <f t="shared" si="13"/>
        <v>0.16111111111111109</v>
      </c>
      <c r="AF73">
        <f t="shared" si="6"/>
        <v>0.85920555555555556</v>
      </c>
      <c r="AG73">
        <f t="shared" si="7"/>
        <v>2.8642594294244401</v>
      </c>
      <c r="AH73">
        <f t="shared" si="32"/>
        <v>0.21369616857511844</v>
      </c>
      <c r="AI73">
        <v>2</v>
      </c>
      <c r="AJ73" s="2">
        <v>100</v>
      </c>
      <c r="AK73">
        <v>75.18614762</v>
      </c>
      <c r="AL73">
        <v>1.1000000000000001</v>
      </c>
      <c r="AM73">
        <v>-2.2999999999999998</v>
      </c>
      <c r="AN73" s="3">
        <v>8.7677409999997735E-2</v>
      </c>
      <c r="AO73">
        <f t="shared" si="30"/>
        <v>1.4220221369087396</v>
      </c>
      <c r="AP73">
        <f t="shared" si="30"/>
        <v>1.4220221369087396</v>
      </c>
      <c r="AQ73">
        <v>1</v>
      </c>
      <c r="AR73">
        <v>1</v>
      </c>
      <c r="AS73">
        <v>1</v>
      </c>
      <c r="AT73">
        <v>0</v>
      </c>
    </row>
    <row r="74" spans="1:46" x14ac:dyDescent="0.25">
      <c r="A74">
        <f t="shared" si="28"/>
        <v>72</v>
      </c>
      <c r="B74" t="str">
        <f t="shared" si="4"/>
        <v>PSR-max_PSM-q1_Cx-H_Hx-L</v>
      </c>
      <c r="C74" t="s">
        <v>100</v>
      </c>
      <c r="D74" t="s">
        <v>91</v>
      </c>
      <c r="E74" t="s">
        <v>87</v>
      </c>
      <c r="F74" t="s">
        <v>85</v>
      </c>
      <c r="G74" t="s">
        <v>74</v>
      </c>
      <c r="H74">
        <v>4</v>
      </c>
      <c r="I74" t="s">
        <v>77</v>
      </c>
      <c r="J74">
        <v>202</v>
      </c>
      <c r="K74">
        <v>0.23</v>
      </c>
      <c r="L74">
        <v>0.4</v>
      </c>
      <c r="M74">
        <f t="shared" si="31"/>
        <v>-486.92410300215482</v>
      </c>
      <c r="N74">
        <f t="shared" si="32"/>
        <v>0.37470365101944059</v>
      </c>
      <c r="O74">
        <f t="shared" si="32"/>
        <v>0.30745059326056012</v>
      </c>
      <c r="P74">
        <f t="shared" si="32"/>
        <v>1E-3</v>
      </c>
      <c r="Q74">
        <f t="shared" si="32"/>
        <v>0.98018015937266456</v>
      </c>
      <c r="R74">
        <f t="shared" si="32"/>
        <v>1.3289176549805767E-3</v>
      </c>
      <c r="S74">
        <f t="shared" si="32"/>
        <v>287.22197474175982</v>
      </c>
      <c r="T74">
        <f t="shared" si="32"/>
        <v>99.332634939928127</v>
      </c>
      <c r="U74">
        <f t="shared" si="32"/>
        <v>1248.7990129446907</v>
      </c>
      <c r="V74">
        <f t="shared" si="32"/>
        <v>489.62430314423051</v>
      </c>
      <c r="W74">
        <f t="shared" si="32"/>
        <v>1141.5875735458817</v>
      </c>
      <c r="X74">
        <f t="shared" si="32"/>
        <v>1.3578493545423733E-3</v>
      </c>
      <c r="Y74">
        <f t="shared" si="32"/>
        <v>2.2067651782268112E-3</v>
      </c>
      <c r="Z74">
        <f t="shared" si="32"/>
        <v>1.7823072663845922E-3</v>
      </c>
      <c r="AA74">
        <f t="shared" si="32"/>
        <v>1.4246971099002273E-3</v>
      </c>
      <c r="AB74">
        <f t="shared" si="32"/>
        <v>14.079444444444439</v>
      </c>
      <c r="AC74">
        <f t="shared" si="32"/>
        <v>69.809444444444452</v>
      </c>
      <c r="AD74">
        <f t="shared" si="13"/>
        <v>16.111111111111111</v>
      </c>
      <c r="AE74">
        <f t="shared" si="13"/>
        <v>0.16111111111111109</v>
      </c>
      <c r="AF74">
        <f t="shared" si="6"/>
        <v>0.85920555555555556</v>
      </c>
      <c r="AG74">
        <f t="shared" si="7"/>
        <v>2.8642594294244401</v>
      </c>
      <c r="AH74">
        <f t="shared" si="32"/>
        <v>0.21369616857511844</v>
      </c>
      <c r="AI74">
        <v>2</v>
      </c>
      <c r="AJ74" s="2">
        <v>100</v>
      </c>
      <c r="AK74">
        <v>76.178809999999999</v>
      </c>
      <c r="AL74">
        <v>1.1000000000000001</v>
      </c>
      <c r="AM74">
        <v>-2.2999999999999998</v>
      </c>
      <c r="AN74" s="3">
        <v>1.0803397899999965</v>
      </c>
      <c r="AO74">
        <f t="shared" ref="AO74:AP89" si="33">EXP(-1.06+-0.0029*$M74)</f>
        <v>1.4220221369087396</v>
      </c>
      <c r="AP74">
        <f t="shared" si="33"/>
        <v>1.4220221369087396</v>
      </c>
      <c r="AQ74">
        <v>1</v>
      </c>
      <c r="AR74">
        <v>1</v>
      </c>
      <c r="AS74">
        <v>1</v>
      </c>
      <c r="AT74">
        <v>0</v>
      </c>
    </row>
    <row r="75" spans="1:46" x14ac:dyDescent="0.25">
      <c r="A75">
        <f t="shared" si="28"/>
        <v>73</v>
      </c>
      <c r="B75" t="str">
        <f t="shared" si="4"/>
        <v>PSR-max_PSM-q2_Cx-L_Hx-H</v>
      </c>
      <c r="C75" t="s">
        <v>100</v>
      </c>
      <c r="D75" t="s">
        <v>92</v>
      </c>
      <c r="E75" t="s">
        <v>85</v>
      </c>
      <c r="F75" t="s">
        <v>87</v>
      </c>
      <c r="G75" t="s">
        <v>74</v>
      </c>
      <c r="H75">
        <v>0</v>
      </c>
      <c r="I75" t="s">
        <v>75</v>
      </c>
      <c r="J75">
        <v>51</v>
      </c>
      <c r="K75">
        <v>0.08</v>
      </c>
      <c r="L75">
        <v>0.4</v>
      </c>
      <c r="M75">
        <f t="shared" si="31"/>
        <v>-647.82354114000759</v>
      </c>
      <c r="N75">
        <f t="shared" si="32"/>
        <v>0.37470365101944059</v>
      </c>
      <c r="O75">
        <f t="shared" si="32"/>
        <v>0.30745059326056012</v>
      </c>
      <c r="P75">
        <f t="shared" si="32"/>
        <v>1E-3</v>
      </c>
      <c r="Q75">
        <f t="shared" si="32"/>
        <v>0.98018015937266456</v>
      </c>
      <c r="R75">
        <f t="shared" si="32"/>
        <v>1.3289176549805767E-3</v>
      </c>
      <c r="S75">
        <f t="shared" si="32"/>
        <v>287.22197474175982</v>
      </c>
      <c r="T75">
        <f t="shared" si="32"/>
        <v>99.332634939928127</v>
      </c>
      <c r="U75">
        <f t="shared" si="32"/>
        <v>1248.7990129446907</v>
      </c>
      <c r="V75">
        <f t="shared" si="32"/>
        <v>489.62430314423051</v>
      </c>
      <c r="W75">
        <f t="shared" si="32"/>
        <v>1141.5875735458817</v>
      </c>
      <c r="X75">
        <f t="shared" si="32"/>
        <v>1.3578493545423733E-3</v>
      </c>
      <c r="Y75">
        <f t="shared" si="32"/>
        <v>2.2067651782268112E-3</v>
      </c>
      <c r="Z75">
        <f t="shared" si="32"/>
        <v>1.7823072663845922E-3</v>
      </c>
      <c r="AA75">
        <f t="shared" si="32"/>
        <v>1.4246971099002273E-3</v>
      </c>
      <c r="AB75">
        <f t="shared" si="32"/>
        <v>14.079444444444439</v>
      </c>
      <c r="AC75">
        <f t="shared" si="32"/>
        <v>69.809444444444452</v>
      </c>
      <c r="AD75">
        <f t="shared" si="13"/>
        <v>16.111111111111111</v>
      </c>
      <c r="AE75">
        <f t="shared" si="13"/>
        <v>0.16111111111111109</v>
      </c>
      <c r="AF75">
        <f t="shared" si="6"/>
        <v>0.85920555555555556</v>
      </c>
      <c r="AG75">
        <f>3810.72671258828/1000</f>
        <v>3.8107267125882798</v>
      </c>
      <c r="AH75">
        <f t="shared" si="32"/>
        <v>0.21369616857511844</v>
      </c>
      <c r="AI75">
        <v>2</v>
      </c>
      <c r="AJ75" s="2">
        <v>100</v>
      </c>
      <c r="AK75">
        <v>75.098470210000002</v>
      </c>
      <c r="AL75">
        <v>1.1000000000000001</v>
      </c>
      <c r="AM75">
        <v>-2.2999999999999998</v>
      </c>
      <c r="AN75" s="3">
        <v>0</v>
      </c>
      <c r="AO75">
        <f t="shared" si="33"/>
        <v>2.2675235057045149</v>
      </c>
      <c r="AP75">
        <f t="shared" si="33"/>
        <v>2.2675235057045149</v>
      </c>
      <c r="AQ75">
        <v>1</v>
      </c>
      <c r="AR75">
        <v>1</v>
      </c>
      <c r="AS75">
        <v>1</v>
      </c>
      <c r="AT75">
        <v>0</v>
      </c>
    </row>
    <row r="76" spans="1:46" x14ac:dyDescent="0.25">
      <c r="A76">
        <f t="shared" si="28"/>
        <v>74</v>
      </c>
      <c r="B76" t="str">
        <f t="shared" si="4"/>
        <v>PSR-max_PSM-q2_Cx-L_Hx-M</v>
      </c>
      <c r="C76" t="s">
        <v>100</v>
      </c>
      <c r="D76" t="s">
        <v>92</v>
      </c>
      <c r="E76" t="s">
        <v>85</v>
      </c>
      <c r="F76" t="s">
        <v>86</v>
      </c>
      <c r="G76" t="s">
        <v>74</v>
      </c>
      <c r="H76">
        <v>2</v>
      </c>
      <c r="I76" t="s">
        <v>76</v>
      </c>
      <c r="J76">
        <v>51</v>
      </c>
      <c r="K76">
        <v>0.08</v>
      </c>
      <c r="L76">
        <v>0.4</v>
      </c>
      <c r="M76">
        <f t="shared" si="31"/>
        <v>-647.82354114000759</v>
      </c>
      <c r="N76">
        <f t="shared" si="32"/>
        <v>0.37470365101944059</v>
      </c>
      <c r="O76">
        <f t="shared" si="32"/>
        <v>0.30745059326056012</v>
      </c>
      <c r="P76">
        <f t="shared" si="32"/>
        <v>1E-3</v>
      </c>
      <c r="Q76">
        <f t="shared" si="32"/>
        <v>0.98018015937266456</v>
      </c>
      <c r="R76">
        <f t="shared" si="32"/>
        <v>1.3289176549805767E-3</v>
      </c>
      <c r="S76">
        <f t="shared" si="32"/>
        <v>287.22197474175982</v>
      </c>
      <c r="T76">
        <f t="shared" si="32"/>
        <v>99.332634939928127</v>
      </c>
      <c r="U76">
        <f t="shared" si="32"/>
        <v>1248.7990129446907</v>
      </c>
      <c r="V76">
        <f t="shared" si="32"/>
        <v>489.62430314423051</v>
      </c>
      <c r="W76">
        <f t="shared" si="32"/>
        <v>1141.5875735458817</v>
      </c>
      <c r="X76">
        <f t="shared" si="32"/>
        <v>1.3578493545423733E-3</v>
      </c>
      <c r="Y76">
        <f t="shared" si="32"/>
        <v>2.2067651782268112E-3</v>
      </c>
      <c r="Z76">
        <f t="shared" si="32"/>
        <v>1.7823072663845922E-3</v>
      </c>
      <c r="AA76">
        <f t="shared" si="32"/>
        <v>1.4246971099002273E-3</v>
      </c>
      <c r="AB76">
        <f t="shared" si="32"/>
        <v>14.079444444444439</v>
      </c>
      <c r="AC76">
        <f t="shared" si="32"/>
        <v>69.809444444444452</v>
      </c>
      <c r="AD76">
        <f t="shared" si="13"/>
        <v>16.111111111111111</v>
      </c>
      <c r="AE76">
        <f t="shared" si="13"/>
        <v>0.16111111111111109</v>
      </c>
      <c r="AF76">
        <f t="shared" si="6"/>
        <v>0.85920555555555556</v>
      </c>
      <c r="AG76">
        <f t="shared" ref="AG76:AG83" si="34">3810.72671258828/1000</f>
        <v>3.8107267125882798</v>
      </c>
      <c r="AH76">
        <f t="shared" si="32"/>
        <v>0.21369616857511844</v>
      </c>
      <c r="AI76">
        <v>2</v>
      </c>
      <c r="AJ76" s="2">
        <v>100</v>
      </c>
      <c r="AK76">
        <v>75.18614762</v>
      </c>
      <c r="AL76">
        <v>1.1000000000000001</v>
      </c>
      <c r="AM76">
        <v>-2.2999999999999998</v>
      </c>
      <c r="AN76" s="3">
        <v>8.7677409999997735E-2</v>
      </c>
      <c r="AO76">
        <f t="shared" si="33"/>
        <v>2.2675235057045149</v>
      </c>
      <c r="AP76">
        <f t="shared" si="33"/>
        <v>2.2675235057045149</v>
      </c>
      <c r="AQ76">
        <v>1</v>
      </c>
      <c r="AR76">
        <v>1</v>
      </c>
      <c r="AS76">
        <v>1</v>
      </c>
      <c r="AT76">
        <v>0</v>
      </c>
    </row>
    <row r="77" spans="1:46" x14ac:dyDescent="0.25">
      <c r="A77">
        <f t="shared" si="28"/>
        <v>75</v>
      </c>
      <c r="B77" t="str">
        <f t="shared" ref="B77:B91" si="35">"PSR-"&amp;C77&amp;"_PSM-"&amp;D77&amp;"_Cx-"&amp;E77&amp;"_Hx-"&amp;F77</f>
        <v>PSR-max_PSM-q2_Cx-L_Hx-L</v>
      </c>
      <c r="C77" t="s">
        <v>100</v>
      </c>
      <c r="D77" t="s">
        <v>92</v>
      </c>
      <c r="E77" t="s">
        <v>85</v>
      </c>
      <c r="F77" t="s">
        <v>85</v>
      </c>
      <c r="G77" t="s">
        <v>74</v>
      </c>
      <c r="H77">
        <v>4</v>
      </c>
      <c r="I77" t="s">
        <v>77</v>
      </c>
      <c r="J77">
        <v>51</v>
      </c>
      <c r="K77">
        <v>0.08</v>
      </c>
      <c r="L77">
        <v>0.4</v>
      </c>
      <c r="M77">
        <f t="shared" si="31"/>
        <v>-647.82354114000759</v>
      </c>
      <c r="N77">
        <f t="shared" si="32"/>
        <v>0.37470365101944059</v>
      </c>
      <c r="O77">
        <f t="shared" si="32"/>
        <v>0.30745059326056012</v>
      </c>
      <c r="P77">
        <f t="shared" si="32"/>
        <v>1E-3</v>
      </c>
      <c r="Q77">
        <f t="shared" si="32"/>
        <v>0.98018015937266456</v>
      </c>
      <c r="R77">
        <f t="shared" si="32"/>
        <v>1.3289176549805767E-3</v>
      </c>
      <c r="S77">
        <f t="shared" si="32"/>
        <v>287.22197474175982</v>
      </c>
      <c r="T77">
        <f t="shared" si="32"/>
        <v>99.332634939928127</v>
      </c>
      <c r="U77">
        <f t="shared" si="32"/>
        <v>1248.7990129446907</v>
      </c>
      <c r="V77">
        <f t="shared" si="32"/>
        <v>489.62430314423051</v>
      </c>
      <c r="W77">
        <f t="shared" si="32"/>
        <v>1141.5875735458817</v>
      </c>
      <c r="X77">
        <f t="shared" si="32"/>
        <v>1.3578493545423733E-3</v>
      </c>
      <c r="Y77">
        <f t="shared" si="32"/>
        <v>2.2067651782268112E-3</v>
      </c>
      <c r="Z77">
        <f t="shared" si="32"/>
        <v>1.7823072663845922E-3</v>
      </c>
      <c r="AA77">
        <f t="shared" si="32"/>
        <v>1.4246971099002273E-3</v>
      </c>
      <c r="AB77">
        <f t="shared" si="32"/>
        <v>14.079444444444439</v>
      </c>
      <c r="AC77">
        <f t="shared" si="32"/>
        <v>69.809444444444452</v>
      </c>
      <c r="AD77">
        <f t="shared" si="13"/>
        <v>16.111111111111111</v>
      </c>
      <c r="AE77">
        <f t="shared" si="13"/>
        <v>0.16111111111111109</v>
      </c>
      <c r="AF77">
        <f t="shared" ref="AF77:AF91" si="36">1-AB77/100</f>
        <v>0.85920555555555556</v>
      </c>
      <c r="AG77">
        <f t="shared" si="34"/>
        <v>3.8107267125882798</v>
      </c>
      <c r="AH77">
        <f t="shared" si="32"/>
        <v>0.21369616857511844</v>
      </c>
      <c r="AI77">
        <v>2</v>
      </c>
      <c r="AJ77" s="2">
        <v>100</v>
      </c>
      <c r="AK77">
        <v>76.178809999999999</v>
      </c>
      <c r="AL77">
        <v>1.1000000000000001</v>
      </c>
      <c r="AM77">
        <v>-2.2999999999999998</v>
      </c>
      <c r="AN77" s="3">
        <v>1.0803397899999965</v>
      </c>
      <c r="AO77">
        <f t="shared" si="33"/>
        <v>2.2675235057045149</v>
      </c>
      <c r="AP77">
        <f t="shared" si="33"/>
        <v>2.2675235057045149</v>
      </c>
      <c r="AQ77">
        <v>1</v>
      </c>
      <c r="AR77">
        <v>1</v>
      </c>
      <c r="AS77">
        <v>1</v>
      </c>
      <c r="AT77">
        <v>0</v>
      </c>
    </row>
    <row r="78" spans="1:46" x14ac:dyDescent="0.25">
      <c r="A78">
        <f t="shared" si="28"/>
        <v>76</v>
      </c>
      <c r="B78" t="str">
        <f t="shared" si="35"/>
        <v>PSR-max_PSM-q2_Cx-M_Hx-H</v>
      </c>
      <c r="C78" t="s">
        <v>100</v>
      </c>
      <c r="D78" t="s">
        <v>92</v>
      </c>
      <c r="E78" t="s">
        <v>86</v>
      </c>
      <c r="F78" t="s">
        <v>87</v>
      </c>
      <c r="G78" t="s">
        <v>74</v>
      </c>
      <c r="H78">
        <v>0</v>
      </c>
      <c r="I78" t="s">
        <v>75</v>
      </c>
      <c r="J78">
        <v>115</v>
      </c>
      <c r="K78">
        <v>0.17</v>
      </c>
      <c r="L78">
        <v>0.4</v>
      </c>
      <c r="M78">
        <f t="shared" si="31"/>
        <v>-647.82354114000759</v>
      </c>
      <c r="N78">
        <f t="shared" si="32"/>
        <v>0.37470365101944059</v>
      </c>
      <c r="O78">
        <f t="shared" si="32"/>
        <v>0.30745059326056012</v>
      </c>
      <c r="P78">
        <f t="shared" si="32"/>
        <v>1E-3</v>
      </c>
      <c r="Q78">
        <f t="shared" si="32"/>
        <v>0.98018015937266456</v>
      </c>
      <c r="R78">
        <f t="shared" si="32"/>
        <v>1.3289176549805767E-3</v>
      </c>
      <c r="S78">
        <f t="shared" si="32"/>
        <v>287.22197474175982</v>
      </c>
      <c r="T78">
        <f t="shared" si="32"/>
        <v>99.332634939928127</v>
      </c>
      <c r="U78">
        <f t="shared" si="32"/>
        <v>1248.7990129446907</v>
      </c>
      <c r="V78">
        <f t="shared" si="32"/>
        <v>489.62430314423051</v>
      </c>
      <c r="W78">
        <f t="shared" si="32"/>
        <v>1141.5875735458817</v>
      </c>
      <c r="X78">
        <f t="shared" si="32"/>
        <v>1.3578493545423733E-3</v>
      </c>
      <c r="Y78">
        <f t="shared" si="32"/>
        <v>2.2067651782268112E-3</v>
      </c>
      <c r="Z78">
        <f t="shared" si="32"/>
        <v>1.7823072663845922E-3</v>
      </c>
      <c r="AA78">
        <f t="shared" si="32"/>
        <v>1.4246971099002273E-3</v>
      </c>
      <c r="AB78">
        <f t="shared" si="32"/>
        <v>14.079444444444439</v>
      </c>
      <c r="AC78">
        <f t="shared" si="32"/>
        <v>69.809444444444452</v>
      </c>
      <c r="AD78">
        <f t="shared" si="13"/>
        <v>16.111111111111111</v>
      </c>
      <c r="AE78">
        <f t="shared" si="13"/>
        <v>0.16111111111111109</v>
      </c>
      <c r="AF78">
        <f t="shared" si="36"/>
        <v>0.85920555555555556</v>
      </c>
      <c r="AG78">
        <f t="shared" si="34"/>
        <v>3.8107267125882798</v>
      </c>
      <c r="AH78">
        <f t="shared" si="32"/>
        <v>0.21369616857511844</v>
      </c>
      <c r="AI78">
        <v>2</v>
      </c>
      <c r="AJ78" s="2">
        <v>100</v>
      </c>
      <c r="AK78">
        <v>75.098470210000002</v>
      </c>
      <c r="AL78">
        <v>1.1000000000000001</v>
      </c>
      <c r="AM78">
        <v>-2.2999999999999998</v>
      </c>
      <c r="AN78" s="3">
        <v>0</v>
      </c>
      <c r="AO78">
        <f t="shared" si="33"/>
        <v>2.2675235057045149</v>
      </c>
      <c r="AP78">
        <f t="shared" si="33"/>
        <v>2.2675235057045149</v>
      </c>
      <c r="AQ78">
        <v>1</v>
      </c>
      <c r="AR78">
        <v>1</v>
      </c>
      <c r="AS78">
        <v>1</v>
      </c>
      <c r="AT78">
        <v>0</v>
      </c>
    </row>
    <row r="79" spans="1:46" x14ac:dyDescent="0.25">
      <c r="A79">
        <f t="shared" si="28"/>
        <v>77</v>
      </c>
      <c r="B79" t="str">
        <f t="shared" si="35"/>
        <v>PSR-max_PSM-q2_Cx-M_Hx-M</v>
      </c>
      <c r="C79" t="s">
        <v>100</v>
      </c>
      <c r="D79" t="s">
        <v>92</v>
      </c>
      <c r="E79" t="s">
        <v>86</v>
      </c>
      <c r="F79" t="s">
        <v>86</v>
      </c>
      <c r="G79" t="s">
        <v>74</v>
      </c>
      <c r="H79">
        <v>2</v>
      </c>
      <c r="I79" t="s">
        <v>76</v>
      </c>
      <c r="J79">
        <v>115</v>
      </c>
      <c r="K79">
        <v>0.17</v>
      </c>
      <c r="L79">
        <v>0.4</v>
      </c>
      <c r="M79">
        <f t="shared" si="31"/>
        <v>-647.82354114000759</v>
      </c>
      <c r="N79">
        <f t="shared" si="32"/>
        <v>0.37470365101944059</v>
      </c>
      <c r="O79">
        <f t="shared" si="32"/>
        <v>0.30745059326056012</v>
      </c>
      <c r="P79">
        <f t="shared" si="32"/>
        <v>1E-3</v>
      </c>
      <c r="Q79">
        <f t="shared" si="32"/>
        <v>0.98018015937266456</v>
      </c>
      <c r="R79">
        <f t="shared" si="32"/>
        <v>1.3289176549805767E-3</v>
      </c>
      <c r="S79">
        <f t="shared" si="32"/>
        <v>287.22197474175982</v>
      </c>
      <c r="T79">
        <f t="shared" si="32"/>
        <v>99.332634939928127</v>
      </c>
      <c r="U79">
        <f t="shared" si="32"/>
        <v>1248.7990129446907</v>
      </c>
      <c r="V79">
        <f t="shared" si="32"/>
        <v>489.62430314423051</v>
      </c>
      <c r="W79">
        <f t="shared" si="32"/>
        <v>1141.5875735458817</v>
      </c>
      <c r="X79">
        <f t="shared" si="32"/>
        <v>1.3578493545423733E-3</v>
      </c>
      <c r="Y79">
        <f t="shared" si="32"/>
        <v>2.2067651782268112E-3</v>
      </c>
      <c r="Z79">
        <f t="shared" si="32"/>
        <v>1.7823072663845922E-3</v>
      </c>
      <c r="AA79">
        <f t="shared" si="32"/>
        <v>1.4246971099002273E-3</v>
      </c>
      <c r="AB79">
        <f t="shared" si="32"/>
        <v>14.079444444444439</v>
      </c>
      <c r="AC79">
        <f t="shared" si="32"/>
        <v>69.809444444444452</v>
      </c>
      <c r="AD79">
        <f t="shared" si="13"/>
        <v>16.111111111111111</v>
      </c>
      <c r="AE79">
        <f t="shared" si="13"/>
        <v>0.16111111111111109</v>
      </c>
      <c r="AF79">
        <f t="shared" si="36"/>
        <v>0.85920555555555556</v>
      </c>
      <c r="AG79">
        <f t="shared" si="34"/>
        <v>3.8107267125882798</v>
      </c>
      <c r="AH79">
        <f t="shared" ref="AH79:AH92" si="37">AVERAGE(AH$3:AH$11)</f>
        <v>0.21369616857511844</v>
      </c>
      <c r="AI79">
        <v>2</v>
      </c>
      <c r="AJ79" s="2">
        <v>100</v>
      </c>
      <c r="AK79">
        <v>75.18614762</v>
      </c>
      <c r="AL79">
        <v>1.1000000000000001</v>
      </c>
      <c r="AM79">
        <v>-2.2999999999999998</v>
      </c>
      <c r="AN79" s="3">
        <v>8.7677409999997735E-2</v>
      </c>
      <c r="AO79">
        <f t="shared" si="33"/>
        <v>2.2675235057045149</v>
      </c>
      <c r="AP79">
        <f t="shared" si="33"/>
        <v>2.2675235057045149</v>
      </c>
      <c r="AQ79">
        <v>1</v>
      </c>
      <c r="AR79">
        <v>1</v>
      </c>
      <c r="AS79">
        <v>1</v>
      </c>
      <c r="AT79">
        <v>0</v>
      </c>
    </row>
    <row r="80" spans="1:46" x14ac:dyDescent="0.25">
      <c r="A80">
        <f t="shared" si="28"/>
        <v>78</v>
      </c>
      <c r="B80" t="str">
        <f t="shared" si="35"/>
        <v>PSR-max_PSM-q2_Cx-M_Hx-L</v>
      </c>
      <c r="C80" t="s">
        <v>100</v>
      </c>
      <c r="D80" t="s">
        <v>92</v>
      </c>
      <c r="E80" t="s">
        <v>86</v>
      </c>
      <c r="F80" t="s">
        <v>85</v>
      </c>
      <c r="G80" t="s">
        <v>74</v>
      </c>
      <c r="H80">
        <v>4</v>
      </c>
      <c r="I80" t="s">
        <v>77</v>
      </c>
      <c r="J80">
        <v>115</v>
      </c>
      <c r="K80">
        <v>0.17</v>
      </c>
      <c r="L80">
        <v>0.4</v>
      </c>
      <c r="M80">
        <f t="shared" si="31"/>
        <v>-647.82354114000759</v>
      </c>
      <c r="N80">
        <f t="shared" ref="N80:AC92" si="38">AVERAGE(N$3:N$11)</f>
        <v>0.37470365101944059</v>
      </c>
      <c r="O80">
        <f t="shared" si="38"/>
        <v>0.30745059326056012</v>
      </c>
      <c r="P80">
        <f t="shared" si="38"/>
        <v>1E-3</v>
      </c>
      <c r="Q80">
        <f t="shared" si="38"/>
        <v>0.98018015937266456</v>
      </c>
      <c r="R80">
        <f t="shared" si="38"/>
        <v>1.3289176549805767E-3</v>
      </c>
      <c r="S80">
        <f t="shared" si="38"/>
        <v>287.22197474175982</v>
      </c>
      <c r="T80">
        <f t="shared" si="38"/>
        <v>99.332634939928127</v>
      </c>
      <c r="U80">
        <f t="shared" si="38"/>
        <v>1248.7990129446907</v>
      </c>
      <c r="V80">
        <f t="shared" si="38"/>
        <v>489.62430314423051</v>
      </c>
      <c r="W80">
        <f t="shared" si="38"/>
        <v>1141.5875735458817</v>
      </c>
      <c r="X80">
        <f t="shared" si="38"/>
        <v>1.3578493545423733E-3</v>
      </c>
      <c r="Y80">
        <f t="shared" si="38"/>
        <v>2.2067651782268112E-3</v>
      </c>
      <c r="Z80">
        <f t="shared" si="38"/>
        <v>1.7823072663845922E-3</v>
      </c>
      <c r="AA80">
        <f t="shared" si="38"/>
        <v>1.4246971099002273E-3</v>
      </c>
      <c r="AB80">
        <f t="shared" si="32"/>
        <v>14.079444444444439</v>
      </c>
      <c r="AC80">
        <f t="shared" si="32"/>
        <v>69.809444444444452</v>
      </c>
      <c r="AD80">
        <f t="shared" si="13"/>
        <v>16.111111111111111</v>
      </c>
      <c r="AE80">
        <f t="shared" si="13"/>
        <v>0.16111111111111109</v>
      </c>
      <c r="AF80">
        <f t="shared" si="36"/>
        <v>0.85920555555555556</v>
      </c>
      <c r="AG80">
        <f t="shared" si="34"/>
        <v>3.8107267125882798</v>
      </c>
      <c r="AH80">
        <f t="shared" si="37"/>
        <v>0.21369616857511844</v>
      </c>
      <c r="AI80">
        <v>2</v>
      </c>
      <c r="AJ80" s="2">
        <v>100</v>
      </c>
      <c r="AK80">
        <v>76.178809999999999</v>
      </c>
      <c r="AL80">
        <v>1.1000000000000001</v>
      </c>
      <c r="AM80">
        <v>-2.2999999999999998</v>
      </c>
      <c r="AN80" s="3">
        <v>1.0803397899999965</v>
      </c>
      <c r="AO80">
        <f t="shared" si="33"/>
        <v>2.2675235057045149</v>
      </c>
      <c r="AP80">
        <f t="shared" si="33"/>
        <v>2.2675235057045149</v>
      </c>
      <c r="AQ80">
        <v>1</v>
      </c>
      <c r="AR80">
        <v>1</v>
      </c>
      <c r="AS80">
        <v>1</v>
      </c>
      <c r="AT80">
        <v>0</v>
      </c>
    </row>
    <row r="81" spans="1:46" x14ac:dyDescent="0.25">
      <c r="A81">
        <f t="shared" si="28"/>
        <v>79</v>
      </c>
      <c r="B81" t="str">
        <f t="shared" si="35"/>
        <v>PSR-max_PSM-q2_Cx-H_Hx-H</v>
      </c>
      <c r="C81" t="s">
        <v>100</v>
      </c>
      <c r="D81" t="s">
        <v>92</v>
      </c>
      <c r="E81" t="s">
        <v>87</v>
      </c>
      <c r="F81" t="s">
        <v>87</v>
      </c>
      <c r="G81" t="s">
        <v>74</v>
      </c>
      <c r="H81">
        <v>0</v>
      </c>
      <c r="I81" t="s">
        <v>75</v>
      </c>
      <c r="J81">
        <v>202</v>
      </c>
      <c r="K81">
        <v>0.23</v>
      </c>
      <c r="L81">
        <v>0.4</v>
      </c>
      <c r="M81">
        <f t="shared" si="31"/>
        <v>-647.82354114000759</v>
      </c>
      <c r="N81">
        <f t="shared" si="38"/>
        <v>0.37470365101944059</v>
      </c>
      <c r="O81">
        <f t="shared" si="38"/>
        <v>0.30745059326056012</v>
      </c>
      <c r="P81">
        <f t="shared" si="38"/>
        <v>1E-3</v>
      </c>
      <c r="Q81">
        <f t="shared" si="38"/>
        <v>0.98018015937266456</v>
      </c>
      <c r="R81">
        <f t="shared" si="38"/>
        <v>1.3289176549805767E-3</v>
      </c>
      <c r="S81">
        <f t="shared" si="38"/>
        <v>287.22197474175982</v>
      </c>
      <c r="T81">
        <f t="shared" si="38"/>
        <v>99.332634939928127</v>
      </c>
      <c r="U81">
        <f t="shared" si="38"/>
        <v>1248.7990129446907</v>
      </c>
      <c r="V81">
        <f t="shared" si="38"/>
        <v>489.62430314423051</v>
      </c>
      <c r="W81">
        <f t="shared" si="38"/>
        <v>1141.5875735458817</v>
      </c>
      <c r="X81">
        <f t="shared" si="38"/>
        <v>1.3578493545423733E-3</v>
      </c>
      <c r="Y81">
        <f t="shared" si="38"/>
        <v>2.2067651782268112E-3</v>
      </c>
      <c r="Z81">
        <f t="shared" si="38"/>
        <v>1.7823072663845922E-3</v>
      </c>
      <c r="AA81">
        <f t="shared" si="38"/>
        <v>1.4246971099002273E-3</v>
      </c>
      <c r="AB81">
        <f t="shared" si="32"/>
        <v>14.079444444444439</v>
      </c>
      <c r="AC81">
        <f t="shared" si="32"/>
        <v>69.809444444444452</v>
      </c>
      <c r="AD81">
        <f t="shared" si="13"/>
        <v>16.111111111111111</v>
      </c>
      <c r="AE81">
        <f t="shared" si="13"/>
        <v>0.16111111111111109</v>
      </c>
      <c r="AF81">
        <f t="shared" si="36"/>
        <v>0.85920555555555556</v>
      </c>
      <c r="AG81">
        <f t="shared" si="34"/>
        <v>3.8107267125882798</v>
      </c>
      <c r="AH81">
        <f t="shared" si="37"/>
        <v>0.21369616857511844</v>
      </c>
      <c r="AI81">
        <v>2</v>
      </c>
      <c r="AJ81" s="2">
        <v>100</v>
      </c>
      <c r="AK81">
        <v>75.098470210000002</v>
      </c>
      <c r="AL81">
        <v>1.1000000000000001</v>
      </c>
      <c r="AM81">
        <v>-2.2999999999999998</v>
      </c>
      <c r="AN81" s="3">
        <v>0</v>
      </c>
      <c r="AO81">
        <f t="shared" si="33"/>
        <v>2.2675235057045149</v>
      </c>
      <c r="AP81">
        <f t="shared" si="33"/>
        <v>2.2675235057045149</v>
      </c>
      <c r="AQ81">
        <v>1</v>
      </c>
      <c r="AR81">
        <v>1</v>
      </c>
      <c r="AS81">
        <v>1</v>
      </c>
      <c r="AT81">
        <v>0</v>
      </c>
    </row>
    <row r="82" spans="1:46" x14ac:dyDescent="0.25">
      <c r="A82">
        <f t="shared" si="28"/>
        <v>80</v>
      </c>
      <c r="B82" t="str">
        <f t="shared" si="35"/>
        <v>PSR-max_PSM-q2_Cx-H_Hx-M</v>
      </c>
      <c r="C82" t="s">
        <v>100</v>
      </c>
      <c r="D82" t="s">
        <v>92</v>
      </c>
      <c r="E82" t="s">
        <v>87</v>
      </c>
      <c r="F82" t="s">
        <v>86</v>
      </c>
      <c r="G82" t="s">
        <v>74</v>
      </c>
      <c r="H82">
        <v>2</v>
      </c>
      <c r="I82" t="s">
        <v>76</v>
      </c>
      <c r="J82">
        <v>202</v>
      </c>
      <c r="K82">
        <v>0.23</v>
      </c>
      <c r="L82">
        <v>0.4</v>
      </c>
      <c r="M82">
        <f t="shared" si="31"/>
        <v>-647.82354114000759</v>
      </c>
      <c r="N82">
        <f t="shared" si="38"/>
        <v>0.37470365101944059</v>
      </c>
      <c r="O82">
        <f t="shared" si="38"/>
        <v>0.30745059326056012</v>
      </c>
      <c r="P82">
        <f t="shared" si="38"/>
        <v>1E-3</v>
      </c>
      <c r="Q82">
        <f t="shared" si="38"/>
        <v>0.98018015937266456</v>
      </c>
      <c r="R82">
        <f t="shared" si="38"/>
        <v>1.3289176549805767E-3</v>
      </c>
      <c r="S82">
        <f t="shared" si="38"/>
        <v>287.22197474175982</v>
      </c>
      <c r="T82">
        <f t="shared" si="38"/>
        <v>99.332634939928127</v>
      </c>
      <c r="U82">
        <f t="shared" si="38"/>
        <v>1248.7990129446907</v>
      </c>
      <c r="V82">
        <f t="shared" si="38"/>
        <v>489.62430314423051</v>
      </c>
      <c r="W82">
        <f t="shared" si="38"/>
        <v>1141.5875735458817</v>
      </c>
      <c r="X82">
        <f t="shared" si="38"/>
        <v>1.3578493545423733E-3</v>
      </c>
      <c r="Y82">
        <f t="shared" si="38"/>
        <v>2.2067651782268112E-3</v>
      </c>
      <c r="Z82">
        <f t="shared" si="38"/>
        <v>1.7823072663845922E-3</v>
      </c>
      <c r="AA82">
        <f t="shared" si="38"/>
        <v>1.4246971099002273E-3</v>
      </c>
      <c r="AB82">
        <f t="shared" si="32"/>
        <v>14.079444444444439</v>
      </c>
      <c r="AC82">
        <f t="shared" si="32"/>
        <v>69.809444444444452</v>
      </c>
      <c r="AD82">
        <f t="shared" si="13"/>
        <v>16.111111111111111</v>
      </c>
      <c r="AE82">
        <f t="shared" si="13"/>
        <v>0.16111111111111109</v>
      </c>
      <c r="AF82">
        <f t="shared" si="36"/>
        <v>0.85920555555555556</v>
      </c>
      <c r="AG82">
        <f t="shared" si="34"/>
        <v>3.8107267125882798</v>
      </c>
      <c r="AH82">
        <f t="shared" si="37"/>
        <v>0.21369616857511844</v>
      </c>
      <c r="AI82">
        <v>2</v>
      </c>
      <c r="AJ82" s="2">
        <v>100</v>
      </c>
      <c r="AK82">
        <v>75.18614762</v>
      </c>
      <c r="AL82">
        <v>1.1000000000000001</v>
      </c>
      <c r="AM82">
        <v>-2.2999999999999998</v>
      </c>
      <c r="AN82" s="3">
        <v>8.7677409999997735E-2</v>
      </c>
      <c r="AO82">
        <f t="shared" si="33"/>
        <v>2.2675235057045149</v>
      </c>
      <c r="AP82">
        <f t="shared" si="33"/>
        <v>2.2675235057045149</v>
      </c>
      <c r="AQ82">
        <v>1</v>
      </c>
      <c r="AR82">
        <v>1</v>
      </c>
      <c r="AS82">
        <v>1</v>
      </c>
      <c r="AT82">
        <v>0</v>
      </c>
    </row>
    <row r="83" spans="1:46" x14ac:dyDescent="0.25">
      <c r="A83">
        <f t="shared" si="28"/>
        <v>81</v>
      </c>
      <c r="B83" t="str">
        <f t="shared" si="35"/>
        <v>PSR-max_PSM-q2_Cx-H_Hx-L</v>
      </c>
      <c r="C83" t="s">
        <v>100</v>
      </c>
      <c r="D83" t="s">
        <v>92</v>
      </c>
      <c r="E83" t="s">
        <v>87</v>
      </c>
      <c r="F83" t="s">
        <v>85</v>
      </c>
      <c r="G83" t="s">
        <v>74</v>
      </c>
      <c r="H83">
        <v>4</v>
      </c>
      <c r="I83" t="s">
        <v>77</v>
      </c>
      <c r="J83">
        <v>202</v>
      </c>
      <c r="K83">
        <v>0.23</v>
      </c>
      <c r="L83">
        <v>0.4</v>
      </c>
      <c r="M83">
        <f t="shared" si="31"/>
        <v>-647.82354114000759</v>
      </c>
      <c r="N83">
        <f t="shared" si="38"/>
        <v>0.37470365101944059</v>
      </c>
      <c r="O83">
        <f t="shared" si="38"/>
        <v>0.30745059326056012</v>
      </c>
      <c r="P83">
        <f t="shared" si="38"/>
        <v>1E-3</v>
      </c>
      <c r="Q83">
        <f t="shared" si="38"/>
        <v>0.98018015937266456</v>
      </c>
      <c r="R83">
        <f t="shared" si="38"/>
        <v>1.3289176549805767E-3</v>
      </c>
      <c r="S83">
        <f t="shared" si="38"/>
        <v>287.22197474175982</v>
      </c>
      <c r="T83">
        <f t="shared" si="38"/>
        <v>99.332634939928127</v>
      </c>
      <c r="U83">
        <f t="shared" si="38"/>
        <v>1248.7990129446907</v>
      </c>
      <c r="V83">
        <f t="shared" si="38"/>
        <v>489.62430314423051</v>
      </c>
      <c r="W83">
        <f t="shared" si="38"/>
        <v>1141.5875735458817</v>
      </c>
      <c r="X83">
        <f t="shared" si="38"/>
        <v>1.3578493545423733E-3</v>
      </c>
      <c r="Y83">
        <f t="shared" si="38"/>
        <v>2.2067651782268112E-3</v>
      </c>
      <c r="Z83">
        <f t="shared" si="38"/>
        <v>1.7823072663845922E-3</v>
      </c>
      <c r="AA83">
        <f t="shared" si="38"/>
        <v>1.4246971099002273E-3</v>
      </c>
      <c r="AB83">
        <f t="shared" si="38"/>
        <v>14.079444444444439</v>
      </c>
      <c r="AC83">
        <f t="shared" si="38"/>
        <v>69.809444444444452</v>
      </c>
      <c r="AD83">
        <f t="shared" si="13"/>
        <v>16.111111111111111</v>
      </c>
      <c r="AE83">
        <f t="shared" si="13"/>
        <v>0.16111111111111109</v>
      </c>
      <c r="AF83">
        <f t="shared" si="36"/>
        <v>0.85920555555555556</v>
      </c>
      <c r="AG83">
        <f t="shared" si="34"/>
        <v>3.8107267125882798</v>
      </c>
      <c r="AH83">
        <f t="shared" si="37"/>
        <v>0.21369616857511844</v>
      </c>
      <c r="AI83">
        <v>2</v>
      </c>
      <c r="AJ83" s="2">
        <v>100</v>
      </c>
      <c r="AK83">
        <v>76.178809999999999</v>
      </c>
      <c r="AL83">
        <v>1.1000000000000001</v>
      </c>
      <c r="AM83">
        <v>-2.2999999999999998</v>
      </c>
      <c r="AN83" s="3">
        <v>1.0803397899999965</v>
      </c>
      <c r="AO83">
        <f t="shared" si="33"/>
        <v>2.2675235057045149</v>
      </c>
      <c r="AP83">
        <f t="shared" si="33"/>
        <v>2.2675235057045149</v>
      </c>
      <c r="AQ83">
        <v>1</v>
      </c>
      <c r="AR83">
        <v>1</v>
      </c>
      <c r="AS83">
        <v>1</v>
      </c>
      <c r="AT83">
        <v>0</v>
      </c>
    </row>
    <row r="84" spans="1:46" x14ac:dyDescent="0.25">
      <c r="A84">
        <f t="shared" si="28"/>
        <v>82</v>
      </c>
      <c r="B84" t="str">
        <f t="shared" si="35"/>
        <v>PSR-max_PSM-q3_Cx-L_Hx-H</v>
      </c>
      <c r="C84" t="s">
        <v>100</v>
      </c>
      <c r="D84" t="s">
        <v>93</v>
      </c>
      <c r="E84" t="s">
        <v>85</v>
      </c>
      <c r="F84" t="s">
        <v>87</v>
      </c>
      <c r="G84" t="s">
        <v>74</v>
      </c>
      <c r="H84">
        <v>0</v>
      </c>
      <c r="I84" t="s">
        <v>75</v>
      </c>
      <c r="J84">
        <v>51</v>
      </c>
      <c r="K84">
        <v>0.08</v>
      </c>
      <c r="L84">
        <v>0.4</v>
      </c>
      <c r="M84">
        <f t="shared" si="31"/>
        <v>-840.65562169311863</v>
      </c>
      <c r="N84">
        <f t="shared" si="38"/>
        <v>0.37470365101944059</v>
      </c>
      <c r="O84">
        <f t="shared" si="38"/>
        <v>0.30745059326056012</v>
      </c>
      <c r="P84">
        <f t="shared" si="38"/>
        <v>1E-3</v>
      </c>
      <c r="Q84">
        <f t="shared" si="38"/>
        <v>0.98018015937266456</v>
      </c>
      <c r="R84">
        <f t="shared" si="38"/>
        <v>1.3289176549805767E-3</v>
      </c>
      <c r="S84">
        <f t="shared" si="38"/>
        <v>287.22197474175982</v>
      </c>
      <c r="T84">
        <f t="shared" si="38"/>
        <v>99.332634939928127</v>
      </c>
      <c r="U84">
        <f t="shared" si="38"/>
        <v>1248.7990129446907</v>
      </c>
      <c r="V84">
        <f t="shared" si="38"/>
        <v>489.62430314423051</v>
      </c>
      <c r="W84">
        <f t="shared" si="38"/>
        <v>1141.5875735458817</v>
      </c>
      <c r="X84">
        <f t="shared" si="38"/>
        <v>1.3578493545423733E-3</v>
      </c>
      <c r="Y84">
        <f t="shared" si="38"/>
        <v>2.2067651782268112E-3</v>
      </c>
      <c r="Z84">
        <f t="shared" si="38"/>
        <v>1.7823072663845922E-3</v>
      </c>
      <c r="AA84">
        <f t="shared" si="38"/>
        <v>1.4246971099002273E-3</v>
      </c>
      <c r="AB84">
        <f t="shared" si="38"/>
        <v>14.079444444444439</v>
      </c>
      <c r="AC84">
        <f t="shared" si="38"/>
        <v>69.809444444444452</v>
      </c>
      <c r="AD84">
        <f t="shared" si="13"/>
        <v>16.111111111111111</v>
      </c>
      <c r="AE84">
        <f t="shared" si="13"/>
        <v>0.16111111111111109</v>
      </c>
      <c r="AF84">
        <f t="shared" si="36"/>
        <v>0.85920555555555556</v>
      </c>
      <c r="AG84">
        <f>4945.03306878305/1000</f>
        <v>4.9450330687830499</v>
      </c>
      <c r="AH84">
        <f t="shared" si="37"/>
        <v>0.21369616857511844</v>
      </c>
      <c r="AI84">
        <v>2</v>
      </c>
      <c r="AJ84" s="2">
        <v>100</v>
      </c>
      <c r="AK84">
        <v>75.098470210000002</v>
      </c>
      <c r="AL84">
        <v>1.1000000000000001</v>
      </c>
      <c r="AM84">
        <v>-2.2999999999999998</v>
      </c>
      <c r="AN84" s="3">
        <v>0</v>
      </c>
      <c r="AO84">
        <f t="shared" si="33"/>
        <v>3.9665682606813162</v>
      </c>
      <c r="AP84">
        <f t="shared" si="33"/>
        <v>3.9665682606813162</v>
      </c>
      <c r="AQ84">
        <v>1</v>
      </c>
      <c r="AR84">
        <v>1</v>
      </c>
      <c r="AS84">
        <v>1</v>
      </c>
      <c r="AT84">
        <v>0</v>
      </c>
    </row>
    <row r="85" spans="1:46" x14ac:dyDescent="0.25">
      <c r="A85">
        <f t="shared" si="28"/>
        <v>83</v>
      </c>
      <c r="B85" t="str">
        <f t="shared" si="35"/>
        <v>PSR-max_PSM-q3_Cx-L_Hx-M</v>
      </c>
      <c r="C85" t="s">
        <v>100</v>
      </c>
      <c r="D85" t="s">
        <v>93</v>
      </c>
      <c r="E85" t="s">
        <v>85</v>
      </c>
      <c r="F85" t="s">
        <v>86</v>
      </c>
      <c r="G85" t="s">
        <v>74</v>
      </c>
      <c r="H85">
        <v>2</v>
      </c>
      <c r="I85" t="s">
        <v>76</v>
      </c>
      <c r="J85">
        <v>51</v>
      </c>
      <c r="K85">
        <v>0.08</v>
      </c>
      <c r="L85">
        <v>0.4</v>
      </c>
      <c r="M85">
        <f t="shared" si="31"/>
        <v>-840.65562169311863</v>
      </c>
      <c r="N85">
        <f t="shared" si="38"/>
        <v>0.37470365101944059</v>
      </c>
      <c r="O85">
        <f t="shared" si="38"/>
        <v>0.30745059326056012</v>
      </c>
      <c r="P85">
        <f t="shared" si="38"/>
        <v>1E-3</v>
      </c>
      <c r="Q85">
        <f t="shared" si="38"/>
        <v>0.98018015937266456</v>
      </c>
      <c r="R85">
        <f t="shared" si="38"/>
        <v>1.3289176549805767E-3</v>
      </c>
      <c r="S85">
        <f t="shared" si="38"/>
        <v>287.22197474175982</v>
      </c>
      <c r="T85">
        <f t="shared" si="38"/>
        <v>99.332634939928127</v>
      </c>
      <c r="U85">
        <f t="shared" si="38"/>
        <v>1248.7990129446907</v>
      </c>
      <c r="V85">
        <f t="shared" si="38"/>
        <v>489.62430314423051</v>
      </c>
      <c r="W85">
        <f t="shared" si="38"/>
        <v>1141.5875735458817</v>
      </c>
      <c r="X85">
        <f t="shared" si="38"/>
        <v>1.3578493545423733E-3</v>
      </c>
      <c r="Y85">
        <f t="shared" si="38"/>
        <v>2.2067651782268112E-3</v>
      </c>
      <c r="Z85">
        <f t="shared" si="38"/>
        <v>1.7823072663845922E-3</v>
      </c>
      <c r="AA85">
        <f t="shared" si="38"/>
        <v>1.4246971099002273E-3</v>
      </c>
      <c r="AB85">
        <f t="shared" si="38"/>
        <v>14.079444444444439</v>
      </c>
      <c r="AC85">
        <f t="shared" si="38"/>
        <v>69.809444444444452</v>
      </c>
      <c r="AD85">
        <f t="shared" si="13"/>
        <v>16.111111111111111</v>
      </c>
      <c r="AE85">
        <f t="shared" si="13"/>
        <v>0.16111111111111109</v>
      </c>
      <c r="AF85">
        <f t="shared" si="36"/>
        <v>0.85920555555555556</v>
      </c>
      <c r="AG85">
        <f t="shared" ref="AG85:AG92" si="39">4945.03306878305/1000</f>
        <v>4.9450330687830499</v>
      </c>
      <c r="AH85">
        <f t="shared" si="37"/>
        <v>0.21369616857511844</v>
      </c>
      <c r="AI85">
        <v>2</v>
      </c>
      <c r="AJ85" s="2">
        <v>100</v>
      </c>
      <c r="AK85">
        <v>75.18614762</v>
      </c>
      <c r="AL85">
        <v>1.1000000000000001</v>
      </c>
      <c r="AM85">
        <v>-2.2999999999999998</v>
      </c>
      <c r="AN85" s="3">
        <v>8.7677409999997735E-2</v>
      </c>
      <c r="AO85">
        <f t="shared" si="33"/>
        <v>3.9665682606813162</v>
      </c>
      <c r="AP85">
        <f t="shared" si="33"/>
        <v>3.9665682606813162</v>
      </c>
      <c r="AQ85">
        <v>1</v>
      </c>
      <c r="AR85">
        <v>1</v>
      </c>
      <c r="AS85">
        <v>1</v>
      </c>
      <c r="AT85">
        <v>0</v>
      </c>
    </row>
    <row r="86" spans="1:46" x14ac:dyDescent="0.25">
      <c r="A86">
        <f t="shared" si="28"/>
        <v>84</v>
      </c>
      <c r="B86" t="str">
        <f t="shared" si="35"/>
        <v>PSR-max_PSM-q3_Cx-L_Hx-L</v>
      </c>
      <c r="C86" t="s">
        <v>100</v>
      </c>
      <c r="D86" t="s">
        <v>93</v>
      </c>
      <c r="E86" t="s">
        <v>85</v>
      </c>
      <c r="F86" t="s">
        <v>85</v>
      </c>
      <c r="G86" t="s">
        <v>74</v>
      </c>
      <c r="H86">
        <v>4</v>
      </c>
      <c r="I86" t="s">
        <v>77</v>
      </c>
      <c r="J86">
        <v>51</v>
      </c>
      <c r="K86">
        <v>0.08</v>
      </c>
      <c r="L86">
        <v>0.4</v>
      </c>
      <c r="M86">
        <f t="shared" si="31"/>
        <v>-840.65562169311863</v>
      </c>
      <c r="N86">
        <f t="shared" si="38"/>
        <v>0.37470365101944059</v>
      </c>
      <c r="O86">
        <f t="shared" si="38"/>
        <v>0.30745059326056012</v>
      </c>
      <c r="P86">
        <f t="shared" si="38"/>
        <v>1E-3</v>
      </c>
      <c r="Q86">
        <f t="shared" si="38"/>
        <v>0.98018015937266456</v>
      </c>
      <c r="R86">
        <f t="shared" si="38"/>
        <v>1.3289176549805767E-3</v>
      </c>
      <c r="S86">
        <f t="shared" si="38"/>
        <v>287.22197474175982</v>
      </c>
      <c r="T86">
        <f t="shared" si="38"/>
        <v>99.332634939928127</v>
      </c>
      <c r="U86">
        <f t="shared" si="38"/>
        <v>1248.7990129446907</v>
      </c>
      <c r="V86">
        <f t="shared" si="38"/>
        <v>489.62430314423051</v>
      </c>
      <c r="W86">
        <f t="shared" si="38"/>
        <v>1141.5875735458817</v>
      </c>
      <c r="X86">
        <f t="shared" si="38"/>
        <v>1.3578493545423733E-3</v>
      </c>
      <c r="Y86">
        <f t="shared" si="38"/>
        <v>2.2067651782268112E-3</v>
      </c>
      <c r="Z86">
        <f t="shared" si="38"/>
        <v>1.7823072663845922E-3</v>
      </c>
      <c r="AA86">
        <f t="shared" si="38"/>
        <v>1.4246971099002273E-3</v>
      </c>
      <c r="AB86">
        <f t="shared" si="38"/>
        <v>14.079444444444439</v>
      </c>
      <c r="AC86">
        <f t="shared" si="38"/>
        <v>69.809444444444452</v>
      </c>
      <c r="AD86">
        <f t="shared" si="13"/>
        <v>16.111111111111111</v>
      </c>
      <c r="AE86">
        <f t="shared" si="13"/>
        <v>0.16111111111111109</v>
      </c>
      <c r="AF86">
        <f t="shared" si="36"/>
        <v>0.85920555555555556</v>
      </c>
      <c r="AG86">
        <f t="shared" si="39"/>
        <v>4.9450330687830499</v>
      </c>
      <c r="AH86">
        <f t="shared" si="37"/>
        <v>0.21369616857511844</v>
      </c>
      <c r="AI86">
        <v>2</v>
      </c>
      <c r="AJ86" s="2">
        <v>100</v>
      </c>
      <c r="AK86">
        <v>76.178809999999999</v>
      </c>
      <c r="AL86">
        <v>1.1000000000000001</v>
      </c>
      <c r="AM86">
        <v>-2.2999999999999998</v>
      </c>
      <c r="AN86" s="3">
        <v>1.0803397899999965</v>
      </c>
      <c r="AO86">
        <f t="shared" si="33"/>
        <v>3.9665682606813162</v>
      </c>
      <c r="AP86">
        <f t="shared" si="33"/>
        <v>3.9665682606813162</v>
      </c>
      <c r="AQ86">
        <v>1</v>
      </c>
      <c r="AR86">
        <v>1</v>
      </c>
      <c r="AS86">
        <v>1</v>
      </c>
      <c r="AT86">
        <v>0</v>
      </c>
    </row>
    <row r="87" spans="1:46" x14ac:dyDescent="0.25">
      <c r="A87">
        <f t="shared" si="28"/>
        <v>85</v>
      </c>
      <c r="B87" t="str">
        <f t="shared" si="35"/>
        <v>PSR-max_PSM-q3_Cx-M_Hx-H</v>
      </c>
      <c r="C87" t="s">
        <v>100</v>
      </c>
      <c r="D87" t="s">
        <v>93</v>
      </c>
      <c r="E87" t="s">
        <v>86</v>
      </c>
      <c r="F87" t="s">
        <v>87</v>
      </c>
      <c r="G87" t="s">
        <v>74</v>
      </c>
      <c r="H87">
        <v>0</v>
      </c>
      <c r="I87" t="s">
        <v>75</v>
      </c>
      <c r="J87">
        <v>115</v>
      </c>
      <c r="K87">
        <v>0.17</v>
      </c>
      <c r="L87">
        <v>0.4</v>
      </c>
      <c r="M87">
        <f t="shared" si="31"/>
        <v>-840.65562169311863</v>
      </c>
      <c r="N87">
        <f t="shared" si="38"/>
        <v>0.37470365101944059</v>
      </c>
      <c r="O87">
        <f t="shared" si="38"/>
        <v>0.30745059326056012</v>
      </c>
      <c r="P87">
        <f t="shared" si="38"/>
        <v>1E-3</v>
      </c>
      <c r="Q87">
        <f t="shared" si="38"/>
        <v>0.98018015937266456</v>
      </c>
      <c r="R87">
        <f t="shared" si="38"/>
        <v>1.3289176549805767E-3</v>
      </c>
      <c r="S87">
        <f t="shared" si="38"/>
        <v>287.22197474175982</v>
      </c>
      <c r="T87">
        <f t="shared" si="38"/>
        <v>99.332634939928127</v>
      </c>
      <c r="U87">
        <f t="shared" si="38"/>
        <v>1248.7990129446907</v>
      </c>
      <c r="V87">
        <f t="shared" si="38"/>
        <v>489.62430314423051</v>
      </c>
      <c r="W87">
        <f t="shared" si="38"/>
        <v>1141.5875735458817</v>
      </c>
      <c r="X87">
        <f t="shared" si="38"/>
        <v>1.3578493545423733E-3</v>
      </c>
      <c r="Y87">
        <f t="shared" si="38"/>
        <v>2.2067651782268112E-3</v>
      </c>
      <c r="Z87">
        <f t="shared" si="38"/>
        <v>1.7823072663845922E-3</v>
      </c>
      <c r="AA87">
        <f t="shared" si="38"/>
        <v>1.4246971099002273E-3</v>
      </c>
      <c r="AB87">
        <f t="shared" si="38"/>
        <v>14.079444444444439</v>
      </c>
      <c r="AC87">
        <f t="shared" si="38"/>
        <v>69.809444444444452</v>
      </c>
      <c r="AD87">
        <f t="shared" si="13"/>
        <v>16.111111111111111</v>
      </c>
      <c r="AE87">
        <f t="shared" si="13"/>
        <v>0.16111111111111109</v>
      </c>
      <c r="AF87">
        <f t="shared" si="36"/>
        <v>0.85920555555555556</v>
      </c>
      <c r="AG87">
        <f t="shared" si="39"/>
        <v>4.9450330687830499</v>
      </c>
      <c r="AH87">
        <f t="shared" si="37"/>
        <v>0.21369616857511844</v>
      </c>
      <c r="AI87">
        <v>2</v>
      </c>
      <c r="AJ87" s="2">
        <v>100</v>
      </c>
      <c r="AK87">
        <v>75.098470210000002</v>
      </c>
      <c r="AL87">
        <v>1.1000000000000001</v>
      </c>
      <c r="AM87">
        <v>-2.2999999999999998</v>
      </c>
      <c r="AN87" s="3">
        <v>0</v>
      </c>
      <c r="AO87">
        <f t="shared" si="33"/>
        <v>3.9665682606813162</v>
      </c>
      <c r="AP87">
        <f t="shared" si="33"/>
        <v>3.9665682606813162</v>
      </c>
      <c r="AQ87">
        <v>1</v>
      </c>
      <c r="AR87">
        <v>1</v>
      </c>
      <c r="AS87">
        <v>1</v>
      </c>
      <c r="AT87">
        <v>0</v>
      </c>
    </row>
    <row r="88" spans="1:46" x14ac:dyDescent="0.25">
      <c r="A88">
        <f t="shared" si="28"/>
        <v>86</v>
      </c>
      <c r="B88" t="str">
        <f t="shared" si="35"/>
        <v>PSR-max_PSM-q3_Cx-M_Hx-M</v>
      </c>
      <c r="C88" t="s">
        <v>100</v>
      </c>
      <c r="D88" t="s">
        <v>93</v>
      </c>
      <c r="E88" t="s">
        <v>86</v>
      </c>
      <c r="F88" t="s">
        <v>86</v>
      </c>
      <c r="G88" t="s">
        <v>74</v>
      </c>
      <c r="H88">
        <v>2</v>
      </c>
      <c r="I88" t="s">
        <v>76</v>
      </c>
      <c r="J88">
        <v>115</v>
      </c>
      <c r="K88">
        <v>0.17</v>
      </c>
      <c r="L88">
        <v>0.4</v>
      </c>
      <c r="M88">
        <f t="shared" si="31"/>
        <v>-840.65562169311863</v>
      </c>
      <c r="N88">
        <f t="shared" si="38"/>
        <v>0.37470365101944059</v>
      </c>
      <c r="O88">
        <f t="shared" si="38"/>
        <v>0.30745059326056012</v>
      </c>
      <c r="P88">
        <f t="shared" si="38"/>
        <v>1E-3</v>
      </c>
      <c r="Q88">
        <f t="shared" si="38"/>
        <v>0.98018015937266456</v>
      </c>
      <c r="R88">
        <f t="shared" si="38"/>
        <v>1.3289176549805767E-3</v>
      </c>
      <c r="S88">
        <f t="shared" si="38"/>
        <v>287.22197474175982</v>
      </c>
      <c r="T88">
        <f t="shared" si="38"/>
        <v>99.332634939928127</v>
      </c>
      <c r="U88">
        <f t="shared" si="38"/>
        <v>1248.7990129446907</v>
      </c>
      <c r="V88">
        <f t="shared" si="38"/>
        <v>489.62430314423051</v>
      </c>
      <c r="W88">
        <f t="shared" si="38"/>
        <v>1141.5875735458817</v>
      </c>
      <c r="X88">
        <f t="shared" si="38"/>
        <v>1.3578493545423733E-3</v>
      </c>
      <c r="Y88">
        <f t="shared" si="38"/>
        <v>2.2067651782268112E-3</v>
      </c>
      <c r="Z88">
        <f t="shared" si="38"/>
        <v>1.7823072663845922E-3</v>
      </c>
      <c r="AA88">
        <f t="shared" si="38"/>
        <v>1.4246971099002273E-3</v>
      </c>
      <c r="AB88">
        <f t="shared" si="38"/>
        <v>14.079444444444439</v>
      </c>
      <c r="AC88">
        <f t="shared" si="38"/>
        <v>69.809444444444452</v>
      </c>
      <c r="AD88">
        <f t="shared" si="13"/>
        <v>16.111111111111111</v>
      </c>
      <c r="AE88">
        <f t="shared" si="13"/>
        <v>0.16111111111111109</v>
      </c>
      <c r="AF88">
        <f t="shared" si="36"/>
        <v>0.85920555555555556</v>
      </c>
      <c r="AG88">
        <f t="shared" si="39"/>
        <v>4.9450330687830499</v>
      </c>
      <c r="AH88">
        <f t="shared" si="37"/>
        <v>0.21369616857511844</v>
      </c>
      <c r="AI88">
        <v>2</v>
      </c>
      <c r="AJ88" s="2">
        <v>100</v>
      </c>
      <c r="AK88">
        <v>75.18614762</v>
      </c>
      <c r="AL88">
        <v>1.1000000000000001</v>
      </c>
      <c r="AM88">
        <v>-2.2999999999999998</v>
      </c>
      <c r="AN88" s="3">
        <v>8.7677409999997735E-2</v>
      </c>
      <c r="AO88">
        <f>EXP(-1.06+-0.0029*$M88)</f>
        <v>3.9665682606813162</v>
      </c>
      <c r="AP88">
        <f t="shared" si="33"/>
        <v>3.9665682606813162</v>
      </c>
      <c r="AQ88">
        <v>1</v>
      </c>
      <c r="AR88">
        <v>1</v>
      </c>
      <c r="AS88">
        <v>1</v>
      </c>
      <c r="AT88">
        <v>0</v>
      </c>
    </row>
    <row r="89" spans="1:46" x14ac:dyDescent="0.25">
      <c r="A89">
        <f t="shared" si="28"/>
        <v>87</v>
      </c>
      <c r="B89" t="str">
        <f t="shared" si="35"/>
        <v>PSR-max_PSM-q3_Cx-M_Hx-L</v>
      </c>
      <c r="C89" t="s">
        <v>100</v>
      </c>
      <c r="D89" t="s">
        <v>93</v>
      </c>
      <c r="E89" t="s">
        <v>86</v>
      </c>
      <c r="F89" t="s">
        <v>85</v>
      </c>
      <c r="G89" t="s">
        <v>74</v>
      </c>
      <c r="H89">
        <v>4</v>
      </c>
      <c r="I89" t="s">
        <v>77</v>
      </c>
      <c r="J89">
        <v>115</v>
      </c>
      <c r="K89">
        <v>0.17</v>
      </c>
      <c r="L89">
        <v>0.4</v>
      </c>
      <c r="M89">
        <f t="shared" si="31"/>
        <v>-840.65562169311863</v>
      </c>
      <c r="N89">
        <f t="shared" si="38"/>
        <v>0.37470365101944059</v>
      </c>
      <c r="O89">
        <f t="shared" si="38"/>
        <v>0.30745059326056012</v>
      </c>
      <c r="P89">
        <f t="shared" si="38"/>
        <v>1E-3</v>
      </c>
      <c r="Q89">
        <f t="shared" si="38"/>
        <v>0.98018015937266456</v>
      </c>
      <c r="R89">
        <f t="shared" si="38"/>
        <v>1.3289176549805767E-3</v>
      </c>
      <c r="S89">
        <f t="shared" si="38"/>
        <v>287.22197474175982</v>
      </c>
      <c r="T89">
        <f t="shared" si="38"/>
        <v>99.332634939928127</v>
      </c>
      <c r="U89">
        <f t="shared" si="38"/>
        <v>1248.7990129446907</v>
      </c>
      <c r="V89">
        <f t="shared" si="38"/>
        <v>489.62430314423051</v>
      </c>
      <c r="W89">
        <f t="shared" si="38"/>
        <v>1141.5875735458817</v>
      </c>
      <c r="X89">
        <f t="shared" si="38"/>
        <v>1.3578493545423733E-3</v>
      </c>
      <c r="Y89">
        <f t="shared" si="38"/>
        <v>2.2067651782268112E-3</v>
      </c>
      <c r="Z89">
        <f t="shared" si="38"/>
        <v>1.7823072663845922E-3</v>
      </c>
      <c r="AA89">
        <f t="shared" si="38"/>
        <v>1.4246971099002273E-3</v>
      </c>
      <c r="AB89">
        <f t="shared" si="38"/>
        <v>14.079444444444439</v>
      </c>
      <c r="AC89">
        <f t="shared" si="38"/>
        <v>69.809444444444452</v>
      </c>
      <c r="AD89">
        <f t="shared" si="13"/>
        <v>16.111111111111111</v>
      </c>
      <c r="AE89">
        <f t="shared" si="13"/>
        <v>0.16111111111111109</v>
      </c>
      <c r="AF89">
        <f t="shared" si="36"/>
        <v>0.85920555555555556</v>
      </c>
      <c r="AG89">
        <f t="shared" si="39"/>
        <v>4.9450330687830499</v>
      </c>
      <c r="AH89">
        <f t="shared" si="37"/>
        <v>0.21369616857511844</v>
      </c>
      <c r="AI89">
        <v>2</v>
      </c>
      <c r="AJ89" s="2">
        <v>100</v>
      </c>
      <c r="AK89">
        <v>76.178809999999999</v>
      </c>
      <c r="AL89">
        <v>1.1000000000000001</v>
      </c>
      <c r="AM89">
        <v>-2.2999999999999998</v>
      </c>
      <c r="AN89" s="3">
        <v>1.0803397899999965</v>
      </c>
      <c r="AO89">
        <f t="shared" si="33"/>
        <v>3.9665682606813162</v>
      </c>
      <c r="AP89">
        <f t="shared" si="33"/>
        <v>3.9665682606813162</v>
      </c>
      <c r="AQ89">
        <v>1</v>
      </c>
      <c r="AR89">
        <v>1</v>
      </c>
      <c r="AS89">
        <v>1</v>
      </c>
      <c r="AT89">
        <v>0</v>
      </c>
    </row>
    <row r="90" spans="1:46" x14ac:dyDescent="0.25">
      <c r="A90">
        <f t="shared" si="28"/>
        <v>88</v>
      </c>
      <c r="B90" t="str">
        <f t="shared" si="35"/>
        <v>PSR-max_PSM-q3_Cx-H_Hx-H</v>
      </c>
      <c r="C90" t="s">
        <v>100</v>
      </c>
      <c r="D90" t="s">
        <v>93</v>
      </c>
      <c r="E90" t="s">
        <v>87</v>
      </c>
      <c r="F90" t="s">
        <v>87</v>
      </c>
      <c r="G90" t="s">
        <v>74</v>
      </c>
      <c r="H90">
        <v>0</v>
      </c>
      <c r="I90" t="s">
        <v>75</v>
      </c>
      <c r="J90">
        <v>202</v>
      </c>
      <c r="K90">
        <v>0.23</v>
      </c>
      <c r="L90">
        <v>0.4</v>
      </c>
      <c r="M90">
        <f t="shared" si="31"/>
        <v>-840.65562169311863</v>
      </c>
      <c r="N90">
        <f t="shared" si="38"/>
        <v>0.37470365101944059</v>
      </c>
      <c r="O90">
        <f t="shared" si="38"/>
        <v>0.30745059326056012</v>
      </c>
      <c r="P90">
        <f t="shared" si="38"/>
        <v>1E-3</v>
      </c>
      <c r="Q90">
        <f t="shared" si="38"/>
        <v>0.98018015937266456</v>
      </c>
      <c r="R90">
        <f t="shared" si="38"/>
        <v>1.3289176549805767E-3</v>
      </c>
      <c r="S90">
        <f t="shared" si="38"/>
        <v>287.22197474175982</v>
      </c>
      <c r="T90">
        <f t="shared" si="38"/>
        <v>99.332634939928127</v>
      </c>
      <c r="U90">
        <f t="shared" si="38"/>
        <v>1248.7990129446907</v>
      </c>
      <c r="V90">
        <f t="shared" si="38"/>
        <v>489.62430314423051</v>
      </c>
      <c r="W90">
        <f t="shared" si="38"/>
        <v>1141.5875735458817</v>
      </c>
      <c r="X90">
        <f t="shared" si="38"/>
        <v>1.3578493545423733E-3</v>
      </c>
      <c r="Y90">
        <f t="shared" si="38"/>
        <v>2.2067651782268112E-3</v>
      </c>
      <c r="Z90">
        <f t="shared" si="38"/>
        <v>1.7823072663845922E-3</v>
      </c>
      <c r="AA90">
        <f t="shared" si="38"/>
        <v>1.4246971099002273E-3</v>
      </c>
      <c r="AB90">
        <f t="shared" si="38"/>
        <v>14.079444444444439</v>
      </c>
      <c r="AC90">
        <f t="shared" si="38"/>
        <v>69.809444444444452</v>
      </c>
      <c r="AD90">
        <f t="shared" si="13"/>
        <v>16.111111111111111</v>
      </c>
      <c r="AE90">
        <f t="shared" si="13"/>
        <v>0.16111111111111109</v>
      </c>
      <c r="AF90">
        <f t="shared" si="36"/>
        <v>0.85920555555555556</v>
      </c>
      <c r="AG90">
        <f t="shared" si="39"/>
        <v>4.9450330687830499</v>
      </c>
      <c r="AH90">
        <f t="shared" si="37"/>
        <v>0.21369616857511844</v>
      </c>
      <c r="AI90">
        <v>2</v>
      </c>
      <c r="AJ90" s="2">
        <v>100</v>
      </c>
      <c r="AK90">
        <v>75.098470210000002</v>
      </c>
      <c r="AL90">
        <v>1.1000000000000001</v>
      </c>
      <c r="AM90">
        <v>-2.2999999999999998</v>
      </c>
      <c r="AN90" s="3">
        <v>0</v>
      </c>
      <c r="AO90">
        <f t="shared" ref="AO90:AP92" si="40">EXP(-1.06+-0.0029*$M90)</f>
        <v>3.9665682606813162</v>
      </c>
      <c r="AP90">
        <f t="shared" si="40"/>
        <v>3.9665682606813162</v>
      </c>
      <c r="AQ90">
        <v>1</v>
      </c>
      <c r="AR90">
        <v>1</v>
      </c>
      <c r="AS90">
        <v>1</v>
      </c>
      <c r="AT90">
        <v>0</v>
      </c>
    </row>
    <row r="91" spans="1:46" x14ac:dyDescent="0.25">
      <c r="A91">
        <f t="shared" si="28"/>
        <v>89</v>
      </c>
      <c r="B91" t="str">
        <f t="shared" si="35"/>
        <v>PSR-max_PSM-q3_Cx-H_Hx-M</v>
      </c>
      <c r="C91" t="s">
        <v>100</v>
      </c>
      <c r="D91" t="s">
        <v>93</v>
      </c>
      <c r="E91" t="s">
        <v>87</v>
      </c>
      <c r="F91" t="s">
        <v>86</v>
      </c>
      <c r="G91" t="s">
        <v>74</v>
      </c>
      <c r="H91">
        <v>2</v>
      </c>
      <c r="I91" t="s">
        <v>76</v>
      </c>
      <c r="J91">
        <v>202</v>
      </c>
      <c r="K91">
        <v>0.23</v>
      </c>
      <c r="L91">
        <v>0.4</v>
      </c>
      <c r="M91">
        <f t="shared" si="31"/>
        <v>-840.65562169311863</v>
      </c>
      <c r="N91">
        <f t="shared" si="38"/>
        <v>0.37470365101944059</v>
      </c>
      <c r="O91">
        <f t="shared" si="38"/>
        <v>0.30745059326056012</v>
      </c>
      <c r="P91">
        <f t="shared" si="38"/>
        <v>1E-3</v>
      </c>
      <c r="Q91">
        <f t="shared" si="38"/>
        <v>0.98018015937266456</v>
      </c>
      <c r="R91">
        <f t="shared" si="38"/>
        <v>1.3289176549805767E-3</v>
      </c>
      <c r="S91">
        <f t="shared" si="38"/>
        <v>287.22197474175982</v>
      </c>
      <c r="T91">
        <f t="shared" si="38"/>
        <v>99.332634939928127</v>
      </c>
      <c r="U91">
        <f t="shared" si="38"/>
        <v>1248.7990129446907</v>
      </c>
      <c r="V91">
        <f t="shared" si="38"/>
        <v>489.62430314423051</v>
      </c>
      <c r="W91">
        <f t="shared" si="38"/>
        <v>1141.5875735458817</v>
      </c>
      <c r="X91">
        <f t="shared" si="38"/>
        <v>1.3578493545423733E-3</v>
      </c>
      <c r="Y91">
        <f t="shared" si="38"/>
        <v>2.2067651782268112E-3</v>
      </c>
      <c r="Z91">
        <f t="shared" si="38"/>
        <v>1.7823072663845922E-3</v>
      </c>
      <c r="AA91">
        <f t="shared" si="38"/>
        <v>1.4246971099002273E-3</v>
      </c>
      <c r="AB91">
        <f t="shared" si="38"/>
        <v>14.079444444444439</v>
      </c>
      <c r="AC91">
        <f t="shared" si="38"/>
        <v>69.809444444444452</v>
      </c>
      <c r="AD91">
        <f t="shared" si="13"/>
        <v>16.111111111111111</v>
      </c>
      <c r="AE91">
        <f t="shared" si="13"/>
        <v>0.16111111111111109</v>
      </c>
      <c r="AF91">
        <f t="shared" si="36"/>
        <v>0.85920555555555556</v>
      </c>
      <c r="AG91">
        <f t="shared" si="39"/>
        <v>4.9450330687830499</v>
      </c>
      <c r="AH91">
        <f t="shared" si="37"/>
        <v>0.21369616857511844</v>
      </c>
      <c r="AI91">
        <v>2</v>
      </c>
      <c r="AJ91" s="2">
        <v>100</v>
      </c>
      <c r="AK91">
        <v>75.18614762</v>
      </c>
      <c r="AL91">
        <v>1.1000000000000001</v>
      </c>
      <c r="AM91">
        <v>-2.2999999999999998</v>
      </c>
      <c r="AN91" s="3">
        <v>8.7677409999997735E-2</v>
      </c>
      <c r="AO91">
        <f t="shared" si="40"/>
        <v>3.9665682606813162</v>
      </c>
      <c r="AP91">
        <f t="shared" si="40"/>
        <v>3.9665682606813162</v>
      </c>
      <c r="AQ91">
        <v>1</v>
      </c>
      <c r="AR91">
        <v>1</v>
      </c>
      <c r="AS91">
        <v>1</v>
      </c>
      <c r="AT91">
        <v>0</v>
      </c>
    </row>
    <row r="92" spans="1:46" x14ac:dyDescent="0.25">
      <c r="A92">
        <f t="shared" si="28"/>
        <v>90</v>
      </c>
      <c r="B92" t="str">
        <f t="shared" ref="B92" si="41">"PSR-"&amp;C92&amp;"_PSM-"&amp;D92&amp;"_Cx-"&amp;E92&amp;"_Hx-"&amp;F92</f>
        <v>PSR-max_PSM-q3_Cx-H_Hx-L</v>
      </c>
      <c r="C92" t="s">
        <v>100</v>
      </c>
      <c r="D92" t="s">
        <v>93</v>
      </c>
      <c r="E92" t="s">
        <v>87</v>
      </c>
      <c r="F92" t="s">
        <v>85</v>
      </c>
      <c r="G92" t="s">
        <v>74</v>
      </c>
      <c r="H92">
        <v>4</v>
      </c>
      <c r="I92" t="s">
        <v>77</v>
      </c>
      <c r="J92">
        <v>202</v>
      </c>
      <c r="K92">
        <v>0.23</v>
      </c>
      <c r="L92">
        <v>0.4</v>
      </c>
      <c r="M92">
        <f t="shared" si="31"/>
        <v>-840.65562169311863</v>
      </c>
      <c r="N92">
        <f t="shared" si="38"/>
        <v>0.37470365101944059</v>
      </c>
      <c r="O92">
        <f t="shared" si="38"/>
        <v>0.30745059326056012</v>
      </c>
      <c r="P92">
        <f t="shared" si="38"/>
        <v>1E-3</v>
      </c>
      <c r="Q92">
        <f t="shared" si="38"/>
        <v>0.98018015937266456</v>
      </c>
      <c r="R92">
        <f t="shared" si="38"/>
        <v>1.3289176549805767E-3</v>
      </c>
      <c r="S92">
        <f t="shared" si="38"/>
        <v>287.22197474175982</v>
      </c>
      <c r="T92">
        <f t="shared" si="38"/>
        <v>99.332634939928127</v>
      </c>
      <c r="U92">
        <f t="shared" si="38"/>
        <v>1248.7990129446907</v>
      </c>
      <c r="V92">
        <f t="shared" si="38"/>
        <v>489.62430314423051</v>
      </c>
      <c r="W92">
        <f t="shared" si="38"/>
        <v>1141.5875735458817</v>
      </c>
      <c r="X92">
        <f t="shared" si="38"/>
        <v>1.3578493545423733E-3</v>
      </c>
      <c r="Y92">
        <f t="shared" si="38"/>
        <v>2.2067651782268112E-3</v>
      </c>
      <c r="Z92">
        <f t="shared" si="38"/>
        <v>1.7823072663845922E-3</v>
      </c>
      <c r="AA92">
        <f t="shared" si="38"/>
        <v>1.4246971099002273E-3</v>
      </c>
      <c r="AB92">
        <f t="shared" si="38"/>
        <v>14.079444444444439</v>
      </c>
      <c r="AC92">
        <f t="shared" si="38"/>
        <v>69.809444444444452</v>
      </c>
      <c r="AD92">
        <f t="shared" si="13"/>
        <v>16.111111111111111</v>
      </c>
      <c r="AE92">
        <f t="shared" si="13"/>
        <v>0.16111111111111109</v>
      </c>
      <c r="AF92">
        <f t="shared" ref="AF92" si="42">1-AB92/100</f>
        <v>0.85920555555555556</v>
      </c>
      <c r="AG92">
        <f t="shared" si="39"/>
        <v>4.9450330687830499</v>
      </c>
      <c r="AH92">
        <f t="shared" si="37"/>
        <v>0.21369616857511844</v>
      </c>
      <c r="AI92">
        <v>2</v>
      </c>
      <c r="AJ92" s="2">
        <v>100</v>
      </c>
      <c r="AK92">
        <v>76.178809999999999</v>
      </c>
      <c r="AL92">
        <v>1.1000000000000001</v>
      </c>
      <c r="AM92">
        <v>-2.2999999999999998</v>
      </c>
      <c r="AN92" s="3">
        <v>1.0803397899999965</v>
      </c>
      <c r="AO92">
        <f t="shared" si="40"/>
        <v>3.9665682606813162</v>
      </c>
      <c r="AP92">
        <f t="shared" si="40"/>
        <v>3.9665682606813162</v>
      </c>
      <c r="AQ92">
        <v>1</v>
      </c>
      <c r="AR92">
        <v>1</v>
      </c>
      <c r="AS92">
        <v>1</v>
      </c>
      <c r="AT9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F77-373B-41D3-89A6-FD601EEA6EE3}">
  <dimension ref="A1:AS56"/>
  <sheetViews>
    <sheetView zoomScale="85" zoomScaleNormal="85" workbookViewId="0">
      <pane xSplit="5" ySplit="2" topLeftCell="F33" activePane="bottomRight" state="frozen"/>
      <selection pane="topRight" activeCell="F1" sqref="F1"/>
      <selection pane="bottomLeft" activeCell="A3" sqref="A3"/>
      <selection pane="bottomRight" activeCell="K58" sqref="K58"/>
    </sheetView>
  </sheetViews>
  <sheetFormatPr defaultRowHeight="13.8" x14ac:dyDescent="0.25"/>
  <cols>
    <col min="42" max="43" width="16.59765625" customWidth="1"/>
  </cols>
  <sheetData>
    <row r="1" spans="1:45" s="1" customFormat="1" ht="96.6" x14ac:dyDescent="0.25">
      <c r="C1" s="1" t="s">
        <v>82</v>
      </c>
      <c r="D1" s="1" t="s">
        <v>83</v>
      </c>
      <c r="E1" s="1" t="s">
        <v>89</v>
      </c>
      <c r="F1" s="1" t="s">
        <v>0</v>
      </c>
      <c r="I1" s="1" t="s">
        <v>1</v>
      </c>
      <c r="J1" s="1" t="s">
        <v>2</v>
      </c>
      <c r="K1" t="s">
        <v>21</v>
      </c>
      <c r="L1"/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s="1" t="s">
        <v>17</v>
      </c>
      <c r="AB1" s="1" t="s">
        <v>17</v>
      </c>
      <c r="AC1" s="1" t="s">
        <v>17</v>
      </c>
      <c r="AD1" s="1" t="s">
        <v>18</v>
      </c>
      <c r="AE1" s="1" t="s">
        <v>19</v>
      </c>
      <c r="AF1" t="s">
        <v>20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45" x14ac:dyDescent="0.25">
      <c r="A2" t="s">
        <v>84</v>
      </c>
      <c r="B2" t="s">
        <v>90</v>
      </c>
      <c r="C2" s="1" t="s">
        <v>79</v>
      </c>
      <c r="D2" s="1" t="s">
        <v>80</v>
      </c>
      <c r="E2" s="1" t="s">
        <v>81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52</v>
      </c>
      <c r="L2" t="s">
        <v>88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</row>
    <row r="3" spans="1:45" x14ac:dyDescent="0.25">
      <c r="A3">
        <v>1</v>
      </c>
      <c r="B3" t="s">
        <v>78</v>
      </c>
      <c r="C3" t="s">
        <v>86</v>
      </c>
      <c r="D3" t="s">
        <v>86</v>
      </c>
      <c r="E3" t="s">
        <v>86</v>
      </c>
      <c r="F3" t="s">
        <v>66</v>
      </c>
      <c r="G3">
        <v>0</v>
      </c>
      <c r="H3" t="s">
        <v>67</v>
      </c>
      <c r="I3">
        <f>INDEX([1]parameters_siteplot!D:D,MATCH(pars_ffi_powHRT_stoke_i!$H3,[1]parameters_siteplot!$C:$C,0))</f>
        <v>3.5</v>
      </c>
      <c r="J3">
        <f>INDEX([1]parameters_siteplot!E:E,MATCH(pars_ffi_powHRT_stoke_i!$H3,[1]parameters_siteplot!$C:$C,0))</f>
        <v>7.1749999999999994E-2</v>
      </c>
      <c r="K3">
        <v>0.12147797442676464</v>
      </c>
      <c r="L3">
        <f t="shared" ref="L3:L11" si="0">(0.227-K3)*AF3*1000</f>
        <v>354.96170002921514</v>
      </c>
      <c r="M3">
        <f>INDEX([1]parameters_siteplot!F:F,MATCH(pars_ffi_powHRT_stoke_i!$H3,[1]parameters_siteplot!$C:$C,0))</f>
        <v>0.65789473684210575</v>
      </c>
      <c r="N3">
        <f>INDEX([1]parameters_siteplot!G:G,MATCH(pars_ffi_powHRT_stoke_i!$H3,[1]parameters_siteplot!$C:$C,0))</f>
        <v>0.40489795918367349</v>
      </c>
      <c r="O3">
        <v>1E-3</v>
      </c>
      <c r="P3">
        <v>0.89863239892227176</v>
      </c>
      <c r="Q3">
        <v>2.1485323744670735E-3</v>
      </c>
      <c r="R3">
        <v>150.72508171114299</v>
      </c>
      <c r="S3">
        <v>93.711297504514988</v>
      </c>
      <c r="T3">
        <v>1646.4169283978599</v>
      </c>
      <c r="U3">
        <v>353.26791937783901</v>
      </c>
      <c r="V3">
        <v>1553.7443181818101</v>
      </c>
      <c r="W3">
        <v>9.9607055265971893E-4</v>
      </c>
      <c r="X3">
        <v>1.6586422018348601E-3</v>
      </c>
      <c r="Y3">
        <v>1.3273563772472894E-3</v>
      </c>
      <c r="Z3">
        <v>1.0472411303890582E-3</v>
      </c>
      <c r="AA3">
        <v>37.299999999999969</v>
      </c>
      <c r="AB3">
        <v>51.450000000000031</v>
      </c>
      <c r="AC3">
        <v>11.25</v>
      </c>
      <c r="AD3">
        <v>0.1125</v>
      </c>
      <c r="AE3">
        <v>0.62700000000000033</v>
      </c>
      <c r="AF3">
        <v>3.3638635924673501</v>
      </c>
      <c r="AG3">
        <v>0.23972949333939941</v>
      </c>
      <c r="AH3">
        <v>2</v>
      </c>
      <c r="AI3" s="2">
        <v>100</v>
      </c>
      <c r="AJ3">
        <v>83.526878569999994</v>
      </c>
      <c r="AK3">
        <v>0.71</v>
      </c>
      <c r="AL3">
        <v>-3.5</v>
      </c>
      <c r="AM3" s="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0</v>
      </c>
    </row>
    <row r="4" spans="1:45" x14ac:dyDescent="0.25">
      <c r="A4">
        <v>2</v>
      </c>
      <c r="B4" t="s">
        <v>78</v>
      </c>
      <c r="C4" t="s">
        <v>86</v>
      </c>
      <c r="D4" t="s">
        <v>86</v>
      </c>
      <c r="E4" t="s">
        <v>86</v>
      </c>
      <c r="F4" t="s">
        <v>66</v>
      </c>
      <c r="G4">
        <v>2</v>
      </c>
      <c r="H4" t="s">
        <v>68</v>
      </c>
      <c r="I4">
        <f>INDEX([1]parameters_siteplot!D:D,MATCH(pars_ffi_powHRT_stoke_i!$H4,[1]parameters_siteplot!$C:$C,0))</f>
        <v>3.5</v>
      </c>
      <c r="J4">
        <f>INDEX([1]parameters_siteplot!E:E,MATCH(pars_ffi_powHRT_stoke_i!$H4,[1]parameters_siteplot!$C:$C,0))</f>
        <v>7.1749999999999994E-2</v>
      </c>
      <c r="K4">
        <v>8.5800625276211795E-2</v>
      </c>
      <c r="L4">
        <f t="shared" si="0"/>
        <v>585.91438073273252</v>
      </c>
      <c r="M4">
        <f>INDEX([1]parameters_siteplot!F:F,MATCH(pars_ffi_powHRT_stoke_i!$H4,[1]parameters_siteplot!$C:$C,0))</f>
        <v>0.65789473684210575</v>
      </c>
      <c r="N4">
        <f>INDEX([1]parameters_siteplot!G:G,MATCH(pars_ffi_powHRT_stoke_i!$H4,[1]parameters_siteplot!$C:$C,0))</f>
        <v>0.40489795918367349</v>
      </c>
      <c r="O4">
        <v>1E-3</v>
      </c>
      <c r="P4">
        <v>0.89863239892227176</v>
      </c>
      <c r="Q4">
        <v>2.1485323744670735E-3</v>
      </c>
      <c r="R4">
        <v>386.90320755856101</v>
      </c>
      <c r="S4">
        <v>137.479152199727</v>
      </c>
      <c r="T4">
        <v>974.78335601968695</v>
      </c>
      <c r="U4">
        <v>374.47728285635799</v>
      </c>
      <c r="V4">
        <v>755.17277486910996</v>
      </c>
      <c r="W4">
        <v>1.3437142857142602E-3</v>
      </c>
      <c r="X4">
        <v>1.0268143459915601E-3</v>
      </c>
      <c r="Y4">
        <v>1.1852643158529101E-3</v>
      </c>
      <c r="Z4">
        <v>1.2150803508384508E-3</v>
      </c>
      <c r="AA4">
        <v>16.730000000000018</v>
      </c>
      <c r="AB4">
        <v>52.019999999999982</v>
      </c>
      <c r="AC4">
        <v>31.25</v>
      </c>
      <c r="AD4">
        <v>0.3125</v>
      </c>
      <c r="AE4">
        <v>0.83269999999999977</v>
      </c>
      <c r="AF4">
        <v>4.1495536497869638</v>
      </c>
      <c r="AG4">
        <v>0.18833759695853591</v>
      </c>
      <c r="AH4">
        <v>2</v>
      </c>
      <c r="AI4" s="2">
        <v>100</v>
      </c>
      <c r="AJ4">
        <v>83.916164289999998</v>
      </c>
      <c r="AK4">
        <v>0.71</v>
      </c>
      <c r="AL4">
        <v>-3.5</v>
      </c>
      <c r="AM4" s="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0</v>
      </c>
    </row>
    <row r="5" spans="1:45" x14ac:dyDescent="0.25">
      <c r="A5">
        <v>3</v>
      </c>
      <c r="B5" t="s">
        <v>78</v>
      </c>
      <c r="C5" t="s">
        <v>86</v>
      </c>
      <c r="D5" t="s">
        <v>86</v>
      </c>
      <c r="E5" t="s">
        <v>86</v>
      </c>
      <c r="F5" t="s">
        <v>66</v>
      </c>
      <c r="G5">
        <v>4</v>
      </c>
      <c r="H5" t="s">
        <v>69</v>
      </c>
      <c r="I5">
        <f>INDEX([1]parameters_siteplot!D:D,MATCH(pars_ffi_powHRT_stoke_i!$H5,[1]parameters_siteplot!$C:$C,0))</f>
        <v>3.5</v>
      </c>
      <c r="J5">
        <f>INDEX([1]parameters_siteplot!E:E,MATCH(pars_ffi_powHRT_stoke_i!$H5,[1]parameters_siteplot!$C:$C,0))</f>
        <v>7.1749999999999994E-2</v>
      </c>
      <c r="K5">
        <v>6.9779359392707824E-2</v>
      </c>
      <c r="L5">
        <f t="shared" si="0"/>
        <v>606.66740725105501</v>
      </c>
      <c r="M5">
        <f>INDEX([1]parameters_siteplot!F:F,MATCH(pars_ffi_powHRT_stoke_i!$H5,[1]parameters_siteplot!$C:$C,0))</f>
        <v>0.65789473684210575</v>
      </c>
      <c r="N5">
        <f>INDEX([1]parameters_siteplot!G:G,MATCH(pars_ffi_powHRT_stoke_i!$H5,[1]parameters_siteplot!$C:$C,0))</f>
        <v>0.40489795918367349</v>
      </c>
      <c r="O5">
        <v>1E-3</v>
      </c>
      <c r="P5">
        <v>0.89863239892227176</v>
      </c>
      <c r="Q5">
        <v>2.1485323744670735E-3</v>
      </c>
      <c r="R5">
        <v>281.62544301026799</v>
      </c>
      <c r="S5">
        <v>70.672109987178999</v>
      </c>
      <c r="T5">
        <v>1223.0525753812699</v>
      </c>
      <c r="U5">
        <v>304.22925216217999</v>
      </c>
      <c r="V5">
        <v>952.89729729729697</v>
      </c>
      <c r="W5">
        <v>1.33514062499997E-3</v>
      </c>
      <c r="X5">
        <v>1.15744210526315E-3</v>
      </c>
      <c r="Y5">
        <v>1.24629136513156E-3</v>
      </c>
      <c r="Z5">
        <v>1.2827394239065606E-3</v>
      </c>
      <c r="AA5">
        <v>15.484999999999971</v>
      </c>
      <c r="AB5">
        <v>49.515000000000029</v>
      </c>
      <c r="AC5">
        <v>35</v>
      </c>
      <c r="AD5">
        <v>0.35</v>
      </c>
      <c r="AE5">
        <v>0.84515000000000029</v>
      </c>
      <c r="AF5">
        <v>3.8587007717796862</v>
      </c>
      <c r="AG5">
        <v>0.15294288653063859</v>
      </c>
      <c r="AH5">
        <v>2</v>
      </c>
      <c r="AI5" s="2">
        <v>100</v>
      </c>
      <c r="AJ5">
        <v>83.995568180000006</v>
      </c>
      <c r="AK5">
        <v>0.71</v>
      </c>
      <c r="AL5">
        <v>-3.5</v>
      </c>
      <c r="AM5" s="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0</v>
      </c>
    </row>
    <row r="6" spans="1:45" x14ac:dyDescent="0.25">
      <c r="A6">
        <v>4</v>
      </c>
      <c r="B6" t="s">
        <v>78</v>
      </c>
      <c r="C6" t="s">
        <v>86</v>
      </c>
      <c r="D6" t="s">
        <v>86</v>
      </c>
      <c r="E6" t="s">
        <v>86</v>
      </c>
      <c r="F6" t="s">
        <v>70</v>
      </c>
      <c r="G6">
        <v>0</v>
      </c>
      <c r="H6" t="s">
        <v>71</v>
      </c>
      <c r="I6">
        <f>INDEX([1]parameters_siteplot!D:D,MATCH(pars_ffi_powHRT_stoke_i!$H6,[1]parameters_siteplot!$C:$C,0))</f>
        <v>23.854166666666664</v>
      </c>
      <c r="J6">
        <f>INDEX([1]parameters_siteplot!E:E,MATCH(pars_ffi_powHRT_stoke_i!$H6,[1]parameters_siteplot!$C:$C,0))</f>
        <v>5.9499999999999997E-2</v>
      </c>
      <c r="K6">
        <v>0.1262952221135821</v>
      </c>
      <c r="L6">
        <f t="shared" si="0"/>
        <v>513.94959513614242</v>
      </c>
      <c r="M6">
        <f>INDEX([1]parameters_siteplot!F:F,MATCH(pars_ffi_powHRT_stoke_i!$H6,[1]parameters_siteplot!$C:$C,0))</f>
        <v>0.23310810810810811</v>
      </c>
      <c r="N6">
        <f>INDEX([1]parameters_siteplot!G:G,MATCH(pars_ffi_powHRT_stoke_i!$H6,[1]parameters_siteplot!$C:$C,0))</f>
        <v>0.2587269102990033</v>
      </c>
      <c r="O6">
        <v>1E-3</v>
      </c>
      <c r="P6">
        <v>0.62269675417155712</v>
      </c>
      <c r="Q6">
        <v>8.9984878039589403E-4</v>
      </c>
      <c r="R6">
        <v>354.012206655189</v>
      </c>
      <c r="S6">
        <v>108.429491307935</v>
      </c>
      <c r="T6">
        <v>1583.6962835065101</v>
      </c>
      <c r="U6">
        <v>619.96153150949306</v>
      </c>
      <c r="V6">
        <v>1147.8738532110001</v>
      </c>
      <c r="W6">
        <v>1.38203979238753E-3</v>
      </c>
      <c r="X6">
        <v>1.4941256544502601E-3</v>
      </c>
      <c r="Y6">
        <v>1.4380827234188949E-3</v>
      </c>
      <c r="Z6">
        <v>1.3708880020880292E-3</v>
      </c>
      <c r="AA6" s="4">
        <v>6.4499999999999602</v>
      </c>
      <c r="AB6" s="4">
        <v>78.55000000000004</v>
      </c>
      <c r="AC6" s="4">
        <v>15</v>
      </c>
      <c r="AD6">
        <v>0.15</v>
      </c>
      <c r="AE6">
        <v>0.93550000000000044</v>
      </c>
      <c r="AF6">
        <v>5.1035274186872428</v>
      </c>
      <c r="AG6">
        <v>0.30288495639071317</v>
      </c>
      <c r="AH6">
        <v>2</v>
      </c>
      <c r="AI6" s="2">
        <v>100</v>
      </c>
      <c r="AJ6">
        <v>77.296940000000006</v>
      </c>
      <c r="AK6">
        <v>5.8</v>
      </c>
      <c r="AL6">
        <v>-3.6</v>
      </c>
      <c r="AM6" s="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0</v>
      </c>
    </row>
    <row r="7" spans="1:45" x14ac:dyDescent="0.25">
      <c r="A7">
        <v>5</v>
      </c>
      <c r="B7" t="s">
        <v>78</v>
      </c>
      <c r="C7" t="s">
        <v>86</v>
      </c>
      <c r="D7" t="s">
        <v>86</v>
      </c>
      <c r="E7" t="s">
        <v>86</v>
      </c>
      <c r="F7" t="s">
        <v>70</v>
      </c>
      <c r="G7">
        <v>2</v>
      </c>
      <c r="H7" t="s">
        <v>72</v>
      </c>
      <c r="I7">
        <f>INDEX([1]parameters_siteplot!D:D,MATCH(pars_ffi_powHRT_stoke_i!$H7,[1]parameters_siteplot!$C:$C,0))</f>
        <v>23.854166666666664</v>
      </c>
      <c r="J7">
        <f>INDEX([1]parameters_siteplot!E:E,MATCH(pars_ffi_powHRT_stoke_i!$H7,[1]parameters_siteplot!$C:$C,0))</f>
        <v>5.9499999999999997E-2</v>
      </c>
      <c r="K7">
        <v>0.12063130902945179</v>
      </c>
      <c r="L7">
        <f t="shared" si="0"/>
        <v>552.77573214672839</v>
      </c>
      <c r="M7">
        <f>INDEX([1]parameters_siteplot!F:F,MATCH(pars_ffi_powHRT_stoke_i!$H7,[1]parameters_siteplot!$C:$C,0))</f>
        <v>0.23310810810810811</v>
      </c>
      <c r="N7">
        <f>INDEX([1]parameters_siteplot!G:G,MATCH(pars_ffi_powHRT_stoke_i!$H7,[1]parameters_siteplot!$C:$C,0))</f>
        <v>0.2587269102990033</v>
      </c>
      <c r="O7">
        <v>1E-3</v>
      </c>
      <c r="P7">
        <v>0.62269675417155712</v>
      </c>
      <c r="Q7">
        <v>8.9984878039589403E-4</v>
      </c>
      <c r="R7">
        <v>333.21176739255901</v>
      </c>
      <c r="S7">
        <v>122.46737593604402</v>
      </c>
      <c r="T7">
        <v>2007.9317565910401</v>
      </c>
      <c r="U7">
        <v>1432.08641928521</v>
      </c>
      <c r="V7">
        <v>1140.9773662551399</v>
      </c>
      <c r="W7">
        <v>2.0653881818181899E-3</v>
      </c>
      <c r="X7">
        <v>2.592825E-3</v>
      </c>
      <c r="Y7">
        <v>2.3291065909090952E-3</v>
      </c>
      <c r="Z7">
        <v>2.0371377977812439E-3</v>
      </c>
      <c r="AA7" s="4">
        <v>6.2550000000000248</v>
      </c>
      <c r="AB7" s="4">
        <v>83.744999999999976</v>
      </c>
      <c r="AC7" s="4">
        <v>10</v>
      </c>
      <c r="AD7">
        <v>0.1</v>
      </c>
      <c r="AE7">
        <v>0.93744999999999978</v>
      </c>
      <c r="AF7">
        <v>5.1967898363982226</v>
      </c>
      <c r="AG7">
        <v>0.18659215532097317</v>
      </c>
      <c r="AH7">
        <v>2</v>
      </c>
      <c r="AI7" s="2">
        <v>100</v>
      </c>
      <c r="AJ7">
        <v>77.663022729999994</v>
      </c>
      <c r="AK7">
        <v>5.8</v>
      </c>
      <c r="AL7">
        <v>-3.6</v>
      </c>
      <c r="AM7" s="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0</v>
      </c>
    </row>
    <row r="8" spans="1:45" x14ac:dyDescent="0.25">
      <c r="A8">
        <v>6</v>
      </c>
      <c r="B8" t="s">
        <v>78</v>
      </c>
      <c r="C8" t="s">
        <v>86</v>
      </c>
      <c r="D8" t="s">
        <v>86</v>
      </c>
      <c r="E8" t="s">
        <v>86</v>
      </c>
      <c r="F8" t="s">
        <v>70</v>
      </c>
      <c r="G8">
        <v>4</v>
      </c>
      <c r="H8" t="s">
        <v>73</v>
      </c>
      <c r="I8">
        <f>INDEX([1]parameters_siteplot!D:D,MATCH(pars_ffi_powHRT_stoke_i!$H8,[1]parameters_siteplot!$C:$C,0))</f>
        <v>23.854166666666664</v>
      </c>
      <c r="J8">
        <f>INDEX([1]parameters_siteplot!E:E,MATCH(pars_ffi_powHRT_stoke_i!$H8,[1]parameters_siteplot!$C:$C,0))</f>
        <v>5.9499999999999997E-2</v>
      </c>
      <c r="K8">
        <v>9.233054552352693E-2</v>
      </c>
      <c r="L8">
        <f t="shared" si="0"/>
        <v>673.52937357356973</v>
      </c>
      <c r="M8">
        <f>INDEX([1]parameters_siteplot!F:F,MATCH(pars_ffi_powHRT_stoke_i!$H8,[1]parameters_siteplot!$C:$C,0))</f>
        <v>0.23310810810810811</v>
      </c>
      <c r="N8">
        <f>INDEX([1]parameters_siteplot!G:G,MATCH(pars_ffi_powHRT_stoke_i!$H8,[1]parameters_siteplot!$C:$C,0))</f>
        <v>0.2587269102990033</v>
      </c>
      <c r="O8">
        <v>1E-3</v>
      </c>
      <c r="P8">
        <v>0.62269675417155712</v>
      </c>
      <c r="Q8">
        <v>8.9984878039589403E-4</v>
      </c>
      <c r="R8">
        <v>369.42422909889501</v>
      </c>
      <c r="S8">
        <v>153.56065391367002</v>
      </c>
      <c r="T8">
        <v>1387.6942682210499</v>
      </c>
      <c r="U8">
        <v>444.64002654893699</v>
      </c>
      <c r="V8">
        <v>540.71891891891801</v>
      </c>
      <c r="W8">
        <v>1.2582019230768999E-3</v>
      </c>
      <c r="X8">
        <v>1.5570414507772E-3</v>
      </c>
      <c r="Y8">
        <v>1.4076216869270499E-3</v>
      </c>
      <c r="Z8">
        <v>1.2141932111449636E-3</v>
      </c>
      <c r="AA8" s="4">
        <v>15.989999999999965</v>
      </c>
      <c r="AB8" s="4">
        <v>75.260000000000034</v>
      </c>
      <c r="AC8" s="4">
        <v>8.75</v>
      </c>
      <c r="AD8">
        <v>8.7499999999999994E-2</v>
      </c>
      <c r="AE8">
        <v>0.84010000000000029</v>
      </c>
      <c r="AF8">
        <v>5.0013522085755246</v>
      </c>
      <c r="AG8">
        <v>0.17654644294310856</v>
      </c>
      <c r="AH8">
        <v>2</v>
      </c>
      <c r="AI8" s="2">
        <v>100</v>
      </c>
      <c r="AJ8">
        <v>77.821019050000004</v>
      </c>
      <c r="AK8">
        <v>5.8</v>
      </c>
      <c r="AL8">
        <v>-3.6</v>
      </c>
      <c r="AM8" s="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0</v>
      </c>
    </row>
    <row r="9" spans="1:45" x14ac:dyDescent="0.25">
      <c r="A9">
        <v>7</v>
      </c>
      <c r="B9" t="s">
        <v>78</v>
      </c>
      <c r="C9" t="s">
        <v>86</v>
      </c>
      <c r="D9" t="s">
        <v>86</v>
      </c>
      <c r="E9" t="s">
        <v>86</v>
      </c>
      <c r="F9" t="s">
        <v>70</v>
      </c>
      <c r="G9">
        <v>0</v>
      </c>
      <c r="H9" t="s">
        <v>71</v>
      </c>
      <c r="I9">
        <v>12.25</v>
      </c>
      <c r="J9">
        <v>5.5999999999999994E-2</v>
      </c>
      <c r="K9">
        <v>0.16643182782203911</v>
      </c>
      <c r="L9">
        <f t="shared" si="0"/>
        <v>208.77267051342426</v>
      </c>
      <c r="M9">
        <v>0.23310810810810811</v>
      </c>
      <c r="N9">
        <v>0.2587269102990033</v>
      </c>
      <c r="O9">
        <v>1E-3</v>
      </c>
      <c r="P9">
        <v>1.4192113250241647</v>
      </c>
      <c r="Q9">
        <v>9.383718100787632E-4</v>
      </c>
      <c r="R9">
        <v>302.23561159425799</v>
      </c>
      <c r="S9">
        <v>73.013113489711998</v>
      </c>
      <c r="T9">
        <v>1064.50872301703</v>
      </c>
      <c r="U9">
        <v>164.5863743358</v>
      </c>
      <c r="V9">
        <v>1421.03517587939</v>
      </c>
      <c r="W9">
        <v>1.4866556603773499E-3</v>
      </c>
      <c r="X9">
        <v>2.7429458128078801E-3</v>
      </c>
      <c r="Y9">
        <v>2.114800736592615E-3</v>
      </c>
      <c r="Z9">
        <v>1.6183052916145923E-3</v>
      </c>
      <c r="AA9" s="4">
        <v>1.4549999999999841</v>
      </c>
      <c r="AB9" s="4">
        <v>87.295000000000016</v>
      </c>
      <c r="AC9" s="4">
        <v>11.25</v>
      </c>
      <c r="AD9">
        <v>0.1125</v>
      </c>
      <c r="AE9">
        <v>0.98545000000000016</v>
      </c>
      <c r="AF9">
        <v>3.4469039267027926</v>
      </c>
      <c r="AG9">
        <v>0.29914264435717103</v>
      </c>
      <c r="AH9">
        <v>2</v>
      </c>
      <c r="AI9" s="2">
        <v>100</v>
      </c>
      <c r="AJ9">
        <v>75.098470210000002</v>
      </c>
      <c r="AK9">
        <v>1.1000000000000001</v>
      </c>
      <c r="AL9">
        <v>-2.2999999999999998</v>
      </c>
      <c r="AM9" s="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0</v>
      </c>
    </row>
    <row r="10" spans="1:45" x14ac:dyDescent="0.25">
      <c r="A10">
        <v>8</v>
      </c>
      <c r="B10" t="s">
        <v>78</v>
      </c>
      <c r="C10" t="s">
        <v>86</v>
      </c>
      <c r="D10" t="s">
        <v>86</v>
      </c>
      <c r="E10" t="s">
        <v>86</v>
      </c>
      <c r="F10" t="s">
        <v>70</v>
      </c>
      <c r="G10">
        <v>2</v>
      </c>
      <c r="H10" t="s">
        <v>72</v>
      </c>
      <c r="I10">
        <v>12.25</v>
      </c>
      <c r="J10">
        <v>5.5999999999999994E-2</v>
      </c>
      <c r="K10">
        <v>0.18547916017340912</v>
      </c>
      <c r="L10">
        <f>(0.227-K10)*AF10*1000</f>
        <v>171.75289858577119</v>
      </c>
      <c r="M10">
        <v>0.23310810810810811</v>
      </c>
      <c r="N10">
        <v>0.2587269102990033</v>
      </c>
      <c r="O10">
        <v>1E-3</v>
      </c>
      <c r="P10">
        <v>1.4192113250241647</v>
      </c>
      <c r="Q10">
        <v>9.383718100787632E-4</v>
      </c>
      <c r="R10">
        <v>222.641331127841</v>
      </c>
      <c r="S10">
        <v>87.606748122412</v>
      </c>
      <c r="T10">
        <v>845.85758596525102</v>
      </c>
      <c r="U10">
        <v>435.438931442654</v>
      </c>
      <c r="V10">
        <v>1675.1060606060601</v>
      </c>
      <c r="W10">
        <v>1.2249771897810101E-3</v>
      </c>
      <c r="X10">
        <v>3.3715806451612897E-3</v>
      </c>
      <c r="Y10">
        <v>2.2982789174711498E-3</v>
      </c>
      <c r="Z10">
        <v>1.4955155742568268E-3</v>
      </c>
      <c r="AA10" s="4">
        <v>2.9650000000000176</v>
      </c>
      <c r="AB10" s="4">
        <v>82.034999999999982</v>
      </c>
      <c r="AC10" s="4">
        <v>15</v>
      </c>
      <c r="AD10">
        <v>0.15</v>
      </c>
      <c r="AE10">
        <v>0.97034999999999982</v>
      </c>
      <c r="AF10">
        <v>4.1365468353502992</v>
      </c>
      <c r="AG10">
        <v>0.20397912128676132</v>
      </c>
      <c r="AH10">
        <v>2</v>
      </c>
      <c r="AI10" s="2">
        <v>100</v>
      </c>
      <c r="AJ10">
        <v>75.18614762</v>
      </c>
      <c r="AK10">
        <v>1.1000000000000001</v>
      </c>
      <c r="AL10">
        <v>-2.2999999999999998</v>
      </c>
      <c r="AM10" s="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0</v>
      </c>
    </row>
    <row r="11" spans="1:45" x14ac:dyDescent="0.25">
      <c r="A11">
        <v>9</v>
      </c>
      <c r="B11" t="s">
        <v>78</v>
      </c>
      <c r="C11" t="s">
        <v>86</v>
      </c>
      <c r="D11" t="s">
        <v>86</v>
      </c>
      <c r="E11" t="s">
        <v>86</v>
      </c>
      <c r="F11" t="s">
        <v>70</v>
      </c>
      <c r="G11">
        <v>4</v>
      </c>
      <c r="H11" t="s">
        <v>73</v>
      </c>
      <c r="I11">
        <v>12.25</v>
      </c>
      <c r="J11">
        <v>5.5999999999999994E-2</v>
      </c>
      <c r="K11">
        <v>0.13297581035271647</v>
      </c>
      <c r="L11">
        <f t="shared" si="0"/>
        <v>355.03474893188263</v>
      </c>
      <c r="M11">
        <v>0.23310810810810811</v>
      </c>
      <c r="N11">
        <v>0.2587269102990033</v>
      </c>
      <c r="O11">
        <v>1E-3</v>
      </c>
      <c r="P11">
        <v>1.4192113250241647</v>
      </c>
      <c r="Q11">
        <v>9.383718100787632E-4</v>
      </c>
      <c r="R11">
        <v>184.21889452712401</v>
      </c>
      <c r="S11">
        <v>47.053771998159021</v>
      </c>
      <c r="T11">
        <v>505.24963940251803</v>
      </c>
      <c r="U11">
        <v>277.93099077960301</v>
      </c>
      <c r="V11">
        <v>1086.7623966942101</v>
      </c>
      <c r="W11">
        <v>1.1284559800664299E-3</v>
      </c>
      <c r="X11">
        <v>4.2594693877550998E-3</v>
      </c>
      <c r="Y11">
        <v>2.6939626839107651E-3</v>
      </c>
      <c r="Z11">
        <v>1.5411732070823197E-3</v>
      </c>
      <c r="AA11" s="4">
        <v>24.085000000000036</v>
      </c>
      <c r="AB11" s="4">
        <v>68.414999999999964</v>
      </c>
      <c r="AC11" s="4">
        <v>7.5</v>
      </c>
      <c r="AD11">
        <v>7.4999999999999997E-2</v>
      </c>
      <c r="AE11">
        <v>0.75914999999999966</v>
      </c>
      <c r="AF11">
        <v>3.775993712508853</v>
      </c>
      <c r="AG11">
        <v>0.17311022004876461</v>
      </c>
      <c r="AH11">
        <v>2</v>
      </c>
      <c r="AI11" s="2">
        <v>100</v>
      </c>
      <c r="AJ11">
        <v>76.178809999999999</v>
      </c>
      <c r="AK11">
        <v>1.1000000000000001</v>
      </c>
      <c r="AL11">
        <v>-2.2999999999999998</v>
      </c>
      <c r="AM11" s="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0</v>
      </c>
    </row>
    <row r="12" spans="1:45" x14ac:dyDescent="0.25">
      <c r="A12">
        <v>10</v>
      </c>
      <c r="B12" t="str">
        <f>"S"&amp;C12&amp;"_C"&amp;D12&amp;"_H"&amp;E12</f>
        <v>SL_CL_HH</v>
      </c>
      <c r="C12" t="s">
        <v>85</v>
      </c>
      <c r="D12" t="s">
        <v>85</v>
      </c>
      <c r="E12" t="s">
        <v>87</v>
      </c>
      <c r="F12" t="s">
        <v>74</v>
      </c>
      <c r="G12">
        <v>0</v>
      </c>
      <c r="H12" t="s">
        <v>75</v>
      </c>
      <c r="I12">
        <v>51</v>
      </c>
      <c r="J12">
        <v>0.08</v>
      </c>
      <c r="K12">
        <f>0.23-L12/(AF12*1000)</f>
        <v>0.11168241905792166</v>
      </c>
      <c r="L12">
        <v>500</v>
      </c>
      <c r="M12">
        <f>AVERAGE(M$3:M$11)</f>
        <v>0.37470365101944059</v>
      </c>
      <c r="N12">
        <f t="shared" ref="N12:AC27" si="1">AVERAGE(N$3:N$11)</f>
        <v>0.30745059326056012</v>
      </c>
      <c r="O12">
        <f t="shared" si="1"/>
        <v>1E-3</v>
      </c>
      <c r="P12">
        <f t="shared" si="1"/>
        <v>0.98018015937266456</v>
      </c>
      <c r="Q12">
        <f t="shared" si="1"/>
        <v>1.3289176549805767E-3</v>
      </c>
      <c r="R12">
        <f t="shared" si="1"/>
        <v>287.22197474175982</v>
      </c>
      <c r="S12">
        <f t="shared" si="1"/>
        <v>99.332634939928127</v>
      </c>
      <c r="T12">
        <f t="shared" si="1"/>
        <v>1248.7990129446907</v>
      </c>
      <c r="U12">
        <f t="shared" si="1"/>
        <v>489.62430314423051</v>
      </c>
      <c r="V12">
        <f t="shared" si="1"/>
        <v>1141.5875735458817</v>
      </c>
      <c r="W12">
        <f t="shared" si="1"/>
        <v>1.3578493545423733E-3</v>
      </c>
      <c r="X12">
        <f t="shared" si="1"/>
        <v>2.2067651782268112E-3</v>
      </c>
      <c r="Y12">
        <f t="shared" si="1"/>
        <v>1.7823072663845922E-3</v>
      </c>
      <c r="Z12">
        <f t="shared" si="1"/>
        <v>1.4246971099002273E-3</v>
      </c>
      <c r="AA12">
        <f t="shared" si="1"/>
        <v>14.079444444444439</v>
      </c>
      <c r="AB12">
        <f t="shared" si="1"/>
        <v>69.809444444444452</v>
      </c>
      <c r="AC12">
        <f t="shared" si="1"/>
        <v>16.111111111111111</v>
      </c>
      <c r="AD12">
        <f t="shared" ref="AD12:AG27" si="2">AVERAGE(AD$3:AD$11)</f>
        <v>0.16111111111111109</v>
      </c>
      <c r="AE12">
        <f t="shared" si="2"/>
        <v>0.85920555555555578</v>
      </c>
      <c r="AF12">
        <f t="shared" si="2"/>
        <v>4.2259146613618812</v>
      </c>
      <c r="AG12">
        <f>AVERAGE(AG$3:AG$11)</f>
        <v>0.21369616857511844</v>
      </c>
      <c r="AH12">
        <v>2</v>
      </c>
      <c r="AI12" s="2">
        <v>100</v>
      </c>
      <c r="AJ12">
        <v>75.098470210000002</v>
      </c>
      <c r="AK12">
        <v>1.1000000000000001</v>
      </c>
      <c r="AL12">
        <v>-2.2999999999999998</v>
      </c>
      <c r="AM12" s="3">
        <v>0</v>
      </c>
      <c r="AN12">
        <f>EXP(-1.06+-0.0029*$L12)</f>
        <v>8.1268239240891701E-2</v>
      </c>
      <c r="AO12">
        <f>EXP(-1.06+-0.0029*$L12)</f>
        <v>8.1268239240891701E-2</v>
      </c>
      <c r="AP12">
        <v>1</v>
      </c>
      <c r="AQ12">
        <v>1</v>
      </c>
      <c r="AR12">
        <v>1</v>
      </c>
      <c r="AS12">
        <v>0</v>
      </c>
    </row>
    <row r="13" spans="1:45" x14ac:dyDescent="0.25">
      <c r="A13">
        <v>11</v>
      </c>
      <c r="B13" t="str">
        <f t="shared" ref="B13:B38" si="3">"S"&amp;C13&amp;"_C"&amp;D13&amp;"_H"&amp;E13</f>
        <v>SL_CL_HM</v>
      </c>
      <c r="C13" t="s">
        <v>85</v>
      </c>
      <c r="D13" t="s">
        <v>85</v>
      </c>
      <c r="E13" t="s">
        <v>86</v>
      </c>
      <c r="F13" t="s">
        <v>74</v>
      </c>
      <c r="G13">
        <v>2</v>
      </c>
      <c r="H13" t="s">
        <v>76</v>
      </c>
      <c r="I13">
        <v>51</v>
      </c>
      <c r="J13">
        <v>0.08</v>
      </c>
      <c r="K13">
        <f t="shared" ref="K13:K38" si="4">0.23-L13/(AF13*1000)</f>
        <v>0.11168241905792166</v>
      </c>
      <c r="L13">
        <v>500</v>
      </c>
      <c r="M13">
        <f t="shared" ref="M13:AB43" si="5">AVERAGE(M$3:M$11)</f>
        <v>0.37470365101944059</v>
      </c>
      <c r="N13">
        <f t="shared" si="1"/>
        <v>0.30745059326056012</v>
      </c>
      <c r="O13">
        <f t="shared" si="1"/>
        <v>1E-3</v>
      </c>
      <c r="P13">
        <f t="shared" si="1"/>
        <v>0.98018015937266456</v>
      </c>
      <c r="Q13">
        <f t="shared" si="1"/>
        <v>1.3289176549805767E-3</v>
      </c>
      <c r="R13">
        <f t="shared" si="1"/>
        <v>287.22197474175982</v>
      </c>
      <c r="S13">
        <f t="shared" si="1"/>
        <v>99.332634939928127</v>
      </c>
      <c r="T13">
        <f t="shared" si="1"/>
        <v>1248.7990129446907</v>
      </c>
      <c r="U13">
        <f t="shared" si="1"/>
        <v>489.62430314423051</v>
      </c>
      <c r="V13">
        <f t="shared" si="1"/>
        <v>1141.5875735458817</v>
      </c>
      <c r="W13">
        <f t="shared" si="1"/>
        <v>1.3578493545423733E-3</v>
      </c>
      <c r="X13">
        <f t="shared" si="1"/>
        <v>2.2067651782268112E-3</v>
      </c>
      <c r="Y13">
        <f t="shared" si="1"/>
        <v>1.7823072663845922E-3</v>
      </c>
      <c r="Z13">
        <f t="shared" si="1"/>
        <v>1.4246971099002273E-3</v>
      </c>
      <c r="AA13">
        <f t="shared" si="1"/>
        <v>14.079444444444439</v>
      </c>
      <c r="AB13">
        <f t="shared" si="1"/>
        <v>69.809444444444452</v>
      </c>
      <c r="AC13">
        <f t="shared" si="1"/>
        <v>16.111111111111111</v>
      </c>
      <c r="AD13">
        <f t="shared" si="2"/>
        <v>0.16111111111111109</v>
      </c>
      <c r="AE13">
        <f t="shared" si="2"/>
        <v>0.85920555555555578</v>
      </c>
      <c r="AF13">
        <f t="shared" si="2"/>
        <v>4.2259146613618812</v>
      </c>
      <c r="AG13">
        <f t="shared" si="2"/>
        <v>0.21369616857511844</v>
      </c>
      <c r="AH13">
        <v>2</v>
      </c>
      <c r="AI13" s="2">
        <v>100</v>
      </c>
      <c r="AJ13">
        <v>75.18614762</v>
      </c>
      <c r="AK13">
        <v>1.1000000000000001</v>
      </c>
      <c r="AL13">
        <v>-2.2999999999999998</v>
      </c>
      <c r="AM13" s="3">
        <v>8.7677409999997735E-2</v>
      </c>
      <c r="AN13">
        <f t="shared" ref="AN13:AO39" si="6">EXP(-1.06+-0.0029*$L13)</f>
        <v>8.1268239240891701E-2</v>
      </c>
      <c r="AO13">
        <f t="shared" si="6"/>
        <v>8.1268239240891701E-2</v>
      </c>
      <c r="AP13">
        <v>1</v>
      </c>
      <c r="AQ13">
        <v>1</v>
      </c>
      <c r="AR13">
        <v>1</v>
      </c>
      <c r="AS13">
        <v>0</v>
      </c>
    </row>
    <row r="14" spans="1:45" x14ac:dyDescent="0.25">
      <c r="A14">
        <v>12</v>
      </c>
      <c r="B14" t="str">
        <f t="shared" si="3"/>
        <v>SL_CL_HL</v>
      </c>
      <c r="C14" t="s">
        <v>85</v>
      </c>
      <c r="D14" t="s">
        <v>85</v>
      </c>
      <c r="E14" t="s">
        <v>85</v>
      </c>
      <c r="F14" t="s">
        <v>74</v>
      </c>
      <c r="G14">
        <v>4</v>
      </c>
      <c r="H14" t="s">
        <v>77</v>
      </c>
      <c r="I14">
        <v>51</v>
      </c>
      <c r="J14">
        <v>0.08</v>
      </c>
      <c r="K14">
        <f t="shared" si="4"/>
        <v>0.11168241905792166</v>
      </c>
      <c r="L14">
        <v>500</v>
      </c>
      <c r="M14">
        <f t="shared" si="5"/>
        <v>0.37470365101944059</v>
      </c>
      <c r="N14">
        <f t="shared" si="1"/>
        <v>0.30745059326056012</v>
      </c>
      <c r="O14">
        <f t="shared" si="1"/>
        <v>1E-3</v>
      </c>
      <c r="P14">
        <f t="shared" si="1"/>
        <v>0.98018015937266456</v>
      </c>
      <c r="Q14">
        <f t="shared" si="1"/>
        <v>1.3289176549805767E-3</v>
      </c>
      <c r="R14">
        <f t="shared" si="1"/>
        <v>287.22197474175982</v>
      </c>
      <c r="S14">
        <f t="shared" si="1"/>
        <v>99.332634939928127</v>
      </c>
      <c r="T14">
        <f t="shared" si="1"/>
        <v>1248.7990129446907</v>
      </c>
      <c r="U14">
        <f t="shared" si="1"/>
        <v>489.62430314423051</v>
      </c>
      <c r="V14">
        <f t="shared" si="1"/>
        <v>1141.5875735458817</v>
      </c>
      <c r="W14">
        <f t="shared" si="1"/>
        <v>1.3578493545423733E-3</v>
      </c>
      <c r="X14">
        <f t="shared" si="1"/>
        <v>2.2067651782268112E-3</v>
      </c>
      <c r="Y14">
        <f t="shared" si="1"/>
        <v>1.7823072663845922E-3</v>
      </c>
      <c r="Z14">
        <f t="shared" si="1"/>
        <v>1.4246971099002273E-3</v>
      </c>
      <c r="AA14">
        <f t="shared" si="1"/>
        <v>14.079444444444439</v>
      </c>
      <c r="AB14">
        <f t="shared" si="1"/>
        <v>69.809444444444452</v>
      </c>
      <c r="AC14">
        <f t="shared" si="1"/>
        <v>16.111111111111111</v>
      </c>
      <c r="AD14">
        <f t="shared" si="2"/>
        <v>0.16111111111111109</v>
      </c>
      <c r="AE14">
        <f t="shared" si="2"/>
        <v>0.85920555555555578</v>
      </c>
      <c r="AF14">
        <f t="shared" si="2"/>
        <v>4.2259146613618812</v>
      </c>
      <c r="AG14">
        <f t="shared" si="2"/>
        <v>0.21369616857511844</v>
      </c>
      <c r="AH14">
        <v>2</v>
      </c>
      <c r="AI14" s="2">
        <v>100</v>
      </c>
      <c r="AJ14">
        <v>76.178809999999999</v>
      </c>
      <c r="AK14">
        <v>1.1000000000000001</v>
      </c>
      <c r="AL14">
        <v>-2.2999999999999998</v>
      </c>
      <c r="AM14" s="3">
        <v>1.0803397899999965</v>
      </c>
      <c r="AN14">
        <f t="shared" si="6"/>
        <v>8.1268239240891701E-2</v>
      </c>
      <c r="AO14">
        <f t="shared" si="6"/>
        <v>8.1268239240891701E-2</v>
      </c>
      <c r="AP14">
        <v>1</v>
      </c>
      <c r="AQ14">
        <v>1</v>
      </c>
      <c r="AR14">
        <v>1</v>
      </c>
      <c r="AS14">
        <v>0</v>
      </c>
    </row>
    <row r="15" spans="1:45" x14ac:dyDescent="0.25">
      <c r="A15">
        <v>13</v>
      </c>
      <c r="B15" t="str">
        <f t="shared" si="3"/>
        <v>SL_CM_HH</v>
      </c>
      <c r="C15" t="s">
        <v>85</v>
      </c>
      <c r="D15" t="s">
        <v>86</v>
      </c>
      <c r="E15" t="s">
        <v>87</v>
      </c>
      <c r="F15" t="s">
        <v>74</v>
      </c>
      <c r="G15">
        <v>0</v>
      </c>
      <c r="H15" t="s">
        <v>75</v>
      </c>
      <c r="I15">
        <v>115</v>
      </c>
      <c r="J15">
        <v>0.17</v>
      </c>
      <c r="K15">
        <f t="shared" si="4"/>
        <v>0.11168241905792166</v>
      </c>
      <c r="L15">
        <v>500</v>
      </c>
      <c r="M15">
        <f t="shared" si="5"/>
        <v>0.37470365101944059</v>
      </c>
      <c r="N15">
        <f t="shared" si="1"/>
        <v>0.30745059326056012</v>
      </c>
      <c r="O15">
        <f t="shared" si="1"/>
        <v>1E-3</v>
      </c>
      <c r="P15">
        <f t="shared" si="1"/>
        <v>0.98018015937266456</v>
      </c>
      <c r="Q15">
        <f t="shared" si="1"/>
        <v>1.3289176549805767E-3</v>
      </c>
      <c r="R15">
        <f t="shared" si="1"/>
        <v>287.22197474175982</v>
      </c>
      <c r="S15">
        <f t="shared" si="1"/>
        <v>99.332634939928127</v>
      </c>
      <c r="T15">
        <f t="shared" si="1"/>
        <v>1248.7990129446907</v>
      </c>
      <c r="U15">
        <f t="shared" si="1"/>
        <v>489.62430314423051</v>
      </c>
      <c r="V15">
        <f t="shared" si="1"/>
        <v>1141.5875735458817</v>
      </c>
      <c r="W15">
        <f t="shared" si="1"/>
        <v>1.3578493545423733E-3</v>
      </c>
      <c r="X15">
        <f t="shared" si="1"/>
        <v>2.2067651782268112E-3</v>
      </c>
      <c r="Y15">
        <f t="shared" si="1"/>
        <v>1.7823072663845922E-3</v>
      </c>
      <c r="Z15">
        <f t="shared" si="1"/>
        <v>1.4246971099002273E-3</v>
      </c>
      <c r="AA15">
        <f t="shared" si="1"/>
        <v>14.079444444444439</v>
      </c>
      <c r="AB15">
        <f t="shared" si="1"/>
        <v>69.809444444444452</v>
      </c>
      <c r="AC15">
        <f t="shared" si="1"/>
        <v>16.111111111111111</v>
      </c>
      <c r="AD15">
        <f t="shared" si="2"/>
        <v>0.16111111111111109</v>
      </c>
      <c r="AE15">
        <f t="shared" si="2"/>
        <v>0.85920555555555578</v>
      </c>
      <c r="AF15">
        <f t="shared" si="2"/>
        <v>4.2259146613618812</v>
      </c>
      <c r="AG15">
        <f t="shared" si="2"/>
        <v>0.21369616857511844</v>
      </c>
      <c r="AH15">
        <v>2</v>
      </c>
      <c r="AI15" s="2">
        <v>100</v>
      </c>
      <c r="AJ15">
        <v>75.098470210000002</v>
      </c>
      <c r="AK15">
        <v>1.1000000000000001</v>
      </c>
      <c r="AL15">
        <v>-2.2999999999999998</v>
      </c>
      <c r="AM15" s="3">
        <v>0</v>
      </c>
      <c r="AN15">
        <f t="shared" si="6"/>
        <v>8.1268239240891701E-2</v>
      </c>
      <c r="AO15">
        <f t="shared" si="6"/>
        <v>8.1268239240891701E-2</v>
      </c>
      <c r="AP15">
        <v>1</v>
      </c>
      <c r="AQ15">
        <v>1</v>
      </c>
      <c r="AR15">
        <v>1</v>
      </c>
      <c r="AS15">
        <v>0</v>
      </c>
    </row>
    <row r="16" spans="1:45" x14ac:dyDescent="0.25">
      <c r="A16">
        <v>14</v>
      </c>
      <c r="B16" t="str">
        <f t="shared" si="3"/>
        <v>SL_CM_HM</v>
      </c>
      <c r="C16" t="s">
        <v>85</v>
      </c>
      <c r="D16" t="s">
        <v>86</v>
      </c>
      <c r="E16" t="s">
        <v>86</v>
      </c>
      <c r="F16" t="s">
        <v>74</v>
      </c>
      <c r="G16">
        <v>2</v>
      </c>
      <c r="H16" t="s">
        <v>76</v>
      </c>
      <c r="I16">
        <v>115</v>
      </c>
      <c r="J16">
        <v>0.17</v>
      </c>
      <c r="K16">
        <f t="shared" si="4"/>
        <v>0.11168241905792166</v>
      </c>
      <c r="L16">
        <v>500</v>
      </c>
      <c r="M16">
        <f t="shared" si="5"/>
        <v>0.37470365101944059</v>
      </c>
      <c r="N16">
        <f t="shared" si="1"/>
        <v>0.30745059326056012</v>
      </c>
      <c r="O16">
        <f t="shared" si="1"/>
        <v>1E-3</v>
      </c>
      <c r="P16">
        <f t="shared" si="1"/>
        <v>0.98018015937266456</v>
      </c>
      <c r="Q16">
        <f t="shared" si="1"/>
        <v>1.3289176549805767E-3</v>
      </c>
      <c r="R16">
        <f t="shared" si="1"/>
        <v>287.22197474175982</v>
      </c>
      <c r="S16">
        <f t="shared" si="1"/>
        <v>99.332634939928127</v>
      </c>
      <c r="T16">
        <f t="shared" si="1"/>
        <v>1248.7990129446907</v>
      </c>
      <c r="U16">
        <f t="shared" si="1"/>
        <v>489.62430314423051</v>
      </c>
      <c r="V16">
        <f t="shared" si="1"/>
        <v>1141.5875735458817</v>
      </c>
      <c r="W16">
        <f t="shared" si="1"/>
        <v>1.3578493545423733E-3</v>
      </c>
      <c r="X16">
        <f t="shared" si="1"/>
        <v>2.2067651782268112E-3</v>
      </c>
      <c r="Y16">
        <f t="shared" si="1"/>
        <v>1.7823072663845922E-3</v>
      </c>
      <c r="Z16">
        <f t="shared" si="1"/>
        <v>1.4246971099002273E-3</v>
      </c>
      <c r="AA16">
        <f t="shared" si="1"/>
        <v>14.079444444444439</v>
      </c>
      <c r="AB16">
        <f t="shared" si="1"/>
        <v>69.809444444444452</v>
      </c>
      <c r="AC16">
        <f t="shared" si="1"/>
        <v>16.111111111111111</v>
      </c>
      <c r="AD16">
        <f t="shared" si="2"/>
        <v>0.16111111111111109</v>
      </c>
      <c r="AE16">
        <f t="shared" si="2"/>
        <v>0.85920555555555578</v>
      </c>
      <c r="AF16">
        <f t="shared" si="2"/>
        <v>4.2259146613618812</v>
      </c>
      <c r="AG16">
        <f t="shared" si="2"/>
        <v>0.21369616857511844</v>
      </c>
      <c r="AH16">
        <v>2</v>
      </c>
      <c r="AI16" s="2">
        <v>100</v>
      </c>
      <c r="AJ16">
        <v>75.18614762</v>
      </c>
      <c r="AK16">
        <v>1.1000000000000001</v>
      </c>
      <c r="AL16">
        <v>-2.2999999999999998</v>
      </c>
      <c r="AM16" s="3">
        <v>8.7677409999997735E-2</v>
      </c>
      <c r="AN16">
        <f t="shared" si="6"/>
        <v>8.1268239240891701E-2</v>
      </c>
      <c r="AO16">
        <f t="shared" si="6"/>
        <v>8.1268239240891701E-2</v>
      </c>
      <c r="AP16">
        <v>1</v>
      </c>
      <c r="AQ16">
        <v>1</v>
      </c>
      <c r="AR16">
        <v>1</v>
      </c>
      <c r="AS16">
        <v>0</v>
      </c>
    </row>
    <row r="17" spans="1:45" x14ac:dyDescent="0.25">
      <c r="A17">
        <v>15</v>
      </c>
      <c r="B17" t="str">
        <f t="shared" si="3"/>
        <v>SL_CM_HL</v>
      </c>
      <c r="C17" t="s">
        <v>85</v>
      </c>
      <c r="D17" t="s">
        <v>86</v>
      </c>
      <c r="E17" t="s">
        <v>85</v>
      </c>
      <c r="F17" t="s">
        <v>74</v>
      </c>
      <c r="G17">
        <v>4</v>
      </c>
      <c r="H17" t="s">
        <v>77</v>
      </c>
      <c r="I17">
        <v>115</v>
      </c>
      <c r="J17">
        <v>0.17</v>
      </c>
      <c r="K17">
        <f t="shared" si="4"/>
        <v>0.11168241905792166</v>
      </c>
      <c r="L17">
        <v>500</v>
      </c>
      <c r="M17">
        <f t="shared" si="5"/>
        <v>0.37470365101944059</v>
      </c>
      <c r="N17">
        <f t="shared" si="1"/>
        <v>0.30745059326056012</v>
      </c>
      <c r="O17">
        <f t="shared" si="1"/>
        <v>1E-3</v>
      </c>
      <c r="P17">
        <f t="shared" si="1"/>
        <v>0.98018015937266456</v>
      </c>
      <c r="Q17">
        <f t="shared" si="1"/>
        <v>1.3289176549805767E-3</v>
      </c>
      <c r="R17">
        <f t="shared" si="1"/>
        <v>287.22197474175982</v>
      </c>
      <c r="S17">
        <f t="shared" si="1"/>
        <v>99.332634939928127</v>
      </c>
      <c r="T17">
        <f t="shared" si="1"/>
        <v>1248.7990129446907</v>
      </c>
      <c r="U17">
        <f t="shared" si="1"/>
        <v>489.62430314423051</v>
      </c>
      <c r="V17">
        <f t="shared" si="1"/>
        <v>1141.5875735458817</v>
      </c>
      <c r="W17">
        <f t="shared" si="1"/>
        <v>1.3578493545423733E-3</v>
      </c>
      <c r="X17">
        <f t="shared" si="1"/>
        <v>2.2067651782268112E-3</v>
      </c>
      <c r="Y17">
        <f t="shared" si="1"/>
        <v>1.7823072663845922E-3</v>
      </c>
      <c r="Z17">
        <f t="shared" si="1"/>
        <v>1.4246971099002273E-3</v>
      </c>
      <c r="AA17">
        <f t="shared" si="1"/>
        <v>14.079444444444439</v>
      </c>
      <c r="AB17">
        <f t="shared" si="1"/>
        <v>69.809444444444452</v>
      </c>
      <c r="AC17">
        <f t="shared" si="1"/>
        <v>16.111111111111111</v>
      </c>
      <c r="AD17">
        <f t="shared" si="2"/>
        <v>0.16111111111111109</v>
      </c>
      <c r="AE17">
        <f t="shared" si="2"/>
        <v>0.85920555555555578</v>
      </c>
      <c r="AF17">
        <f t="shared" si="2"/>
        <v>4.2259146613618812</v>
      </c>
      <c r="AG17">
        <f t="shared" si="2"/>
        <v>0.21369616857511844</v>
      </c>
      <c r="AH17">
        <v>2</v>
      </c>
      <c r="AI17" s="2">
        <v>100</v>
      </c>
      <c r="AJ17">
        <v>76.178809999999999</v>
      </c>
      <c r="AK17">
        <v>1.1000000000000001</v>
      </c>
      <c r="AL17">
        <v>-2.2999999999999998</v>
      </c>
      <c r="AM17" s="3">
        <v>1.0803397899999965</v>
      </c>
      <c r="AN17">
        <f t="shared" si="6"/>
        <v>8.1268239240891701E-2</v>
      </c>
      <c r="AO17">
        <f t="shared" si="6"/>
        <v>8.1268239240891701E-2</v>
      </c>
      <c r="AP17">
        <v>1</v>
      </c>
      <c r="AQ17">
        <v>1</v>
      </c>
      <c r="AR17">
        <v>1</v>
      </c>
      <c r="AS17">
        <v>0</v>
      </c>
    </row>
    <row r="18" spans="1:45" x14ac:dyDescent="0.25">
      <c r="A18">
        <v>16</v>
      </c>
      <c r="B18" t="str">
        <f t="shared" si="3"/>
        <v>SL_CH_HH</v>
      </c>
      <c r="C18" t="s">
        <v>85</v>
      </c>
      <c r="D18" t="s">
        <v>87</v>
      </c>
      <c r="E18" t="s">
        <v>87</v>
      </c>
      <c r="F18" t="s">
        <v>74</v>
      </c>
      <c r="G18">
        <v>0</v>
      </c>
      <c r="H18" t="s">
        <v>75</v>
      </c>
      <c r="I18">
        <v>202</v>
      </c>
      <c r="J18">
        <v>0.23</v>
      </c>
      <c r="K18">
        <f t="shared" si="4"/>
        <v>0.11168241905792166</v>
      </c>
      <c r="L18">
        <v>500</v>
      </c>
      <c r="M18">
        <f t="shared" si="5"/>
        <v>0.37470365101944059</v>
      </c>
      <c r="N18">
        <f t="shared" si="1"/>
        <v>0.30745059326056012</v>
      </c>
      <c r="O18">
        <f t="shared" si="1"/>
        <v>1E-3</v>
      </c>
      <c r="P18">
        <f t="shared" si="1"/>
        <v>0.98018015937266456</v>
      </c>
      <c r="Q18">
        <f t="shared" si="1"/>
        <v>1.3289176549805767E-3</v>
      </c>
      <c r="R18">
        <f t="shared" si="1"/>
        <v>287.22197474175982</v>
      </c>
      <c r="S18">
        <f t="shared" si="1"/>
        <v>99.332634939928127</v>
      </c>
      <c r="T18">
        <f t="shared" si="1"/>
        <v>1248.7990129446907</v>
      </c>
      <c r="U18">
        <f t="shared" si="1"/>
        <v>489.62430314423051</v>
      </c>
      <c r="V18">
        <f t="shared" si="1"/>
        <v>1141.5875735458817</v>
      </c>
      <c r="W18">
        <f t="shared" si="1"/>
        <v>1.3578493545423733E-3</v>
      </c>
      <c r="X18">
        <f t="shared" si="1"/>
        <v>2.2067651782268112E-3</v>
      </c>
      <c r="Y18">
        <f t="shared" si="1"/>
        <v>1.7823072663845922E-3</v>
      </c>
      <c r="Z18">
        <f t="shared" si="1"/>
        <v>1.4246971099002273E-3</v>
      </c>
      <c r="AA18">
        <f t="shared" si="1"/>
        <v>14.079444444444439</v>
      </c>
      <c r="AB18">
        <f t="shared" si="1"/>
        <v>69.809444444444452</v>
      </c>
      <c r="AC18">
        <f t="shared" si="1"/>
        <v>16.111111111111111</v>
      </c>
      <c r="AD18">
        <f t="shared" si="2"/>
        <v>0.16111111111111109</v>
      </c>
      <c r="AE18">
        <f t="shared" si="2"/>
        <v>0.85920555555555578</v>
      </c>
      <c r="AF18">
        <f t="shared" si="2"/>
        <v>4.2259146613618812</v>
      </c>
      <c r="AG18">
        <f t="shared" si="2"/>
        <v>0.21369616857511844</v>
      </c>
      <c r="AH18">
        <v>2</v>
      </c>
      <c r="AI18" s="2">
        <v>100</v>
      </c>
      <c r="AJ18">
        <v>75.098470210000002</v>
      </c>
      <c r="AK18">
        <v>1.1000000000000001</v>
      </c>
      <c r="AL18">
        <v>-2.2999999999999998</v>
      </c>
      <c r="AM18" s="3">
        <v>0</v>
      </c>
      <c r="AN18">
        <f t="shared" si="6"/>
        <v>8.1268239240891701E-2</v>
      </c>
      <c r="AO18">
        <f t="shared" si="6"/>
        <v>8.1268239240891701E-2</v>
      </c>
      <c r="AP18">
        <v>1</v>
      </c>
      <c r="AQ18">
        <v>1</v>
      </c>
      <c r="AR18">
        <v>1</v>
      </c>
      <c r="AS18">
        <v>0</v>
      </c>
    </row>
    <row r="19" spans="1:45" x14ac:dyDescent="0.25">
      <c r="A19">
        <v>17</v>
      </c>
      <c r="B19" t="str">
        <f t="shared" si="3"/>
        <v>SL_CH_HM</v>
      </c>
      <c r="C19" t="s">
        <v>85</v>
      </c>
      <c r="D19" t="s">
        <v>87</v>
      </c>
      <c r="E19" t="s">
        <v>86</v>
      </c>
      <c r="F19" t="s">
        <v>74</v>
      </c>
      <c r="G19">
        <v>2</v>
      </c>
      <c r="H19" t="s">
        <v>76</v>
      </c>
      <c r="I19">
        <v>202</v>
      </c>
      <c r="J19">
        <v>0.23</v>
      </c>
      <c r="K19">
        <f t="shared" si="4"/>
        <v>0.11168241905792166</v>
      </c>
      <c r="L19">
        <v>500</v>
      </c>
      <c r="M19">
        <f t="shared" si="5"/>
        <v>0.37470365101944059</v>
      </c>
      <c r="N19">
        <f t="shared" si="1"/>
        <v>0.30745059326056012</v>
      </c>
      <c r="O19">
        <f t="shared" si="1"/>
        <v>1E-3</v>
      </c>
      <c r="P19">
        <f t="shared" si="1"/>
        <v>0.98018015937266456</v>
      </c>
      <c r="Q19">
        <f t="shared" si="1"/>
        <v>1.3289176549805767E-3</v>
      </c>
      <c r="R19">
        <f t="shared" si="1"/>
        <v>287.22197474175982</v>
      </c>
      <c r="S19">
        <f t="shared" si="1"/>
        <v>99.332634939928127</v>
      </c>
      <c r="T19">
        <f t="shared" si="1"/>
        <v>1248.7990129446907</v>
      </c>
      <c r="U19">
        <f t="shared" si="1"/>
        <v>489.62430314423051</v>
      </c>
      <c r="V19">
        <f t="shared" si="1"/>
        <v>1141.5875735458817</v>
      </c>
      <c r="W19">
        <f t="shared" si="1"/>
        <v>1.3578493545423733E-3</v>
      </c>
      <c r="X19">
        <f t="shared" si="1"/>
        <v>2.2067651782268112E-3</v>
      </c>
      <c r="Y19">
        <f t="shared" si="1"/>
        <v>1.7823072663845922E-3</v>
      </c>
      <c r="Z19">
        <f t="shared" si="1"/>
        <v>1.4246971099002273E-3</v>
      </c>
      <c r="AA19">
        <f t="shared" si="1"/>
        <v>14.079444444444439</v>
      </c>
      <c r="AB19">
        <f t="shared" si="1"/>
        <v>69.809444444444452</v>
      </c>
      <c r="AC19">
        <f t="shared" si="1"/>
        <v>16.111111111111111</v>
      </c>
      <c r="AD19">
        <f t="shared" si="2"/>
        <v>0.16111111111111109</v>
      </c>
      <c r="AE19">
        <f t="shared" si="2"/>
        <v>0.85920555555555578</v>
      </c>
      <c r="AF19">
        <f t="shared" si="2"/>
        <v>4.2259146613618812</v>
      </c>
      <c r="AG19">
        <f t="shared" si="2"/>
        <v>0.21369616857511844</v>
      </c>
      <c r="AH19">
        <v>2</v>
      </c>
      <c r="AI19" s="2">
        <v>100</v>
      </c>
      <c r="AJ19">
        <v>75.18614762</v>
      </c>
      <c r="AK19">
        <v>1.1000000000000001</v>
      </c>
      <c r="AL19">
        <v>-2.2999999999999998</v>
      </c>
      <c r="AM19" s="3">
        <v>8.7677409999997735E-2</v>
      </c>
      <c r="AN19">
        <f t="shared" si="6"/>
        <v>8.1268239240891701E-2</v>
      </c>
      <c r="AO19">
        <f t="shared" si="6"/>
        <v>8.1268239240891701E-2</v>
      </c>
      <c r="AP19">
        <v>1</v>
      </c>
      <c r="AQ19">
        <v>1</v>
      </c>
      <c r="AR19">
        <v>1</v>
      </c>
      <c r="AS19">
        <v>0</v>
      </c>
    </row>
    <row r="20" spans="1:45" x14ac:dyDescent="0.25">
      <c r="A20">
        <v>18</v>
      </c>
      <c r="B20" t="str">
        <f t="shared" si="3"/>
        <v>SL_CH_HL</v>
      </c>
      <c r="C20" t="s">
        <v>85</v>
      </c>
      <c r="D20" t="s">
        <v>87</v>
      </c>
      <c r="E20" t="s">
        <v>85</v>
      </c>
      <c r="F20" t="s">
        <v>74</v>
      </c>
      <c r="G20">
        <v>4</v>
      </c>
      <c r="H20" t="s">
        <v>77</v>
      </c>
      <c r="I20">
        <v>202</v>
      </c>
      <c r="J20">
        <v>0.23</v>
      </c>
      <c r="K20">
        <f t="shared" si="4"/>
        <v>0.11168241905792166</v>
      </c>
      <c r="L20">
        <v>500</v>
      </c>
      <c r="M20">
        <f t="shared" si="5"/>
        <v>0.37470365101944059</v>
      </c>
      <c r="N20">
        <f t="shared" si="1"/>
        <v>0.30745059326056012</v>
      </c>
      <c r="O20">
        <f t="shared" si="1"/>
        <v>1E-3</v>
      </c>
      <c r="P20">
        <f t="shared" si="1"/>
        <v>0.98018015937266456</v>
      </c>
      <c r="Q20">
        <f t="shared" si="1"/>
        <v>1.3289176549805767E-3</v>
      </c>
      <c r="R20">
        <f t="shared" si="1"/>
        <v>287.22197474175982</v>
      </c>
      <c r="S20">
        <f t="shared" si="1"/>
        <v>99.332634939928127</v>
      </c>
      <c r="T20">
        <f t="shared" si="1"/>
        <v>1248.7990129446907</v>
      </c>
      <c r="U20">
        <f t="shared" si="1"/>
        <v>489.62430314423051</v>
      </c>
      <c r="V20">
        <f t="shared" si="1"/>
        <v>1141.5875735458817</v>
      </c>
      <c r="W20">
        <f t="shared" si="1"/>
        <v>1.3578493545423733E-3</v>
      </c>
      <c r="X20">
        <f t="shared" si="1"/>
        <v>2.2067651782268112E-3</v>
      </c>
      <c r="Y20">
        <f t="shared" si="1"/>
        <v>1.7823072663845922E-3</v>
      </c>
      <c r="Z20">
        <f t="shared" si="1"/>
        <v>1.4246971099002273E-3</v>
      </c>
      <c r="AA20">
        <f t="shared" si="1"/>
        <v>14.079444444444439</v>
      </c>
      <c r="AB20">
        <f t="shared" si="1"/>
        <v>69.809444444444452</v>
      </c>
      <c r="AC20">
        <f t="shared" si="1"/>
        <v>16.111111111111111</v>
      </c>
      <c r="AD20">
        <f t="shared" si="2"/>
        <v>0.16111111111111109</v>
      </c>
      <c r="AE20">
        <f t="shared" si="2"/>
        <v>0.85920555555555578</v>
      </c>
      <c r="AF20">
        <f t="shared" si="2"/>
        <v>4.2259146613618812</v>
      </c>
      <c r="AG20">
        <f t="shared" si="2"/>
        <v>0.21369616857511844</v>
      </c>
      <c r="AH20">
        <v>2</v>
      </c>
      <c r="AI20" s="2">
        <v>100</v>
      </c>
      <c r="AJ20">
        <v>76.178809999999999</v>
      </c>
      <c r="AK20">
        <v>1.1000000000000001</v>
      </c>
      <c r="AL20">
        <v>-2.2999999999999998</v>
      </c>
      <c r="AM20" s="3">
        <v>1.0803397899999965</v>
      </c>
      <c r="AN20">
        <f t="shared" si="6"/>
        <v>8.1268239240891701E-2</v>
      </c>
      <c r="AO20">
        <f t="shared" si="6"/>
        <v>8.1268239240891701E-2</v>
      </c>
      <c r="AP20">
        <v>1</v>
      </c>
      <c r="AQ20">
        <v>1</v>
      </c>
      <c r="AR20">
        <v>1</v>
      </c>
      <c r="AS20">
        <v>0</v>
      </c>
    </row>
    <row r="21" spans="1:45" x14ac:dyDescent="0.25">
      <c r="A21">
        <v>19</v>
      </c>
      <c r="B21" t="str">
        <f t="shared" si="3"/>
        <v>SM_CL_HH</v>
      </c>
      <c r="C21" t="s">
        <v>86</v>
      </c>
      <c r="D21" t="s">
        <v>85</v>
      </c>
      <c r="E21" t="s">
        <v>87</v>
      </c>
      <c r="F21" t="s">
        <v>74</v>
      </c>
      <c r="G21">
        <v>0</v>
      </c>
      <c r="H21" t="s">
        <v>75</v>
      </c>
      <c r="I21">
        <v>51</v>
      </c>
      <c r="J21">
        <v>0.08</v>
      </c>
      <c r="K21">
        <f t="shared" si="4"/>
        <v>0.23</v>
      </c>
      <c r="L21">
        <v>0</v>
      </c>
      <c r="M21">
        <f t="shared" si="5"/>
        <v>0.37470365101944059</v>
      </c>
      <c r="N21">
        <f t="shared" si="1"/>
        <v>0.30745059326056012</v>
      </c>
      <c r="O21">
        <f t="shared" si="1"/>
        <v>1E-3</v>
      </c>
      <c r="P21">
        <f t="shared" si="1"/>
        <v>0.98018015937266456</v>
      </c>
      <c r="Q21">
        <f t="shared" si="1"/>
        <v>1.3289176549805767E-3</v>
      </c>
      <c r="R21">
        <f t="shared" si="1"/>
        <v>287.22197474175982</v>
      </c>
      <c r="S21">
        <f t="shared" si="1"/>
        <v>99.332634939928127</v>
      </c>
      <c r="T21">
        <f t="shared" si="1"/>
        <v>1248.7990129446907</v>
      </c>
      <c r="U21">
        <f t="shared" si="1"/>
        <v>489.62430314423051</v>
      </c>
      <c r="V21">
        <f t="shared" si="1"/>
        <v>1141.5875735458817</v>
      </c>
      <c r="W21">
        <f t="shared" si="1"/>
        <v>1.3578493545423733E-3</v>
      </c>
      <c r="X21">
        <f t="shared" si="1"/>
        <v>2.2067651782268112E-3</v>
      </c>
      <c r="Y21">
        <f t="shared" si="1"/>
        <v>1.7823072663845922E-3</v>
      </c>
      <c r="Z21">
        <f t="shared" si="1"/>
        <v>1.4246971099002273E-3</v>
      </c>
      <c r="AA21">
        <f t="shared" si="1"/>
        <v>14.079444444444439</v>
      </c>
      <c r="AB21">
        <f t="shared" si="1"/>
        <v>69.809444444444452</v>
      </c>
      <c r="AC21">
        <f t="shared" si="1"/>
        <v>16.111111111111111</v>
      </c>
      <c r="AD21">
        <f t="shared" si="2"/>
        <v>0.16111111111111109</v>
      </c>
      <c r="AE21">
        <f t="shared" si="2"/>
        <v>0.85920555555555578</v>
      </c>
      <c r="AF21">
        <f t="shared" si="2"/>
        <v>4.2259146613618812</v>
      </c>
      <c r="AG21">
        <f t="shared" si="2"/>
        <v>0.21369616857511844</v>
      </c>
      <c r="AH21">
        <v>2</v>
      </c>
      <c r="AI21" s="2">
        <v>100</v>
      </c>
      <c r="AJ21">
        <v>75.098470210000002</v>
      </c>
      <c r="AK21">
        <v>1.1000000000000001</v>
      </c>
      <c r="AL21">
        <v>-2.2999999999999998</v>
      </c>
      <c r="AM21" s="3">
        <v>0</v>
      </c>
      <c r="AN21">
        <f t="shared" si="6"/>
        <v>0.3464558103300574</v>
      </c>
      <c r="AO21">
        <f t="shared" si="6"/>
        <v>0.3464558103300574</v>
      </c>
      <c r="AP21">
        <v>1</v>
      </c>
      <c r="AQ21">
        <v>1</v>
      </c>
      <c r="AR21">
        <v>1</v>
      </c>
      <c r="AS21">
        <v>0</v>
      </c>
    </row>
    <row r="22" spans="1:45" x14ac:dyDescent="0.25">
      <c r="A22">
        <v>20</v>
      </c>
      <c r="B22" t="str">
        <f t="shared" si="3"/>
        <v>SM_CL_HM</v>
      </c>
      <c r="C22" t="s">
        <v>86</v>
      </c>
      <c r="D22" t="s">
        <v>85</v>
      </c>
      <c r="E22" t="s">
        <v>86</v>
      </c>
      <c r="F22" t="s">
        <v>74</v>
      </c>
      <c r="G22">
        <v>2</v>
      </c>
      <c r="H22" t="s">
        <v>76</v>
      </c>
      <c r="I22">
        <v>51</v>
      </c>
      <c r="J22">
        <v>0.08</v>
      </c>
      <c r="K22">
        <f t="shared" si="4"/>
        <v>0.23</v>
      </c>
      <c r="L22">
        <v>0</v>
      </c>
      <c r="M22">
        <f t="shared" si="5"/>
        <v>0.37470365101944059</v>
      </c>
      <c r="N22">
        <f t="shared" si="1"/>
        <v>0.30745059326056012</v>
      </c>
      <c r="O22">
        <f t="shared" si="1"/>
        <v>1E-3</v>
      </c>
      <c r="P22">
        <f t="shared" si="1"/>
        <v>0.98018015937266456</v>
      </c>
      <c r="Q22">
        <f t="shared" si="1"/>
        <v>1.3289176549805767E-3</v>
      </c>
      <c r="R22">
        <f t="shared" si="1"/>
        <v>287.22197474175982</v>
      </c>
      <c r="S22">
        <f t="shared" si="1"/>
        <v>99.332634939928127</v>
      </c>
      <c r="T22">
        <f t="shared" si="1"/>
        <v>1248.7990129446907</v>
      </c>
      <c r="U22">
        <f t="shared" si="1"/>
        <v>489.62430314423051</v>
      </c>
      <c r="V22">
        <f t="shared" si="1"/>
        <v>1141.5875735458817</v>
      </c>
      <c r="W22">
        <f t="shared" si="1"/>
        <v>1.3578493545423733E-3</v>
      </c>
      <c r="X22">
        <f t="shared" si="1"/>
        <v>2.2067651782268112E-3</v>
      </c>
      <c r="Y22">
        <f t="shared" si="1"/>
        <v>1.7823072663845922E-3</v>
      </c>
      <c r="Z22">
        <f t="shared" si="1"/>
        <v>1.4246971099002273E-3</v>
      </c>
      <c r="AA22">
        <f t="shared" si="1"/>
        <v>14.079444444444439</v>
      </c>
      <c r="AB22">
        <f t="shared" si="1"/>
        <v>69.809444444444452</v>
      </c>
      <c r="AC22">
        <f t="shared" si="1"/>
        <v>16.111111111111111</v>
      </c>
      <c r="AD22">
        <f t="shared" si="2"/>
        <v>0.16111111111111109</v>
      </c>
      <c r="AE22">
        <f t="shared" si="2"/>
        <v>0.85920555555555578</v>
      </c>
      <c r="AF22">
        <f>AVERAGE(AF$3:AF$11)</f>
        <v>4.2259146613618812</v>
      </c>
      <c r="AG22">
        <f t="shared" si="2"/>
        <v>0.21369616857511844</v>
      </c>
      <c r="AH22">
        <v>2</v>
      </c>
      <c r="AI22" s="2">
        <v>100</v>
      </c>
      <c r="AJ22">
        <v>75.18614762</v>
      </c>
      <c r="AK22">
        <v>1.1000000000000001</v>
      </c>
      <c r="AL22">
        <v>-2.2999999999999998</v>
      </c>
      <c r="AM22" s="3">
        <v>8.7677409999997735E-2</v>
      </c>
      <c r="AN22">
        <f t="shared" si="6"/>
        <v>0.3464558103300574</v>
      </c>
      <c r="AO22">
        <f t="shared" si="6"/>
        <v>0.3464558103300574</v>
      </c>
      <c r="AP22">
        <v>1</v>
      </c>
      <c r="AQ22">
        <v>1</v>
      </c>
      <c r="AR22">
        <v>1</v>
      </c>
      <c r="AS22">
        <v>0</v>
      </c>
    </row>
    <row r="23" spans="1:45" x14ac:dyDescent="0.25">
      <c r="A23">
        <v>21</v>
      </c>
      <c r="B23" t="str">
        <f t="shared" si="3"/>
        <v>SM_CL_HL</v>
      </c>
      <c r="C23" t="s">
        <v>86</v>
      </c>
      <c r="D23" t="s">
        <v>85</v>
      </c>
      <c r="E23" t="s">
        <v>85</v>
      </c>
      <c r="F23" t="s">
        <v>74</v>
      </c>
      <c r="G23">
        <v>4</v>
      </c>
      <c r="H23" t="s">
        <v>77</v>
      </c>
      <c r="I23">
        <v>51</v>
      </c>
      <c r="J23">
        <v>0.08</v>
      </c>
      <c r="K23">
        <f t="shared" si="4"/>
        <v>0.23</v>
      </c>
      <c r="L23">
        <v>0</v>
      </c>
      <c r="M23">
        <f t="shared" si="5"/>
        <v>0.37470365101944059</v>
      </c>
      <c r="N23">
        <f t="shared" si="1"/>
        <v>0.30745059326056012</v>
      </c>
      <c r="O23">
        <f t="shared" si="1"/>
        <v>1E-3</v>
      </c>
      <c r="P23">
        <f t="shared" si="1"/>
        <v>0.98018015937266456</v>
      </c>
      <c r="Q23">
        <f t="shared" si="1"/>
        <v>1.3289176549805767E-3</v>
      </c>
      <c r="R23">
        <f t="shared" si="1"/>
        <v>287.22197474175982</v>
      </c>
      <c r="S23">
        <f t="shared" si="1"/>
        <v>99.332634939928127</v>
      </c>
      <c r="T23">
        <f t="shared" si="1"/>
        <v>1248.7990129446907</v>
      </c>
      <c r="U23">
        <f t="shared" si="1"/>
        <v>489.62430314423051</v>
      </c>
      <c r="V23">
        <f t="shared" si="1"/>
        <v>1141.5875735458817</v>
      </c>
      <c r="W23">
        <f t="shared" si="1"/>
        <v>1.3578493545423733E-3</v>
      </c>
      <c r="X23">
        <f t="shared" si="1"/>
        <v>2.2067651782268112E-3</v>
      </c>
      <c r="Y23">
        <f t="shared" si="1"/>
        <v>1.7823072663845922E-3</v>
      </c>
      <c r="Z23">
        <f t="shared" si="1"/>
        <v>1.4246971099002273E-3</v>
      </c>
      <c r="AA23">
        <f t="shared" si="1"/>
        <v>14.079444444444439</v>
      </c>
      <c r="AB23">
        <f t="shared" si="1"/>
        <v>69.809444444444452</v>
      </c>
      <c r="AC23">
        <f t="shared" si="1"/>
        <v>16.111111111111111</v>
      </c>
      <c r="AD23">
        <f t="shared" si="2"/>
        <v>0.16111111111111109</v>
      </c>
      <c r="AE23">
        <f t="shared" si="2"/>
        <v>0.85920555555555578</v>
      </c>
      <c r="AF23">
        <f t="shared" si="2"/>
        <v>4.2259146613618812</v>
      </c>
      <c r="AG23">
        <f t="shared" si="2"/>
        <v>0.21369616857511844</v>
      </c>
      <c r="AH23">
        <v>2</v>
      </c>
      <c r="AI23" s="2">
        <v>100</v>
      </c>
      <c r="AJ23">
        <v>76.178809999999999</v>
      </c>
      <c r="AK23">
        <v>1.1000000000000001</v>
      </c>
      <c r="AL23">
        <v>-2.2999999999999998</v>
      </c>
      <c r="AM23" s="3">
        <v>1.0803397899999965</v>
      </c>
      <c r="AN23">
        <f t="shared" si="6"/>
        <v>0.3464558103300574</v>
      </c>
      <c r="AO23">
        <f t="shared" si="6"/>
        <v>0.3464558103300574</v>
      </c>
      <c r="AP23">
        <v>1</v>
      </c>
      <c r="AQ23">
        <v>1</v>
      </c>
      <c r="AR23">
        <v>1</v>
      </c>
      <c r="AS23">
        <v>0</v>
      </c>
    </row>
    <row r="24" spans="1:45" x14ac:dyDescent="0.25">
      <c r="A24">
        <v>22</v>
      </c>
      <c r="B24" t="str">
        <f t="shared" si="3"/>
        <v>SM_CM_HH</v>
      </c>
      <c r="C24" t="s">
        <v>86</v>
      </c>
      <c r="D24" t="s">
        <v>86</v>
      </c>
      <c r="E24" t="s">
        <v>87</v>
      </c>
      <c r="F24" t="s">
        <v>74</v>
      </c>
      <c r="G24">
        <v>0</v>
      </c>
      <c r="H24" t="s">
        <v>75</v>
      </c>
      <c r="I24">
        <v>115</v>
      </c>
      <c r="J24">
        <v>0.17</v>
      </c>
      <c r="K24">
        <f t="shared" si="4"/>
        <v>0.23</v>
      </c>
      <c r="L24">
        <v>0</v>
      </c>
      <c r="M24">
        <f t="shared" si="5"/>
        <v>0.37470365101944059</v>
      </c>
      <c r="N24">
        <f t="shared" si="1"/>
        <v>0.30745059326056012</v>
      </c>
      <c r="O24">
        <f t="shared" si="1"/>
        <v>1E-3</v>
      </c>
      <c r="P24">
        <f t="shared" si="1"/>
        <v>0.98018015937266456</v>
      </c>
      <c r="Q24">
        <f t="shared" si="1"/>
        <v>1.3289176549805767E-3</v>
      </c>
      <c r="R24">
        <f t="shared" si="1"/>
        <v>287.22197474175982</v>
      </c>
      <c r="S24">
        <f t="shared" si="1"/>
        <v>99.332634939928127</v>
      </c>
      <c r="T24">
        <f t="shared" si="1"/>
        <v>1248.7990129446907</v>
      </c>
      <c r="U24">
        <f t="shared" si="1"/>
        <v>489.62430314423051</v>
      </c>
      <c r="V24">
        <f t="shared" si="1"/>
        <v>1141.5875735458817</v>
      </c>
      <c r="W24">
        <f t="shared" si="1"/>
        <v>1.3578493545423733E-3</v>
      </c>
      <c r="X24">
        <f t="shared" si="1"/>
        <v>2.2067651782268112E-3</v>
      </c>
      <c r="Y24">
        <f t="shared" si="1"/>
        <v>1.7823072663845922E-3</v>
      </c>
      <c r="Z24">
        <f t="shared" si="1"/>
        <v>1.4246971099002273E-3</v>
      </c>
      <c r="AA24">
        <f t="shared" si="1"/>
        <v>14.079444444444439</v>
      </c>
      <c r="AB24">
        <f t="shared" si="1"/>
        <v>69.809444444444452</v>
      </c>
      <c r="AC24">
        <f t="shared" si="1"/>
        <v>16.111111111111111</v>
      </c>
      <c r="AD24">
        <f t="shared" si="2"/>
        <v>0.16111111111111109</v>
      </c>
      <c r="AE24">
        <f t="shared" si="2"/>
        <v>0.85920555555555578</v>
      </c>
      <c r="AF24">
        <f t="shared" si="2"/>
        <v>4.2259146613618812</v>
      </c>
      <c r="AG24">
        <f t="shared" si="2"/>
        <v>0.21369616857511844</v>
      </c>
      <c r="AH24">
        <v>2</v>
      </c>
      <c r="AI24" s="2">
        <v>100</v>
      </c>
      <c r="AJ24">
        <v>75.098470210000002</v>
      </c>
      <c r="AK24">
        <v>1.1000000000000001</v>
      </c>
      <c r="AL24">
        <v>-2.2999999999999998</v>
      </c>
      <c r="AM24" s="3">
        <v>0</v>
      </c>
      <c r="AN24">
        <f t="shared" si="6"/>
        <v>0.3464558103300574</v>
      </c>
      <c r="AO24">
        <f t="shared" si="6"/>
        <v>0.3464558103300574</v>
      </c>
      <c r="AP24">
        <v>1</v>
      </c>
      <c r="AQ24">
        <v>1</v>
      </c>
      <c r="AR24">
        <v>1</v>
      </c>
      <c r="AS24">
        <v>0</v>
      </c>
    </row>
    <row r="25" spans="1:45" x14ac:dyDescent="0.25">
      <c r="A25">
        <v>23</v>
      </c>
      <c r="B25" t="str">
        <f t="shared" si="3"/>
        <v>SM_CM_HM</v>
      </c>
      <c r="C25" t="s">
        <v>86</v>
      </c>
      <c r="D25" t="s">
        <v>86</v>
      </c>
      <c r="E25" t="s">
        <v>86</v>
      </c>
      <c r="F25" t="s">
        <v>74</v>
      </c>
      <c r="G25">
        <v>2</v>
      </c>
      <c r="H25" t="s">
        <v>76</v>
      </c>
      <c r="I25">
        <v>115</v>
      </c>
      <c r="J25">
        <v>0.17</v>
      </c>
      <c r="K25">
        <f t="shared" si="4"/>
        <v>0.23</v>
      </c>
      <c r="L25">
        <v>0</v>
      </c>
      <c r="M25">
        <f t="shared" si="5"/>
        <v>0.37470365101944059</v>
      </c>
      <c r="N25">
        <f t="shared" si="1"/>
        <v>0.30745059326056012</v>
      </c>
      <c r="O25">
        <f t="shared" si="1"/>
        <v>1E-3</v>
      </c>
      <c r="P25">
        <f t="shared" si="1"/>
        <v>0.98018015937266456</v>
      </c>
      <c r="Q25">
        <f t="shared" si="1"/>
        <v>1.3289176549805767E-3</v>
      </c>
      <c r="R25">
        <f t="shared" si="1"/>
        <v>287.22197474175982</v>
      </c>
      <c r="S25">
        <f t="shared" si="1"/>
        <v>99.332634939928127</v>
      </c>
      <c r="T25">
        <f t="shared" si="1"/>
        <v>1248.7990129446907</v>
      </c>
      <c r="U25">
        <f t="shared" si="1"/>
        <v>489.62430314423051</v>
      </c>
      <c r="V25">
        <f t="shared" si="1"/>
        <v>1141.5875735458817</v>
      </c>
      <c r="W25">
        <f t="shared" si="1"/>
        <v>1.3578493545423733E-3</v>
      </c>
      <c r="X25">
        <f t="shared" si="1"/>
        <v>2.2067651782268112E-3</v>
      </c>
      <c r="Y25">
        <f t="shared" si="1"/>
        <v>1.7823072663845922E-3</v>
      </c>
      <c r="Z25">
        <f t="shared" si="1"/>
        <v>1.4246971099002273E-3</v>
      </c>
      <c r="AA25">
        <f t="shared" si="1"/>
        <v>14.079444444444439</v>
      </c>
      <c r="AB25">
        <f t="shared" si="1"/>
        <v>69.809444444444452</v>
      </c>
      <c r="AC25">
        <f t="shared" si="1"/>
        <v>16.111111111111111</v>
      </c>
      <c r="AD25">
        <f t="shared" si="2"/>
        <v>0.16111111111111109</v>
      </c>
      <c r="AE25">
        <f t="shared" si="2"/>
        <v>0.85920555555555578</v>
      </c>
      <c r="AF25">
        <f t="shared" si="2"/>
        <v>4.2259146613618812</v>
      </c>
      <c r="AG25">
        <f t="shared" si="2"/>
        <v>0.21369616857511844</v>
      </c>
      <c r="AH25">
        <v>2</v>
      </c>
      <c r="AI25" s="2">
        <v>100</v>
      </c>
      <c r="AJ25">
        <v>75.18614762</v>
      </c>
      <c r="AK25">
        <v>1.1000000000000001</v>
      </c>
      <c r="AL25">
        <v>-2.2999999999999998</v>
      </c>
      <c r="AM25" s="3">
        <v>8.7677409999997735E-2</v>
      </c>
      <c r="AN25">
        <f t="shared" si="6"/>
        <v>0.3464558103300574</v>
      </c>
      <c r="AO25">
        <f t="shared" si="6"/>
        <v>0.3464558103300574</v>
      </c>
      <c r="AP25">
        <v>1</v>
      </c>
      <c r="AQ25">
        <v>1</v>
      </c>
      <c r="AR25">
        <v>1</v>
      </c>
      <c r="AS25">
        <v>0</v>
      </c>
    </row>
    <row r="26" spans="1:45" x14ac:dyDescent="0.25">
      <c r="A26">
        <v>24</v>
      </c>
      <c r="B26" t="str">
        <f t="shared" si="3"/>
        <v>SM_CM_HL</v>
      </c>
      <c r="C26" t="s">
        <v>86</v>
      </c>
      <c r="D26" t="s">
        <v>86</v>
      </c>
      <c r="E26" t="s">
        <v>85</v>
      </c>
      <c r="F26" t="s">
        <v>74</v>
      </c>
      <c r="G26">
        <v>4</v>
      </c>
      <c r="H26" t="s">
        <v>77</v>
      </c>
      <c r="I26">
        <v>115</v>
      </c>
      <c r="J26">
        <v>0.17</v>
      </c>
      <c r="K26">
        <f t="shared" si="4"/>
        <v>0.23</v>
      </c>
      <c r="L26">
        <v>0</v>
      </c>
      <c r="M26">
        <f t="shared" si="5"/>
        <v>0.37470365101944059</v>
      </c>
      <c r="N26">
        <f t="shared" si="1"/>
        <v>0.30745059326056012</v>
      </c>
      <c r="O26">
        <f t="shared" si="1"/>
        <v>1E-3</v>
      </c>
      <c r="P26">
        <f t="shared" si="1"/>
        <v>0.98018015937266456</v>
      </c>
      <c r="Q26">
        <f t="shared" si="1"/>
        <v>1.3289176549805767E-3</v>
      </c>
      <c r="R26">
        <f t="shared" si="1"/>
        <v>287.22197474175982</v>
      </c>
      <c r="S26">
        <f t="shared" si="1"/>
        <v>99.332634939928127</v>
      </c>
      <c r="T26">
        <f t="shared" si="1"/>
        <v>1248.7990129446907</v>
      </c>
      <c r="U26">
        <f t="shared" si="1"/>
        <v>489.62430314423051</v>
      </c>
      <c r="V26">
        <f t="shared" si="1"/>
        <v>1141.5875735458817</v>
      </c>
      <c r="W26">
        <f t="shared" si="1"/>
        <v>1.3578493545423733E-3</v>
      </c>
      <c r="X26">
        <f t="shared" si="1"/>
        <v>2.2067651782268112E-3</v>
      </c>
      <c r="Y26">
        <f t="shared" si="1"/>
        <v>1.7823072663845922E-3</v>
      </c>
      <c r="Z26">
        <f t="shared" si="1"/>
        <v>1.4246971099002273E-3</v>
      </c>
      <c r="AA26">
        <f t="shared" si="1"/>
        <v>14.079444444444439</v>
      </c>
      <c r="AB26">
        <f t="shared" si="1"/>
        <v>69.809444444444452</v>
      </c>
      <c r="AC26">
        <f t="shared" si="1"/>
        <v>16.111111111111111</v>
      </c>
      <c r="AD26">
        <f t="shared" si="2"/>
        <v>0.16111111111111109</v>
      </c>
      <c r="AE26">
        <f t="shared" si="2"/>
        <v>0.85920555555555578</v>
      </c>
      <c r="AF26">
        <f t="shared" si="2"/>
        <v>4.2259146613618812</v>
      </c>
      <c r="AG26">
        <f t="shared" si="2"/>
        <v>0.21369616857511844</v>
      </c>
      <c r="AH26">
        <v>2</v>
      </c>
      <c r="AI26" s="2">
        <v>100</v>
      </c>
      <c r="AJ26">
        <v>76.178809999999999</v>
      </c>
      <c r="AK26">
        <v>1.1000000000000001</v>
      </c>
      <c r="AL26">
        <v>-2.2999999999999998</v>
      </c>
      <c r="AM26" s="3">
        <v>1.0803397899999965</v>
      </c>
      <c r="AN26">
        <f t="shared" si="6"/>
        <v>0.3464558103300574</v>
      </c>
      <c r="AO26">
        <f t="shared" si="6"/>
        <v>0.3464558103300574</v>
      </c>
      <c r="AP26">
        <v>1</v>
      </c>
      <c r="AQ26">
        <v>1</v>
      </c>
      <c r="AR26">
        <v>1</v>
      </c>
      <c r="AS26">
        <v>0</v>
      </c>
    </row>
    <row r="27" spans="1:45" x14ac:dyDescent="0.25">
      <c r="A27">
        <v>25</v>
      </c>
      <c r="B27" t="str">
        <f t="shared" si="3"/>
        <v>SM_CH_HH</v>
      </c>
      <c r="C27" t="s">
        <v>86</v>
      </c>
      <c r="D27" t="s">
        <v>87</v>
      </c>
      <c r="E27" t="s">
        <v>87</v>
      </c>
      <c r="F27" t="s">
        <v>74</v>
      </c>
      <c r="G27">
        <v>0</v>
      </c>
      <c r="H27" t="s">
        <v>75</v>
      </c>
      <c r="I27">
        <v>202</v>
      </c>
      <c r="J27">
        <v>0.23</v>
      </c>
      <c r="K27">
        <f t="shared" si="4"/>
        <v>0.23</v>
      </c>
      <c r="L27">
        <v>0</v>
      </c>
      <c r="M27">
        <f t="shared" si="5"/>
        <v>0.37470365101944059</v>
      </c>
      <c r="N27">
        <f t="shared" si="1"/>
        <v>0.30745059326056012</v>
      </c>
      <c r="O27">
        <f t="shared" si="1"/>
        <v>1E-3</v>
      </c>
      <c r="P27">
        <f t="shared" si="1"/>
        <v>0.98018015937266456</v>
      </c>
      <c r="Q27">
        <f t="shared" si="1"/>
        <v>1.3289176549805767E-3</v>
      </c>
      <c r="R27">
        <f t="shared" si="1"/>
        <v>287.22197474175982</v>
      </c>
      <c r="S27">
        <f t="shared" si="1"/>
        <v>99.332634939928127</v>
      </c>
      <c r="T27">
        <f t="shared" si="1"/>
        <v>1248.7990129446907</v>
      </c>
      <c r="U27">
        <f t="shared" si="1"/>
        <v>489.62430314423051</v>
      </c>
      <c r="V27">
        <f t="shared" si="1"/>
        <v>1141.5875735458817</v>
      </c>
      <c r="W27">
        <f t="shared" si="1"/>
        <v>1.3578493545423733E-3</v>
      </c>
      <c r="X27">
        <f t="shared" si="1"/>
        <v>2.2067651782268112E-3</v>
      </c>
      <c r="Y27">
        <f t="shared" si="1"/>
        <v>1.7823072663845922E-3</v>
      </c>
      <c r="Z27">
        <f t="shared" si="1"/>
        <v>1.4246971099002273E-3</v>
      </c>
      <c r="AA27">
        <f t="shared" si="1"/>
        <v>14.079444444444439</v>
      </c>
      <c r="AB27">
        <f t="shared" ref="N27:AC42" si="7">AVERAGE(AB$3:AB$11)</f>
        <v>69.809444444444452</v>
      </c>
      <c r="AC27">
        <f t="shared" si="7"/>
        <v>16.111111111111111</v>
      </c>
      <c r="AD27">
        <f t="shared" si="2"/>
        <v>0.16111111111111109</v>
      </c>
      <c r="AE27">
        <f t="shared" si="2"/>
        <v>0.85920555555555578</v>
      </c>
      <c r="AF27">
        <f t="shared" si="2"/>
        <v>4.2259146613618812</v>
      </c>
      <c r="AG27">
        <f t="shared" si="2"/>
        <v>0.21369616857511844</v>
      </c>
      <c r="AH27">
        <v>2</v>
      </c>
      <c r="AI27" s="2">
        <v>100</v>
      </c>
      <c r="AJ27">
        <v>75.098470210000002</v>
      </c>
      <c r="AK27">
        <v>1.1000000000000001</v>
      </c>
      <c r="AL27">
        <v>-2.2999999999999998</v>
      </c>
      <c r="AM27" s="3">
        <v>0</v>
      </c>
      <c r="AN27">
        <f t="shared" si="6"/>
        <v>0.3464558103300574</v>
      </c>
      <c r="AO27">
        <f t="shared" si="6"/>
        <v>0.3464558103300574</v>
      </c>
      <c r="AP27">
        <v>1</v>
      </c>
      <c r="AQ27">
        <v>1</v>
      </c>
      <c r="AR27">
        <v>1</v>
      </c>
      <c r="AS27">
        <v>0</v>
      </c>
    </row>
    <row r="28" spans="1:45" x14ac:dyDescent="0.25">
      <c r="A28">
        <v>26</v>
      </c>
      <c r="B28" t="str">
        <f t="shared" si="3"/>
        <v>SM_CH_HM</v>
      </c>
      <c r="C28" t="s">
        <v>86</v>
      </c>
      <c r="D28" t="s">
        <v>87</v>
      </c>
      <c r="E28" t="s">
        <v>86</v>
      </c>
      <c r="F28" t="s">
        <v>74</v>
      </c>
      <c r="G28">
        <v>2</v>
      </c>
      <c r="H28" t="s">
        <v>76</v>
      </c>
      <c r="I28">
        <v>202</v>
      </c>
      <c r="J28">
        <v>0.23</v>
      </c>
      <c r="K28">
        <f t="shared" si="4"/>
        <v>0.23</v>
      </c>
      <c r="L28">
        <v>0</v>
      </c>
      <c r="M28">
        <f t="shared" si="5"/>
        <v>0.37470365101944059</v>
      </c>
      <c r="N28">
        <f t="shared" si="7"/>
        <v>0.30745059326056012</v>
      </c>
      <c r="O28">
        <f t="shared" si="7"/>
        <v>1E-3</v>
      </c>
      <c r="P28">
        <f t="shared" si="7"/>
        <v>0.98018015937266456</v>
      </c>
      <c r="Q28">
        <f t="shared" si="7"/>
        <v>1.3289176549805767E-3</v>
      </c>
      <c r="R28">
        <f t="shared" si="7"/>
        <v>287.22197474175982</v>
      </c>
      <c r="S28">
        <f t="shared" si="7"/>
        <v>99.332634939928127</v>
      </c>
      <c r="T28">
        <f t="shared" si="7"/>
        <v>1248.7990129446907</v>
      </c>
      <c r="U28">
        <f t="shared" si="7"/>
        <v>489.62430314423051</v>
      </c>
      <c r="V28">
        <f t="shared" si="7"/>
        <v>1141.5875735458817</v>
      </c>
      <c r="W28">
        <f t="shared" si="7"/>
        <v>1.3578493545423733E-3</v>
      </c>
      <c r="X28">
        <f t="shared" si="7"/>
        <v>2.2067651782268112E-3</v>
      </c>
      <c r="Y28">
        <f t="shared" si="7"/>
        <v>1.7823072663845922E-3</v>
      </c>
      <c r="Z28">
        <f t="shared" si="7"/>
        <v>1.4246971099002273E-3</v>
      </c>
      <c r="AA28">
        <f t="shared" si="7"/>
        <v>14.079444444444439</v>
      </c>
      <c r="AB28">
        <f t="shared" si="7"/>
        <v>69.809444444444452</v>
      </c>
      <c r="AC28">
        <f t="shared" si="7"/>
        <v>16.111111111111111</v>
      </c>
      <c r="AD28">
        <f t="shared" ref="AD28:AG43" si="8">AVERAGE(AD$3:AD$11)</f>
        <v>0.16111111111111109</v>
      </c>
      <c r="AE28">
        <f t="shared" si="8"/>
        <v>0.85920555555555578</v>
      </c>
      <c r="AF28">
        <f t="shared" si="8"/>
        <v>4.2259146613618812</v>
      </c>
      <c r="AG28">
        <f t="shared" si="8"/>
        <v>0.21369616857511844</v>
      </c>
      <c r="AH28">
        <v>2</v>
      </c>
      <c r="AI28" s="2">
        <v>100</v>
      </c>
      <c r="AJ28">
        <v>75.18614762</v>
      </c>
      <c r="AK28">
        <v>1.1000000000000001</v>
      </c>
      <c r="AL28">
        <v>-2.2999999999999998</v>
      </c>
      <c r="AM28" s="3">
        <v>8.7677409999997735E-2</v>
      </c>
      <c r="AN28">
        <f t="shared" si="6"/>
        <v>0.3464558103300574</v>
      </c>
      <c r="AO28">
        <f t="shared" si="6"/>
        <v>0.3464558103300574</v>
      </c>
      <c r="AP28">
        <v>1</v>
      </c>
      <c r="AQ28">
        <v>1</v>
      </c>
      <c r="AR28">
        <v>1</v>
      </c>
      <c r="AS28">
        <v>0</v>
      </c>
    </row>
    <row r="29" spans="1:45" x14ac:dyDescent="0.25">
      <c r="A29">
        <v>27</v>
      </c>
      <c r="B29" t="str">
        <f t="shared" si="3"/>
        <v>SM_CH_HL</v>
      </c>
      <c r="C29" t="s">
        <v>86</v>
      </c>
      <c r="D29" t="s">
        <v>87</v>
      </c>
      <c r="E29" t="s">
        <v>85</v>
      </c>
      <c r="F29" t="s">
        <v>74</v>
      </c>
      <c r="G29">
        <v>4</v>
      </c>
      <c r="H29" t="s">
        <v>77</v>
      </c>
      <c r="I29">
        <v>202</v>
      </c>
      <c r="J29">
        <v>0.23</v>
      </c>
      <c r="K29">
        <f t="shared" si="4"/>
        <v>0.23</v>
      </c>
      <c r="L29">
        <v>0</v>
      </c>
      <c r="M29">
        <f t="shared" si="5"/>
        <v>0.37470365101944059</v>
      </c>
      <c r="N29">
        <f t="shared" si="7"/>
        <v>0.30745059326056012</v>
      </c>
      <c r="O29">
        <f t="shared" si="7"/>
        <v>1E-3</v>
      </c>
      <c r="P29">
        <f t="shared" si="7"/>
        <v>0.98018015937266456</v>
      </c>
      <c r="Q29">
        <f t="shared" si="7"/>
        <v>1.3289176549805767E-3</v>
      </c>
      <c r="R29">
        <f t="shared" si="7"/>
        <v>287.22197474175982</v>
      </c>
      <c r="S29">
        <f t="shared" si="7"/>
        <v>99.332634939928127</v>
      </c>
      <c r="T29">
        <f t="shared" si="7"/>
        <v>1248.7990129446907</v>
      </c>
      <c r="U29">
        <f t="shared" si="7"/>
        <v>489.62430314423051</v>
      </c>
      <c r="V29">
        <f t="shared" si="7"/>
        <v>1141.5875735458817</v>
      </c>
      <c r="W29">
        <f t="shared" si="7"/>
        <v>1.3578493545423733E-3</v>
      </c>
      <c r="X29">
        <f t="shared" si="7"/>
        <v>2.2067651782268112E-3</v>
      </c>
      <c r="Y29">
        <f t="shared" si="7"/>
        <v>1.7823072663845922E-3</v>
      </c>
      <c r="Z29">
        <f t="shared" si="7"/>
        <v>1.4246971099002273E-3</v>
      </c>
      <c r="AA29">
        <f t="shared" si="7"/>
        <v>14.079444444444439</v>
      </c>
      <c r="AB29">
        <f t="shared" si="7"/>
        <v>69.809444444444452</v>
      </c>
      <c r="AC29">
        <f t="shared" si="7"/>
        <v>16.111111111111111</v>
      </c>
      <c r="AD29">
        <f t="shared" si="8"/>
        <v>0.16111111111111109</v>
      </c>
      <c r="AE29">
        <f t="shared" si="8"/>
        <v>0.85920555555555578</v>
      </c>
      <c r="AF29">
        <f t="shared" si="8"/>
        <v>4.2259146613618812</v>
      </c>
      <c r="AG29">
        <f t="shared" si="8"/>
        <v>0.21369616857511844</v>
      </c>
      <c r="AH29">
        <v>2</v>
      </c>
      <c r="AI29" s="2">
        <v>100</v>
      </c>
      <c r="AJ29">
        <v>76.178809999999999</v>
      </c>
      <c r="AK29">
        <v>1.1000000000000001</v>
      </c>
      <c r="AL29">
        <v>-2.2999999999999998</v>
      </c>
      <c r="AM29" s="3">
        <v>1.0803397899999965</v>
      </c>
      <c r="AN29">
        <f t="shared" si="6"/>
        <v>0.3464558103300574</v>
      </c>
      <c r="AO29">
        <f t="shared" si="6"/>
        <v>0.3464558103300574</v>
      </c>
      <c r="AP29">
        <v>1</v>
      </c>
      <c r="AQ29">
        <v>1</v>
      </c>
      <c r="AR29">
        <v>1</v>
      </c>
      <c r="AS29">
        <v>0</v>
      </c>
    </row>
    <row r="30" spans="1:45" x14ac:dyDescent="0.25">
      <c r="A30">
        <v>28</v>
      </c>
      <c r="B30" t="str">
        <f t="shared" si="3"/>
        <v>SH_CL_HH</v>
      </c>
      <c r="C30" t="s">
        <v>87</v>
      </c>
      <c r="D30" t="s">
        <v>85</v>
      </c>
      <c r="E30" t="s">
        <v>87</v>
      </c>
      <c r="F30" t="s">
        <v>74</v>
      </c>
      <c r="G30">
        <v>0</v>
      </c>
      <c r="H30" t="s">
        <v>75</v>
      </c>
      <c r="I30">
        <v>51</v>
      </c>
      <c r="J30">
        <v>0.08</v>
      </c>
      <c r="K30">
        <f t="shared" si="4"/>
        <v>0.34831758094207838</v>
      </c>
      <c r="L30">
        <v>-500</v>
      </c>
      <c r="M30">
        <f t="shared" si="5"/>
        <v>0.37470365101944059</v>
      </c>
      <c r="N30">
        <f t="shared" si="7"/>
        <v>0.30745059326056012</v>
      </c>
      <c r="O30">
        <f t="shared" si="7"/>
        <v>1E-3</v>
      </c>
      <c r="P30">
        <f t="shared" si="7"/>
        <v>0.98018015937266456</v>
      </c>
      <c r="Q30">
        <f t="shared" si="7"/>
        <v>1.3289176549805767E-3</v>
      </c>
      <c r="R30">
        <f t="shared" si="7"/>
        <v>287.22197474175982</v>
      </c>
      <c r="S30">
        <f t="shared" si="7"/>
        <v>99.332634939928127</v>
      </c>
      <c r="T30">
        <f t="shared" si="7"/>
        <v>1248.7990129446907</v>
      </c>
      <c r="U30">
        <f t="shared" si="7"/>
        <v>489.62430314423051</v>
      </c>
      <c r="V30">
        <f t="shared" si="7"/>
        <v>1141.5875735458817</v>
      </c>
      <c r="W30">
        <f t="shared" si="7"/>
        <v>1.3578493545423733E-3</v>
      </c>
      <c r="X30">
        <f t="shared" si="7"/>
        <v>2.2067651782268112E-3</v>
      </c>
      <c r="Y30">
        <f t="shared" si="7"/>
        <v>1.7823072663845922E-3</v>
      </c>
      <c r="Z30">
        <f t="shared" si="7"/>
        <v>1.4246971099002273E-3</v>
      </c>
      <c r="AA30">
        <f t="shared" si="7"/>
        <v>14.079444444444439</v>
      </c>
      <c r="AB30">
        <f t="shared" si="7"/>
        <v>69.809444444444452</v>
      </c>
      <c r="AC30">
        <f t="shared" si="7"/>
        <v>16.111111111111111</v>
      </c>
      <c r="AD30">
        <f t="shared" si="8"/>
        <v>0.16111111111111109</v>
      </c>
      <c r="AE30">
        <f t="shared" si="8"/>
        <v>0.85920555555555578</v>
      </c>
      <c r="AF30">
        <f t="shared" si="8"/>
        <v>4.2259146613618812</v>
      </c>
      <c r="AG30">
        <f t="shared" si="8"/>
        <v>0.21369616857511844</v>
      </c>
      <c r="AH30">
        <v>2</v>
      </c>
      <c r="AI30" s="2">
        <v>100</v>
      </c>
      <c r="AJ30">
        <v>75.098470210000002</v>
      </c>
      <c r="AK30">
        <v>1.1000000000000001</v>
      </c>
      <c r="AL30">
        <v>-2.2999999999999998</v>
      </c>
      <c r="AM30" s="3">
        <v>0</v>
      </c>
      <c r="AN30">
        <f t="shared" si="6"/>
        <v>1.4769807938826425</v>
      </c>
      <c r="AO30">
        <f t="shared" si="6"/>
        <v>1.4769807938826425</v>
      </c>
      <c r="AP30">
        <v>1</v>
      </c>
      <c r="AQ30">
        <v>1</v>
      </c>
      <c r="AR30">
        <v>1</v>
      </c>
      <c r="AS30">
        <v>0</v>
      </c>
    </row>
    <row r="31" spans="1:45" x14ac:dyDescent="0.25">
      <c r="A31">
        <v>29</v>
      </c>
      <c r="B31" t="str">
        <f t="shared" si="3"/>
        <v>SH_CL_HM</v>
      </c>
      <c r="C31" t="s">
        <v>87</v>
      </c>
      <c r="D31" t="s">
        <v>85</v>
      </c>
      <c r="E31" t="s">
        <v>86</v>
      </c>
      <c r="F31" t="s">
        <v>74</v>
      </c>
      <c r="G31">
        <v>2</v>
      </c>
      <c r="H31" t="s">
        <v>76</v>
      </c>
      <c r="I31">
        <v>51</v>
      </c>
      <c r="J31">
        <v>0.08</v>
      </c>
      <c r="K31">
        <f t="shared" si="4"/>
        <v>0.34831758094207838</v>
      </c>
      <c r="L31">
        <v>-500</v>
      </c>
      <c r="M31">
        <f t="shared" si="5"/>
        <v>0.37470365101944059</v>
      </c>
      <c r="N31">
        <f t="shared" si="7"/>
        <v>0.30745059326056012</v>
      </c>
      <c r="O31">
        <f t="shared" si="7"/>
        <v>1E-3</v>
      </c>
      <c r="P31">
        <f t="shared" si="7"/>
        <v>0.98018015937266456</v>
      </c>
      <c r="Q31">
        <f t="shared" si="7"/>
        <v>1.3289176549805767E-3</v>
      </c>
      <c r="R31">
        <f t="shared" si="7"/>
        <v>287.22197474175982</v>
      </c>
      <c r="S31">
        <f t="shared" si="7"/>
        <v>99.332634939928127</v>
      </c>
      <c r="T31">
        <f t="shared" si="7"/>
        <v>1248.7990129446907</v>
      </c>
      <c r="U31">
        <f t="shared" si="7"/>
        <v>489.62430314423051</v>
      </c>
      <c r="V31">
        <f t="shared" si="7"/>
        <v>1141.5875735458817</v>
      </c>
      <c r="W31">
        <f t="shared" si="7"/>
        <v>1.3578493545423733E-3</v>
      </c>
      <c r="X31">
        <f t="shared" si="7"/>
        <v>2.2067651782268112E-3</v>
      </c>
      <c r="Y31">
        <f t="shared" si="7"/>
        <v>1.7823072663845922E-3</v>
      </c>
      <c r="Z31">
        <f t="shared" si="7"/>
        <v>1.4246971099002273E-3</v>
      </c>
      <c r="AA31">
        <f t="shared" si="7"/>
        <v>14.079444444444439</v>
      </c>
      <c r="AB31">
        <f t="shared" si="7"/>
        <v>69.809444444444452</v>
      </c>
      <c r="AC31">
        <f t="shared" si="7"/>
        <v>16.111111111111111</v>
      </c>
      <c r="AD31">
        <f t="shared" si="8"/>
        <v>0.16111111111111109</v>
      </c>
      <c r="AE31">
        <f t="shared" si="8"/>
        <v>0.85920555555555578</v>
      </c>
      <c r="AF31">
        <f t="shared" si="8"/>
        <v>4.2259146613618812</v>
      </c>
      <c r="AG31">
        <f t="shared" si="8"/>
        <v>0.21369616857511844</v>
      </c>
      <c r="AH31">
        <v>2</v>
      </c>
      <c r="AI31" s="2">
        <v>100</v>
      </c>
      <c r="AJ31">
        <v>75.18614762</v>
      </c>
      <c r="AK31">
        <v>1.1000000000000001</v>
      </c>
      <c r="AL31">
        <v>-2.2999999999999998</v>
      </c>
      <c r="AM31" s="3">
        <v>8.7677409999997735E-2</v>
      </c>
      <c r="AN31">
        <f t="shared" si="6"/>
        <v>1.4769807938826425</v>
      </c>
      <c r="AO31">
        <f t="shared" si="6"/>
        <v>1.4769807938826425</v>
      </c>
      <c r="AP31">
        <v>1</v>
      </c>
      <c r="AQ31">
        <v>1</v>
      </c>
      <c r="AR31">
        <v>1</v>
      </c>
      <c r="AS31">
        <v>0</v>
      </c>
    </row>
    <row r="32" spans="1:45" x14ac:dyDescent="0.25">
      <c r="A32">
        <v>30</v>
      </c>
      <c r="B32" t="str">
        <f t="shared" si="3"/>
        <v>SH_CL_HL</v>
      </c>
      <c r="C32" t="s">
        <v>87</v>
      </c>
      <c r="D32" t="s">
        <v>85</v>
      </c>
      <c r="E32" t="s">
        <v>85</v>
      </c>
      <c r="F32" t="s">
        <v>74</v>
      </c>
      <c r="G32">
        <v>4</v>
      </c>
      <c r="H32" t="s">
        <v>77</v>
      </c>
      <c r="I32">
        <v>51</v>
      </c>
      <c r="J32">
        <v>0.08</v>
      </c>
      <c r="K32">
        <f t="shared" si="4"/>
        <v>0.34831758094207838</v>
      </c>
      <c r="L32">
        <v>-500</v>
      </c>
      <c r="M32">
        <f t="shared" si="5"/>
        <v>0.37470365101944059</v>
      </c>
      <c r="N32">
        <f t="shared" si="7"/>
        <v>0.30745059326056012</v>
      </c>
      <c r="O32">
        <f t="shared" si="7"/>
        <v>1E-3</v>
      </c>
      <c r="P32">
        <f t="shared" si="7"/>
        <v>0.98018015937266456</v>
      </c>
      <c r="Q32">
        <f t="shared" si="7"/>
        <v>1.3289176549805767E-3</v>
      </c>
      <c r="R32">
        <f t="shared" si="7"/>
        <v>287.22197474175982</v>
      </c>
      <c r="S32">
        <f t="shared" si="7"/>
        <v>99.332634939928127</v>
      </c>
      <c r="T32">
        <f t="shared" si="7"/>
        <v>1248.7990129446907</v>
      </c>
      <c r="U32">
        <f t="shared" si="7"/>
        <v>489.62430314423051</v>
      </c>
      <c r="V32">
        <f t="shared" si="7"/>
        <v>1141.5875735458817</v>
      </c>
      <c r="W32">
        <f t="shared" si="7"/>
        <v>1.3578493545423733E-3</v>
      </c>
      <c r="X32">
        <f t="shared" si="7"/>
        <v>2.2067651782268112E-3</v>
      </c>
      <c r="Y32">
        <f t="shared" si="7"/>
        <v>1.7823072663845922E-3</v>
      </c>
      <c r="Z32">
        <f t="shared" si="7"/>
        <v>1.4246971099002273E-3</v>
      </c>
      <c r="AA32">
        <f t="shared" si="7"/>
        <v>14.079444444444439</v>
      </c>
      <c r="AB32">
        <f t="shared" si="7"/>
        <v>69.809444444444452</v>
      </c>
      <c r="AC32">
        <f t="shared" si="7"/>
        <v>16.111111111111111</v>
      </c>
      <c r="AD32">
        <f t="shared" si="8"/>
        <v>0.16111111111111109</v>
      </c>
      <c r="AE32">
        <f t="shared" si="8"/>
        <v>0.85920555555555578</v>
      </c>
      <c r="AF32">
        <f t="shared" si="8"/>
        <v>4.2259146613618812</v>
      </c>
      <c r="AG32">
        <f t="shared" si="8"/>
        <v>0.21369616857511844</v>
      </c>
      <c r="AH32">
        <v>2</v>
      </c>
      <c r="AI32" s="2">
        <v>100</v>
      </c>
      <c r="AJ32">
        <v>76.178809999999999</v>
      </c>
      <c r="AK32">
        <v>1.1000000000000001</v>
      </c>
      <c r="AL32">
        <v>-2.2999999999999998</v>
      </c>
      <c r="AM32" s="3">
        <v>1.0803397899999965</v>
      </c>
      <c r="AN32">
        <f t="shared" si="6"/>
        <v>1.4769807938826425</v>
      </c>
      <c r="AO32">
        <f t="shared" si="6"/>
        <v>1.4769807938826425</v>
      </c>
      <c r="AP32">
        <v>1</v>
      </c>
      <c r="AQ32">
        <v>1</v>
      </c>
      <c r="AR32">
        <v>1</v>
      </c>
      <c r="AS32">
        <v>0</v>
      </c>
    </row>
    <row r="33" spans="1:45" x14ac:dyDescent="0.25">
      <c r="A33">
        <v>31</v>
      </c>
      <c r="B33" t="str">
        <f t="shared" si="3"/>
        <v>SH_CM_HH</v>
      </c>
      <c r="C33" t="s">
        <v>87</v>
      </c>
      <c r="D33" t="s">
        <v>86</v>
      </c>
      <c r="E33" t="s">
        <v>87</v>
      </c>
      <c r="F33" t="s">
        <v>74</v>
      </c>
      <c r="G33">
        <v>0</v>
      </c>
      <c r="H33" t="s">
        <v>75</v>
      </c>
      <c r="I33">
        <v>115</v>
      </c>
      <c r="J33">
        <v>0.17</v>
      </c>
      <c r="K33">
        <f t="shared" si="4"/>
        <v>0.34831758094207838</v>
      </c>
      <c r="L33">
        <v>-500</v>
      </c>
      <c r="M33">
        <f t="shared" si="5"/>
        <v>0.37470365101944059</v>
      </c>
      <c r="N33">
        <f t="shared" si="7"/>
        <v>0.30745059326056012</v>
      </c>
      <c r="O33">
        <f t="shared" si="7"/>
        <v>1E-3</v>
      </c>
      <c r="P33">
        <f t="shared" si="7"/>
        <v>0.98018015937266456</v>
      </c>
      <c r="Q33">
        <f t="shared" si="7"/>
        <v>1.3289176549805767E-3</v>
      </c>
      <c r="R33">
        <f t="shared" si="7"/>
        <v>287.22197474175982</v>
      </c>
      <c r="S33">
        <f t="shared" si="7"/>
        <v>99.332634939928127</v>
      </c>
      <c r="T33">
        <f t="shared" si="7"/>
        <v>1248.7990129446907</v>
      </c>
      <c r="U33">
        <f t="shared" si="7"/>
        <v>489.62430314423051</v>
      </c>
      <c r="V33">
        <f t="shared" si="7"/>
        <v>1141.5875735458817</v>
      </c>
      <c r="W33">
        <f t="shared" si="7"/>
        <v>1.3578493545423733E-3</v>
      </c>
      <c r="X33">
        <f t="shared" si="7"/>
        <v>2.2067651782268112E-3</v>
      </c>
      <c r="Y33">
        <f t="shared" si="7"/>
        <v>1.7823072663845922E-3</v>
      </c>
      <c r="Z33">
        <f t="shared" si="7"/>
        <v>1.4246971099002273E-3</v>
      </c>
      <c r="AA33">
        <f t="shared" si="7"/>
        <v>14.079444444444439</v>
      </c>
      <c r="AB33">
        <f t="shared" si="7"/>
        <v>69.809444444444452</v>
      </c>
      <c r="AC33">
        <f t="shared" si="7"/>
        <v>16.111111111111111</v>
      </c>
      <c r="AD33">
        <f t="shared" si="8"/>
        <v>0.16111111111111109</v>
      </c>
      <c r="AE33">
        <f t="shared" si="8"/>
        <v>0.85920555555555578</v>
      </c>
      <c r="AF33">
        <f t="shared" si="8"/>
        <v>4.2259146613618812</v>
      </c>
      <c r="AG33">
        <f t="shared" si="8"/>
        <v>0.21369616857511844</v>
      </c>
      <c r="AH33">
        <v>2</v>
      </c>
      <c r="AI33" s="2">
        <v>100</v>
      </c>
      <c r="AJ33">
        <v>75.098470210000002</v>
      </c>
      <c r="AK33">
        <v>1.1000000000000001</v>
      </c>
      <c r="AL33">
        <v>-2.2999999999999998</v>
      </c>
      <c r="AM33" s="3">
        <v>0</v>
      </c>
      <c r="AN33">
        <f t="shared" si="6"/>
        <v>1.4769807938826425</v>
      </c>
      <c r="AO33">
        <f t="shared" si="6"/>
        <v>1.4769807938826425</v>
      </c>
      <c r="AP33">
        <v>1</v>
      </c>
      <c r="AQ33">
        <v>1</v>
      </c>
      <c r="AR33">
        <v>1</v>
      </c>
      <c r="AS33">
        <v>0</v>
      </c>
    </row>
    <row r="34" spans="1:45" x14ac:dyDescent="0.25">
      <c r="A34">
        <v>32</v>
      </c>
      <c r="B34" t="str">
        <f t="shared" si="3"/>
        <v>SH_CM_HM</v>
      </c>
      <c r="C34" t="s">
        <v>87</v>
      </c>
      <c r="D34" t="s">
        <v>86</v>
      </c>
      <c r="E34" t="s">
        <v>86</v>
      </c>
      <c r="F34" t="s">
        <v>74</v>
      </c>
      <c r="G34">
        <v>2</v>
      </c>
      <c r="H34" t="s">
        <v>76</v>
      </c>
      <c r="I34">
        <v>115</v>
      </c>
      <c r="J34">
        <v>0.17</v>
      </c>
      <c r="K34">
        <f t="shared" si="4"/>
        <v>0.34831758094207838</v>
      </c>
      <c r="L34">
        <v>-500</v>
      </c>
      <c r="M34">
        <f t="shared" si="5"/>
        <v>0.37470365101944059</v>
      </c>
      <c r="N34">
        <f t="shared" si="7"/>
        <v>0.30745059326056012</v>
      </c>
      <c r="O34">
        <f t="shared" si="7"/>
        <v>1E-3</v>
      </c>
      <c r="P34">
        <f t="shared" si="7"/>
        <v>0.98018015937266456</v>
      </c>
      <c r="Q34">
        <f t="shared" si="7"/>
        <v>1.3289176549805767E-3</v>
      </c>
      <c r="R34">
        <f t="shared" si="7"/>
        <v>287.22197474175982</v>
      </c>
      <c r="S34">
        <f t="shared" si="7"/>
        <v>99.332634939928127</v>
      </c>
      <c r="T34">
        <f t="shared" si="7"/>
        <v>1248.7990129446907</v>
      </c>
      <c r="U34">
        <f t="shared" si="7"/>
        <v>489.62430314423051</v>
      </c>
      <c r="V34">
        <f t="shared" si="7"/>
        <v>1141.5875735458817</v>
      </c>
      <c r="W34">
        <f t="shared" si="7"/>
        <v>1.3578493545423733E-3</v>
      </c>
      <c r="X34">
        <f t="shared" si="7"/>
        <v>2.2067651782268112E-3</v>
      </c>
      <c r="Y34">
        <f t="shared" si="7"/>
        <v>1.7823072663845922E-3</v>
      </c>
      <c r="Z34">
        <f t="shared" si="7"/>
        <v>1.4246971099002273E-3</v>
      </c>
      <c r="AA34">
        <f t="shared" si="7"/>
        <v>14.079444444444439</v>
      </c>
      <c r="AB34">
        <f t="shared" si="7"/>
        <v>69.809444444444452</v>
      </c>
      <c r="AC34">
        <f t="shared" si="7"/>
        <v>16.111111111111111</v>
      </c>
      <c r="AD34">
        <f t="shared" si="8"/>
        <v>0.16111111111111109</v>
      </c>
      <c r="AE34">
        <f t="shared" si="8"/>
        <v>0.85920555555555578</v>
      </c>
      <c r="AF34">
        <f t="shared" si="8"/>
        <v>4.2259146613618812</v>
      </c>
      <c r="AG34">
        <f t="shared" si="8"/>
        <v>0.21369616857511844</v>
      </c>
      <c r="AH34">
        <v>2</v>
      </c>
      <c r="AI34" s="2">
        <v>100</v>
      </c>
      <c r="AJ34">
        <v>75.18614762</v>
      </c>
      <c r="AK34">
        <v>1.1000000000000001</v>
      </c>
      <c r="AL34">
        <v>-2.2999999999999998</v>
      </c>
      <c r="AM34" s="3">
        <v>8.7677409999997735E-2</v>
      </c>
      <c r="AN34">
        <f t="shared" si="6"/>
        <v>1.4769807938826425</v>
      </c>
      <c r="AO34">
        <f t="shared" si="6"/>
        <v>1.4769807938826425</v>
      </c>
      <c r="AP34">
        <v>1</v>
      </c>
      <c r="AQ34">
        <v>1</v>
      </c>
      <c r="AR34">
        <v>1</v>
      </c>
      <c r="AS34">
        <v>0</v>
      </c>
    </row>
    <row r="35" spans="1:45" x14ac:dyDescent="0.25">
      <c r="A35">
        <v>33</v>
      </c>
      <c r="B35" t="str">
        <f t="shared" si="3"/>
        <v>SH_CM_HL</v>
      </c>
      <c r="C35" t="s">
        <v>87</v>
      </c>
      <c r="D35" t="s">
        <v>86</v>
      </c>
      <c r="E35" t="s">
        <v>85</v>
      </c>
      <c r="F35" t="s">
        <v>74</v>
      </c>
      <c r="G35">
        <v>4</v>
      </c>
      <c r="H35" t="s">
        <v>77</v>
      </c>
      <c r="I35">
        <v>115</v>
      </c>
      <c r="J35">
        <v>0.17</v>
      </c>
      <c r="K35">
        <f t="shared" si="4"/>
        <v>0.34831758094207838</v>
      </c>
      <c r="L35">
        <v>-500</v>
      </c>
      <c r="M35">
        <f t="shared" si="5"/>
        <v>0.37470365101944059</v>
      </c>
      <c r="N35">
        <f t="shared" si="7"/>
        <v>0.30745059326056012</v>
      </c>
      <c r="O35">
        <f t="shared" si="7"/>
        <v>1E-3</v>
      </c>
      <c r="P35">
        <f t="shared" si="7"/>
        <v>0.98018015937266456</v>
      </c>
      <c r="Q35">
        <f t="shared" si="7"/>
        <v>1.3289176549805767E-3</v>
      </c>
      <c r="R35">
        <f t="shared" si="7"/>
        <v>287.22197474175982</v>
      </c>
      <c r="S35">
        <f t="shared" si="7"/>
        <v>99.332634939928127</v>
      </c>
      <c r="T35">
        <f t="shared" si="7"/>
        <v>1248.7990129446907</v>
      </c>
      <c r="U35">
        <f t="shared" si="7"/>
        <v>489.62430314423051</v>
      </c>
      <c r="V35">
        <f t="shared" si="7"/>
        <v>1141.5875735458817</v>
      </c>
      <c r="W35">
        <f t="shared" si="7"/>
        <v>1.3578493545423733E-3</v>
      </c>
      <c r="X35">
        <f t="shared" si="7"/>
        <v>2.2067651782268112E-3</v>
      </c>
      <c r="Y35">
        <f t="shared" si="7"/>
        <v>1.7823072663845922E-3</v>
      </c>
      <c r="Z35">
        <f t="shared" si="7"/>
        <v>1.4246971099002273E-3</v>
      </c>
      <c r="AA35">
        <f t="shared" si="7"/>
        <v>14.079444444444439</v>
      </c>
      <c r="AB35">
        <f t="shared" si="7"/>
        <v>69.809444444444452</v>
      </c>
      <c r="AC35">
        <f t="shared" si="7"/>
        <v>16.111111111111111</v>
      </c>
      <c r="AD35">
        <f t="shared" si="8"/>
        <v>0.16111111111111109</v>
      </c>
      <c r="AE35">
        <f t="shared" si="8"/>
        <v>0.85920555555555578</v>
      </c>
      <c r="AF35">
        <f t="shared" si="8"/>
        <v>4.2259146613618812</v>
      </c>
      <c r="AG35">
        <f t="shared" si="8"/>
        <v>0.21369616857511844</v>
      </c>
      <c r="AH35">
        <v>2</v>
      </c>
      <c r="AI35" s="2">
        <v>100</v>
      </c>
      <c r="AJ35">
        <v>76.178809999999999</v>
      </c>
      <c r="AK35">
        <v>1.1000000000000001</v>
      </c>
      <c r="AL35">
        <v>-2.2999999999999998</v>
      </c>
      <c r="AM35" s="3">
        <v>1.0803397899999965</v>
      </c>
      <c r="AN35">
        <f t="shared" si="6"/>
        <v>1.4769807938826425</v>
      </c>
      <c r="AO35">
        <f t="shared" si="6"/>
        <v>1.4769807938826425</v>
      </c>
      <c r="AP35">
        <v>1</v>
      </c>
      <c r="AQ35">
        <v>1</v>
      </c>
      <c r="AR35">
        <v>1</v>
      </c>
      <c r="AS35">
        <v>0</v>
      </c>
    </row>
    <row r="36" spans="1:45" x14ac:dyDescent="0.25">
      <c r="A36">
        <v>34</v>
      </c>
      <c r="B36" t="str">
        <f t="shared" si="3"/>
        <v>SH_CH_HH</v>
      </c>
      <c r="C36" t="s">
        <v>87</v>
      </c>
      <c r="D36" t="s">
        <v>87</v>
      </c>
      <c r="E36" t="s">
        <v>87</v>
      </c>
      <c r="F36" t="s">
        <v>74</v>
      </c>
      <c r="G36">
        <v>0</v>
      </c>
      <c r="H36" t="s">
        <v>75</v>
      </c>
      <c r="I36">
        <v>202</v>
      </c>
      <c r="J36">
        <v>0.23</v>
      </c>
      <c r="K36">
        <f t="shared" si="4"/>
        <v>0.34831758094207838</v>
      </c>
      <c r="L36">
        <v>-500</v>
      </c>
      <c r="M36">
        <f t="shared" si="5"/>
        <v>0.37470365101944059</v>
      </c>
      <c r="N36">
        <f t="shared" si="7"/>
        <v>0.30745059326056012</v>
      </c>
      <c r="O36">
        <f t="shared" si="7"/>
        <v>1E-3</v>
      </c>
      <c r="P36">
        <f t="shared" si="7"/>
        <v>0.98018015937266456</v>
      </c>
      <c r="Q36">
        <f t="shared" si="7"/>
        <v>1.3289176549805767E-3</v>
      </c>
      <c r="R36">
        <f t="shared" si="7"/>
        <v>287.22197474175982</v>
      </c>
      <c r="S36">
        <f t="shared" si="7"/>
        <v>99.332634939928127</v>
      </c>
      <c r="T36">
        <f t="shared" si="7"/>
        <v>1248.7990129446907</v>
      </c>
      <c r="U36">
        <f t="shared" si="7"/>
        <v>489.62430314423051</v>
      </c>
      <c r="V36">
        <f t="shared" si="7"/>
        <v>1141.5875735458817</v>
      </c>
      <c r="W36">
        <f t="shared" si="7"/>
        <v>1.3578493545423733E-3</v>
      </c>
      <c r="X36">
        <f t="shared" si="7"/>
        <v>2.2067651782268112E-3</v>
      </c>
      <c r="Y36">
        <f t="shared" si="7"/>
        <v>1.7823072663845922E-3</v>
      </c>
      <c r="Z36">
        <f t="shared" si="7"/>
        <v>1.4246971099002273E-3</v>
      </c>
      <c r="AA36">
        <f t="shared" si="7"/>
        <v>14.079444444444439</v>
      </c>
      <c r="AB36">
        <f t="shared" si="7"/>
        <v>69.809444444444452</v>
      </c>
      <c r="AC36">
        <f t="shared" si="7"/>
        <v>16.111111111111111</v>
      </c>
      <c r="AD36">
        <f t="shared" si="8"/>
        <v>0.16111111111111109</v>
      </c>
      <c r="AE36">
        <f t="shared" si="8"/>
        <v>0.85920555555555578</v>
      </c>
      <c r="AF36">
        <f t="shared" si="8"/>
        <v>4.2259146613618812</v>
      </c>
      <c r="AG36">
        <f t="shared" si="8"/>
        <v>0.21369616857511844</v>
      </c>
      <c r="AH36">
        <v>2</v>
      </c>
      <c r="AI36" s="2">
        <v>100</v>
      </c>
      <c r="AJ36">
        <v>75.098470210000002</v>
      </c>
      <c r="AK36">
        <v>1.1000000000000001</v>
      </c>
      <c r="AL36">
        <v>-2.2999999999999998</v>
      </c>
      <c r="AM36" s="3">
        <v>0</v>
      </c>
      <c r="AN36">
        <f t="shared" si="6"/>
        <v>1.4769807938826425</v>
      </c>
      <c r="AO36">
        <f t="shared" si="6"/>
        <v>1.4769807938826425</v>
      </c>
      <c r="AP36">
        <v>1</v>
      </c>
      <c r="AQ36">
        <v>1</v>
      </c>
      <c r="AR36">
        <v>1</v>
      </c>
      <c r="AS36">
        <v>0</v>
      </c>
    </row>
    <row r="37" spans="1:45" x14ac:dyDescent="0.25">
      <c r="A37">
        <v>35</v>
      </c>
      <c r="B37" t="str">
        <f t="shared" si="3"/>
        <v>SH_CH_HM</v>
      </c>
      <c r="C37" t="s">
        <v>87</v>
      </c>
      <c r="D37" t="s">
        <v>87</v>
      </c>
      <c r="E37" t="s">
        <v>86</v>
      </c>
      <c r="F37" t="s">
        <v>74</v>
      </c>
      <c r="G37">
        <v>2</v>
      </c>
      <c r="H37" t="s">
        <v>76</v>
      </c>
      <c r="I37">
        <v>202</v>
      </c>
      <c r="J37">
        <v>0.23</v>
      </c>
      <c r="K37">
        <f t="shared" si="4"/>
        <v>0.34831758094207838</v>
      </c>
      <c r="L37">
        <v>-500</v>
      </c>
      <c r="M37">
        <f t="shared" si="5"/>
        <v>0.37470365101944059</v>
      </c>
      <c r="N37">
        <f t="shared" si="7"/>
        <v>0.30745059326056012</v>
      </c>
      <c r="O37">
        <f t="shared" si="7"/>
        <v>1E-3</v>
      </c>
      <c r="P37">
        <f t="shared" si="7"/>
        <v>0.98018015937266456</v>
      </c>
      <c r="Q37">
        <f t="shared" si="7"/>
        <v>1.3289176549805767E-3</v>
      </c>
      <c r="R37">
        <f t="shared" si="7"/>
        <v>287.22197474175982</v>
      </c>
      <c r="S37">
        <f t="shared" si="7"/>
        <v>99.332634939928127</v>
      </c>
      <c r="T37">
        <f t="shared" si="7"/>
        <v>1248.7990129446907</v>
      </c>
      <c r="U37">
        <f t="shared" si="7"/>
        <v>489.62430314423051</v>
      </c>
      <c r="V37">
        <f t="shared" si="7"/>
        <v>1141.5875735458817</v>
      </c>
      <c r="W37">
        <f t="shared" si="7"/>
        <v>1.3578493545423733E-3</v>
      </c>
      <c r="X37">
        <f t="shared" si="7"/>
        <v>2.2067651782268112E-3</v>
      </c>
      <c r="Y37">
        <f t="shared" si="7"/>
        <v>1.7823072663845922E-3</v>
      </c>
      <c r="Z37">
        <f t="shared" si="7"/>
        <v>1.4246971099002273E-3</v>
      </c>
      <c r="AA37">
        <f t="shared" si="7"/>
        <v>14.079444444444439</v>
      </c>
      <c r="AB37">
        <f t="shared" si="7"/>
        <v>69.809444444444452</v>
      </c>
      <c r="AC37">
        <f t="shared" si="7"/>
        <v>16.111111111111111</v>
      </c>
      <c r="AD37">
        <f t="shared" si="8"/>
        <v>0.16111111111111109</v>
      </c>
      <c r="AE37">
        <f t="shared" si="8"/>
        <v>0.85920555555555578</v>
      </c>
      <c r="AF37">
        <f t="shared" si="8"/>
        <v>4.2259146613618812</v>
      </c>
      <c r="AG37">
        <f t="shared" si="8"/>
        <v>0.21369616857511844</v>
      </c>
      <c r="AH37">
        <v>2</v>
      </c>
      <c r="AI37" s="2">
        <v>100</v>
      </c>
      <c r="AJ37">
        <v>75.18614762</v>
      </c>
      <c r="AK37">
        <v>1.1000000000000001</v>
      </c>
      <c r="AL37">
        <v>-2.2999999999999998</v>
      </c>
      <c r="AM37" s="3">
        <v>8.7677409999997735E-2</v>
      </c>
      <c r="AN37">
        <f t="shared" si="6"/>
        <v>1.4769807938826425</v>
      </c>
      <c r="AO37">
        <f t="shared" si="6"/>
        <v>1.4769807938826425</v>
      </c>
      <c r="AP37">
        <v>1</v>
      </c>
      <c r="AQ37">
        <v>1</v>
      </c>
      <c r="AR37">
        <v>1</v>
      </c>
      <c r="AS37">
        <v>0</v>
      </c>
    </row>
    <row r="38" spans="1:45" x14ac:dyDescent="0.25">
      <c r="A38">
        <v>36</v>
      </c>
      <c r="B38" t="str">
        <f t="shared" si="3"/>
        <v>SH_CH_HL</v>
      </c>
      <c r="C38" t="s">
        <v>87</v>
      </c>
      <c r="D38" t="s">
        <v>87</v>
      </c>
      <c r="E38" t="s">
        <v>85</v>
      </c>
      <c r="F38" t="s">
        <v>74</v>
      </c>
      <c r="G38">
        <v>4</v>
      </c>
      <c r="H38" t="s">
        <v>77</v>
      </c>
      <c r="I38">
        <v>202</v>
      </c>
      <c r="J38">
        <v>0.23</v>
      </c>
      <c r="K38">
        <f t="shared" si="4"/>
        <v>0.34831758094207838</v>
      </c>
      <c r="L38">
        <v>-500</v>
      </c>
      <c r="M38">
        <f t="shared" si="5"/>
        <v>0.37470365101944059</v>
      </c>
      <c r="N38">
        <f t="shared" si="7"/>
        <v>0.30745059326056012</v>
      </c>
      <c r="O38">
        <f t="shared" si="7"/>
        <v>1E-3</v>
      </c>
      <c r="P38">
        <f t="shared" si="7"/>
        <v>0.98018015937266456</v>
      </c>
      <c r="Q38">
        <f t="shared" si="7"/>
        <v>1.3289176549805767E-3</v>
      </c>
      <c r="R38">
        <f t="shared" si="7"/>
        <v>287.22197474175982</v>
      </c>
      <c r="S38">
        <f t="shared" si="7"/>
        <v>99.332634939928127</v>
      </c>
      <c r="T38">
        <f t="shared" si="7"/>
        <v>1248.7990129446907</v>
      </c>
      <c r="U38">
        <f t="shared" si="7"/>
        <v>489.62430314423051</v>
      </c>
      <c r="V38">
        <f t="shared" si="7"/>
        <v>1141.5875735458817</v>
      </c>
      <c r="W38">
        <f t="shared" si="7"/>
        <v>1.3578493545423733E-3</v>
      </c>
      <c r="X38">
        <f t="shared" si="7"/>
        <v>2.2067651782268112E-3</v>
      </c>
      <c r="Y38">
        <f t="shared" si="7"/>
        <v>1.7823072663845922E-3</v>
      </c>
      <c r="Z38">
        <f t="shared" si="7"/>
        <v>1.4246971099002273E-3</v>
      </c>
      <c r="AA38">
        <f t="shared" si="7"/>
        <v>14.079444444444439</v>
      </c>
      <c r="AB38">
        <f t="shared" si="7"/>
        <v>69.809444444444452</v>
      </c>
      <c r="AC38">
        <f t="shared" si="7"/>
        <v>16.111111111111111</v>
      </c>
      <c r="AD38">
        <f t="shared" si="8"/>
        <v>0.16111111111111109</v>
      </c>
      <c r="AE38">
        <f t="shared" si="8"/>
        <v>0.85920555555555578</v>
      </c>
      <c r="AF38">
        <f t="shared" si="8"/>
        <v>4.2259146613618812</v>
      </c>
      <c r="AG38">
        <f t="shared" si="8"/>
        <v>0.21369616857511844</v>
      </c>
      <c r="AH38">
        <v>2</v>
      </c>
      <c r="AI38" s="2">
        <v>100</v>
      </c>
      <c r="AJ38">
        <v>76.178809999999999</v>
      </c>
      <c r="AK38">
        <v>1.1000000000000001</v>
      </c>
      <c r="AL38">
        <v>-2.2999999999999998</v>
      </c>
      <c r="AM38" s="3">
        <v>1.0803397899999965</v>
      </c>
      <c r="AN38">
        <f t="shared" si="6"/>
        <v>1.4769807938826425</v>
      </c>
      <c r="AO38">
        <f t="shared" si="6"/>
        <v>1.4769807938826425</v>
      </c>
      <c r="AP38">
        <v>1</v>
      </c>
      <c r="AQ38">
        <v>1</v>
      </c>
      <c r="AR38">
        <v>1</v>
      </c>
      <c r="AS38">
        <v>0</v>
      </c>
    </row>
    <row r="39" spans="1:45" x14ac:dyDescent="0.25">
      <c r="A39">
        <f>A38+1</f>
        <v>37</v>
      </c>
      <c r="B39" t="str">
        <f t="shared" ref="B39:B47" si="9">"S"&amp;C39&amp;"_C"&amp;D39&amp;"_H"&amp;E39</f>
        <v>SXL_CL_HH</v>
      </c>
      <c r="C39" t="s">
        <v>101</v>
      </c>
      <c r="D39" t="s">
        <v>85</v>
      </c>
      <c r="E39" t="s">
        <v>87</v>
      </c>
      <c r="F39" t="s">
        <v>74</v>
      </c>
      <c r="G39">
        <v>0</v>
      </c>
      <c r="H39" t="s">
        <v>75</v>
      </c>
      <c r="I39">
        <v>51</v>
      </c>
      <c r="J39">
        <v>0.08</v>
      </c>
      <c r="K39">
        <v>0.05</v>
      </c>
      <c r="L39">
        <f>(0.23-K39)*AF39*1000</f>
        <v>760.66463904513864</v>
      </c>
      <c r="M39">
        <f t="shared" si="5"/>
        <v>0.37470365101944059</v>
      </c>
      <c r="N39">
        <f t="shared" si="7"/>
        <v>0.30745059326056012</v>
      </c>
      <c r="O39">
        <f t="shared" si="7"/>
        <v>1E-3</v>
      </c>
      <c r="P39">
        <f t="shared" si="7"/>
        <v>0.98018015937266456</v>
      </c>
      <c r="Q39">
        <f t="shared" si="7"/>
        <v>1.3289176549805767E-3</v>
      </c>
      <c r="R39">
        <f t="shared" si="7"/>
        <v>287.22197474175982</v>
      </c>
      <c r="S39">
        <f t="shared" si="7"/>
        <v>99.332634939928127</v>
      </c>
      <c r="T39">
        <f t="shared" si="7"/>
        <v>1248.7990129446907</v>
      </c>
      <c r="U39">
        <f t="shared" si="7"/>
        <v>489.62430314423051</v>
      </c>
      <c r="V39">
        <f t="shared" si="7"/>
        <v>1141.5875735458817</v>
      </c>
      <c r="W39">
        <f t="shared" si="7"/>
        <v>1.3578493545423733E-3</v>
      </c>
      <c r="X39">
        <f t="shared" si="7"/>
        <v>2.2067651782268112E-3</v>
      </c>
      <c r="Y39">
        <f t="shared" si="7"/>
        <v>1.7823072663845922E-3</v>
      </c>
      <c r="Z39">
        <f t="shared" si="7"/>
        <v>1.4246971099002273E-3</v>
      </c>
      <c r="AA39">
        <f t="shared" si="7"/>
        <v>14.079444444444439</v>
      </c>
      <c r="AB39">
        <f t="shared" si="7"/>
        <v>69.809444444444452</v>
      </c>
      <c r="AC39">
        <f t="shared" si="7"/>
        <v>16.111111111111111</v>
      </c>
      <c r="AD39">
        <f t="shared" si="8"/>
        <v>0.16111111111111109</v>
      </c>
      <c r="AE39">
        <f t="shared" si="8"/>
        <v>0.85920555555555578</v>
      </c>
      <c r="AF39">
        <f t="shared" si="8"/>
        <v>4.2259146613618812</v>
      </c>
      <c r="AG39">
        <f t="shared" si="8"/>
        <v>0.21369616857511844</v>
      </c>
      <c r="AH39">
        <v>2</v>
      </c>
      <c r="AI39" s="2">
        <v>100</v>
      </c>
      <c r="AJ39">
        <v>75.098470210000002</v>
      </c>
      <c r="AK39">
        <v>1.1000000000000001</v>
      </c>
      <c r="AL39">
        <v>-2.2999999999999998</v>
      </c>
      <c r="AM39" s="3">
        <v>0</v>
      </c>
      <c r="AN39">
        <f t="shared" si="6"/>
        <v>3.8161525635667673E-2</v>
      </c>
      <c r="AO39">
        <f t="shared" si="6"/>
        <v>3.8161525635667673E-2</v>
      </c>
      <c r="AP39">
        <v>1</v>
      </c>
      <c r="AQ39">
        <v>1</v>
      </c>
      <c r="AR39">
        <v>1</v>
      </c>
      <c r="AS39">
        <v>0</v>
      </c>
    </row>
    <row r="40" spans="1:45" x14ac:dyDescent="0.25">
      <c r="A40">
        <f t="shared" ref="A40:A46" si="10">A39+1</f>
        <v>38</v>
      </c>
      <c r="B40" t="str">
        <f t="shared" si="9"/>
        <v>SXL_CL_HM</v>
      </c>
      <c r="C40" t="s">
        <v>101</v>
      </c>
      <c r="D40" t="s">
        <v>85</v>
      </c>
      <c r="E40" t="s">
        <v>86</v>
      </c>
      <c r="F40" t="s">
        <v>74</v>
      </c>
      <c r="G40">
        <v>2</v>
      </c>
      <c r="H40" t="s">
        <v>76</v>
      </c>
      <c r="I40">
        <v>51</v>
      </c>
      <c r="J40">
        <v>0.08</v>
      </c>
      <c r="K40">
        <v>0.05</v>
      </c>
      <c r="L40">
        <f t="shared" ref="L40:L47" si="11">(0.23-K40)*AF40*1000</f>
        <v>760.66463904513864</v>
      </c>
      <c r="M40">
        <f t="shared" si="5"/>
        <v>0.37470365101944059</v>
      </c>
      <c r="N40">
        <f t="shared" si="7"/>
        <v>0.30745059326056012</v>
      </c>
      <c r="O40">
        <f t="shared" si="7"/>
        <v>1E-3</v>
      </c>
      <c r="P40">
        <f t="shared" si="7"/>
        <v>0.98018015937266456</v>
      </c>
      <c r="Q40">
        <f t="shared" si="7"/>
        <v>1.3289176549805767E-3</v>
      </c>
      <c r="R40">
        <f t="shared" si="7"/>
        <v>287.22197474175982</v>
      </c>
      <c r="S40">
        <f t="shared" si="7"/>
        <v>99.332634939928127</v>
      </c>
      <c r="T40">
        <f t="shared" si="7"/>
        <v>1248.7990129446907</v>
      </c>
      <c r="U40">
        <f t="shared" si="7"/>
        <v>489.62430314423051</v>
      </c>
      <c r="V40">
        <f t="shared" si="7"/>
        <v>1141.5875735458817</v>
      </c>
      <c r="W40">
        <f t="shared" si="7"/>
        <v>1.3578493545423733E-3</v>
      </c>
      <c r="X40">
        <f t="shared" si="7"/>
        <v>2.2067651782268112E-3</v>
      </c>
      <c r="Y40">
        <f t="shared" si="7"/>
        <v>1.7823072663845922E-3</v>
      </c>
      <c r="Z40">
        <f t="shared" si="7"/>
        <v>1.4246971099002273E-3</v>
      </c>
      <c r="AA40">
        <f t="shared" si="7"/>
        <v>14.079444444444439</v>
      </c>
      <c r="AB40">
        <f t="shared" si="7"/>
        <v>69.809444444444452</v>
      </c>
      <c r="AC40">
        <f t="shared" si="7"/>
        <v>16.111111111111111</v>
      </c>
      <c r="AD40">
        <f t="shared" si="8"/>
        <v>0.16111111111111109</v>
      </c>
      <c r="AE40">
        <f t="shared" si="8"/>
        <v>0.85920555555555578</v>
      </c>
      <c r="AF40">
        <f t="shared" si="8"/>
        <v>4.2259146613618812</v>
      </c>
      <c r="AG40">
        <f t="shared" si="8"/>
        <v>0.21369616857511844</v>
      </c>
      <c r="AH40">
        <v>2</v>
      </c>
      <c r="AI40" s="2">
        <v>100</v>
      </c>
      <c r="AJ40">
        <v>75.18614762</v>
      </c>
      <c r="AK40">
        <v>1.1000000000000001</v>
      </c>
      <c r="AL40">
        <v>-2.2999999999999998</v>
      </c>
      <c r="AM40" s="3">
        <v>8.7677409999997735E-2</v>
      </c>
      <c r="AN40">
        <f t="shared" ref="AN40:AO55" si="12">EXP(-1.06+-0.0029*$L40)</f>
        <v>3.8161525635667673E-2</v>
      </c>
      <c r="AO40">
        <f t="shared" si="12"/>
        <v>3.8161525635667673E-2</v>
      </c>
      <c r="AP40">
        <v>1</v>
      </c>
      <c r="AQ40">
        <v>1</v>
      </c>
      <c r="AR40">
        <v>1</v>
      </c>
      <c r="AS40">
        <v>0</v>
      </c>
    </row>
    <row r="41" spans="1:45" x14ac:dyDescent="0.25">
      <c r="A41">
        <f t="shared" si="10"/>
        <v>39</v>
      </c>
      <c r="B41" t="str">
        <f t="shared" si="9"/>
        <v>SXL_CL_HL</v>
      </c>
      <c r="C41" t="s">
        <v>101</v>
      </c>
      <c r="D41" t="s">
        <v>85</v>
      </c>
      <c r="E41" t="s">
        <v>85</v>
      </c>
      <c r="F41" t="s">
        <v>74</v>
      </c>
      <c r="G41">
        <v>4</v>
      </c>
      <c r="H41" t="s">
        <v>77</v>
      </c>
      <c r="I41">
        <v>51</v>
      </c>
      <c r="J41">
        <v>0.08</v>
      </c>
      <c r="K41">
        <v>0.05</v>
      </c>
      <c r="L41">
        <f t="shared" si="11"/>
        <v>760.66463904513864</v>
      </c>
      <c r="M41">
        <f t="shared" si="5"/>
        <v>0.37470365101944059</v>
      </c>
      <c r="N41">
        <f t="shared" si="7"/>
        <v>0.30745059326056012</v>
      </c>
      <c r="O41">
        <f t="shared" si="7"/>
        <v>1E-3</v>
      </c>
      <c r="P41">
        <f t="shared" si="7"/>
        <v>0.98018015937266456</v>
      </c>
      <c r="Q41">
        <f t="shared" si="7"/>
        <v>1.3289176549805767E-3</v>
      </c>
      <c r="R41">
        <f t="shared" si="7"/>
        <v>287.22197474175982</v>
      </c>
      <c r="S41">
        <f t="shared" si="7"/>
        <v>99.332634939928127</v>
      </c>
      <c r="T41">
        <f t="shared" si="7"/>
        <v>1248.7990129446907</v>
      </c>
      <c r="U41">
        <f t="shared" si="7"/>
        <v>489.62430314423051</v>
      </c>
      <c r="V41">
        <f t="shared" si="7"/>
        <v>1141.5875735458817</v>
      </c>
      <c r="W41">
        <f t="shared" si="7"/>
        <v>1.3578493545423733E-3</v>
      </c>
      <c r="X41">
        <f t="shared" si="7"/>
        <v>2.2067651782268112E-3</v>
      </c>
      <c r="Y41">
        <f t="shared" si="7"/>
        <v>1.7823072663845922E-3</v>
      </c>
      <c r="Z41">
        <f t="shared" si="7"/>
        <v>1.4246971099002273E-3</v>
      </c>
      <c r="AA41">
        <f t="shared" si="7"/>
        <v>14.079444444444439</v>
      </c>
      <c r="AB41">
        <f t="shared" si="7"/>
        <v>69.809444444444452</v>
      </c>
      <c r="AC41">
        <f t="shared" si="7"/>
        <v>16.111111111111111</v>
      </c>
      <c r="AD41">
        <f t="shared" si="8"/>
        <v>0.16111111111111109</v>
      </c>
      <c r="AE41">
        <f t="shared" si="8"/>
        <v>0.85920555555555578</v>
      </c>
      <c r="AF41">
        <f t="shared" si="8"/>
        <v>4.2259146613618812</v>
      </c>
      <c r="AG41">
        <f t="shared" si="8"/>
        <v>0.21369616857511844</v>
      </c>
      <c r="AH41">
        <v>2</v>
      </c>
      <c r="AI41" s="2">
        <v>100</v>
      </c>
      <c r="AJ41">
        <v>76.178809999999999</v>
      </c>
      <c r="AK41">
        <v>1.1000000000000001</v>
      </c>
      <c r="AL41">
        <v>-2.2999999999999998</v>
      </c>
      <c r="AM41" s="3">
        <v>1.0803397899999965</v>
      </c>
      <c r="AN41">
        <f t="shared" si="12"/>
        <v>3.8161525635667673E-2</v>
      </c>
      <c r="AO41">
        <f t="shared" si="12"/>
        <v>3.8161525635667673E-2</v>
      </c>
      <c r="AP41">
        <v>1</v>
      </c>
      <c r="AQ41">
        <v>1</v>
      </c>
      <c r="AR41">
        <v>1</v>
      </c>
      <c r="AS41">
        <v>0</v>
      </c>
    </row>
    <row r="42" spans="1:45" x14ac:dyDescent="0.25">
      <c r="A42">
        <f t="shared" si="10"/>
        <v>40</v>
      </c>
      <c r="B42" t="str">
        <f t="shared" si="9"/>
        <v>SXL_CM_HH</v>
      </c>
      <c r="C42" t="s">
        <v>101</v>
      </c>
      <c r="D42" t="s">
        <v>86</v>
      </c>
      <c r="E42" t="s">
        <v>87</v>
      </c>
      <c r="F42" t="s">
        <v>74</v>
      </c>
      <c r="G42">
        <v>0</v>
      </c>
      <c r="H42" t="s">
        <v>75</v>
      </c>
      <c r="I42">
        <v>115</v>
      </c>
      <c r="J42">
        <v>0.17</v>
      </c>
      <c r="K42">
        <v>0.05</v>
      </c>
      <c r="L42">
        <f t="shared" si="11"/>
        <v>760.66463904513864</v>
      </c>
      <c r="M42">
        <f t="shared" si="5"/>
        <v>0.37470365101944059</v>
      </c>
      <c r="N42">
        <f t="shared" si="7"/>
        <v>0.30745059326056012</v>
      </c>
      <c r="O42">
        <f t="shared" si="7"/>
        <v>1E-3</v>
      </c>
      <c r="P42">
        <f t="shared" si="7"/>
        <v>0.98018015937266456</v>
      </c>
      <c r="Q42">
        <f t="shared" si="7"/>
        <v>1.3289176549805767E-3</v>
      </c>
      <c r="R42">
        <f t="shared" si="7"/>
        <v>287.22197474175982</v>
      </c>
      <c r="S42">
        <f t="shared" si="7"/>
        <v>99.332634939928127</v>
      </c>
      <c r="T42">
        <f t="shared" si="7"/>
        <v>1248.7990129446907</v>
      </c>
      <c r="U42">
        <f t="shared" si="7"/>
        <v>489.62430314423051</v>
      </c>
      <c r="V42">
        <f t="shared" si="7"/>
        <v>1141.5875735458817</v>
      </c>
      <c r="W42">
        <f t="shared" si="7"/>
        <v>1.3578493545423733E-3</v>
      </c>
      <c r="X42">
        <f t="shared" si="7"/>
        <v>2.2067651782268112E-3</v>
      </c>
      <c r="Y42">
        <f t="shared" si="7"/>
        <v>1.7823072663845922E-3</v>
      </c>
      <c r="Z42">
        <f t="shared" si="7"/>
        <v>1.4246971099002273E-3</v>
      </c>
      <c r="AA42">
        <f t="shared" si="7"/>
        <v>14.079444444444439</v>
      </c>
      <c r="AB42">
        <f t="shared" si="7"/>
        <v>69.809444444444452</v>
      </c>
      <c r="AC42">
        <f t="shared" si="7"/>
        <v>16.111111111111111</v>
      </c>
      <c r="AD42">
        <f t="shared" si="8"/>
        <v>0.16111111111111109</v>
      </c>
      <c r="AE42">
        <f t="shared" si="8"/>
        <v>0.85920555555555578</v>
      </c>
      <c r="AF42">
        <f t="shared" si="8"/>
        <v>4.2259146613618812</v>
      </c>
      <c r="AG42">
        <f t="shared" si="8"/>
        <v>0.21369616857511844</v>
      </c>
      <c r="AH42">
        <v>2</v>
      </c>
      <c r="AI42" s="2">
        <v>100</v>
      </c>
      <c r="AJ42">
        <v>75.098470210000002</v>
      </c>
      <c r="AK42">
        <v>1.1000000000000001</v>
      </c>
      <c r="AL42">
        <v>-2.2999999999999998</v>
      </c>
      <c r="AM42" s="3">
        <v>0</v>
      </c>
      <c r="AN42">
        <f t="shared" si="12"/>
        <v>3.8161525635667673E-2</v>
      </c>
      <c r="AO42">
        <f t="shared" si="12"/>
        <v>3.8161525635667673E-2</v>
      </c>
      <c r="AP42">
        <v>1</v>
      </c>
      <c r="AQ42">
        <v>1</v>
      </c>
      <c r="AR42">
        <v>1</v>
      </c>
      <c r="AS42">
        <v>0</v>
      </c>
    </row>
    <row r="43" spans="1:45" x14ac:dyDescent="0.25">
      <c r="A43">
        <f t="shared" si="10"/>
        <v>41</v>
      </c>
      <c r="B43" t="str">
        <f t="shared" si="9"/>
        <v>SXL_CM_HM</v>
      </c>
      <c r="C43" t="s">
        <v>101</v>
      </c>
      <c r="D43" t="s">
        <v>86</v>
      </c>
      <c r="E43" t="s">
        <v>86</v>
      </c>
      <c r="F43" t="s">
        <v>74</v>
      </c>
      <c r="G43">
        <v>2</v>
      </c>
      <c r="H43" t="s">
        <v>76</v>
      </c>
      <c r="I43">
        <v>115</v>
      </c>
      <c r="J43">
        <v>0.17</v>
      </c>
      <c r="K43">
        <v>0.05</v>
      </c>
      <c r="L43">
        <f t="shared" si="11"/>
        <v>760.66463904513864</v>
      </c>
      <c r="M43">
        <f t="shared" si="5"/>
        <v>0.37470365101944059</v>
      </c>
      <c r="N43">
        <f t="shared" si="5"/>
        <v>0.30745059326056012</v>
      </c>
      <c r="O43">
        <f t="shared" si="5"/>
        <v>1E-3</v>
      </c>
      <c r="P43">
        <f t="shared" si="5"/>
        <v>0.98018015937266456</v>
      </c>
      <c r="Q43">
        <f t="shared" si="5"/>
        <v>1.3289176549805767E-3</v>
      </c>
      <c r="R43">
        <f t="shared" si="5"/>
        <v>287.22197474175982</v>
      </c>
      <c r="S43">
        <f t="shared" si="5"/>
        <v>99.332634939928127</v>
      </c>
      <c r="T43">
        <f t="shared" si="5"/>
        <v>1248.7990129446907</v>
      </c>
      <c r="U43">
        <f t="shared" si="5"/>
        <v>489.62430314423051</v>
      </c>
      <c r="V43">
        <f t="shared" si="5"/>
        <v>1141.5875735458817</v>
      </c>
      <c r="W43">
        <f t="shared" si="5"/>
        <v>1.3578493545423733E-3</v>
      </c>
      <c r="X43">
        <f t="shared" si="5"/>
        <v>2.2067651782268112E-3</v>
      </c>
      <c r="Y43">
        <f t="shared" si="5"/>
        <v>1.7823072663845922E-3</v>
      </c>
      <c r="Z43">
        <f t="shared" si="5"/>
        <v>1.4246971099002273E-3</v>
      </c>
      <c r="AA43">
        <f t="shared" si="5"/>
        <v>14.079444444444439</v>
      </c>
      <c r="AB43">
        <f t="shared" si="5"/>
        <v>69.809444444444452</v>
      </c>
      <c r="AC43">
        <f t="shared" ref="AC43:AR56" si="13">AVERAGE(AC$3:AC$11)</f>
        <v>16.111111111111111</v>
      </c>
      <c r="AD43">
        <f t="shared" si="8"/>
        <v>0.16111111111111109</v>
      </c>
      <c r="AE43">
        <f t="shared" si="8"/>
        <v>0.85920555555555578</v>
      </c>
      <c r="AF43">
        <f t="shared" si="8"/>
        <v>4.2259146613618812</v>
      </c>
      <c r="AG43">
        <f t="shared" si="8"/>
        <v>0.21369616857511844</v>
      </c>
      <c r="AH43">
        <v>2</v>
      </c>
      <c r="AI43" s="2">
        <v>100</v>
      </c>
      <c r="AJ43">
        <v>75.18614762</v>
      </c>
      <c r="AK43">
        <v>1.1000000000000001</v>
      </c>
      <c r="AL43">
        <v>-2.2999999999999998</v>
      </c>
      <c r="AM43" s="3">
        <v>8.7677409999997735E-2</v>
      </c>
      <c r="AN43">
        <f t="shared" si="12"/>
        <v>3.8161525635667673E-2</v>
      </c>
      <c r="AO43">
        <f t="shared" si="12"/>
        <v>3.8161525635667673E-2</v>
      </c>
      <c r="AP43">
        <v>1</v>
      </c>
      <c r="AQ43">
        <v>1</v>
      </c>
      <c r="AR43">
        <v>1</v>
      </c>
      <c r="AS43">
        <v>0</v>
      </c>
    </row>
    <row r="44" spans="1:45" x14ac:dyDescent="0.25">
      <c r="A44">
        <f t="shared" si="10"/>
        <v>42</v>
      </c>
      <c r="B44" t="str">
        <f t="shared" si="9"/>
        <v>SXL_CM_HL</v>
      </c>
      <c r="C44" t="s">
        <v>101</v>
      </c>
      <c r="D44" t="s">
        <v>86</v>
      </c>
      <c r="E44" t="s">
        <v>85</v>
      </c>
      <c r="F44" t="s">
        <v>74</v>
      </c>
      <c r="G44">
        <v>4</v>
      </c>
      <c r="H44" t="s">
        <v>77</v>
      </c>
      <c r="I44">
        <v>115</v>
      </c>
      <c r="J44">
        <v>0.17</v>
      </c>
      <c r="K44">
        <v>0.05</v>
      </c>
      <c r="L44">
        <f t="shared" si="11"/>
        <v>760.66463904513864</v>
      </c>
      <c r="M44">
        <f t="shared" ref="M44:AB56" si="14">AVERAGE(M$3:M$11)</f>
        <v>0.37470365101944059</v>
      </c>
      <c r="N44">
        <f t="shared" si="14"/>
        <v>0.30745059326056012</v>
      </c>
      <c r="O44">
        <f t="shared" si="14"/>
        <v>1E-3</v>
      </c>
      <c r="P44">
        <f t="shared" si="14"/>
        <v>0.98018015937266456</v>
      </c>
      <c r="Q44">
        <f t="shared" si="14"/>
        <v>1.3289176549805767E-3</v>
      </c>
      <c r="R44">
        <f t="shared" si="14"/>
        <v>287.22197474175982</v>
      </c>
      <c r="S44">
        <f t="shared" si="14"/>
        <v>99.332634939928127</v>
      </c>
      <c r="T44">
        <f t="shared" si="14"/>
        <v>1248.7990129446907</v>
      </c>
      <c r="U44">
        <f t="shared" si="14"/>
        <v>489.62430314423051</v>
      </c>
      <c r="V44">
        <f t="shared" si="14"/>
        <v>1141.5875735458817</v>
      </c>
      <c r="W44">
        <f t="shared" si="14"/>
        <v>1.3578493545423733E-3</v>
      </c>
      <c r="X44">
        <f t="shared" si="14"/>
        <v>2.2067651782268112E-3</v>
      </c>
      <c r="Y44">
        <f t="shared" si="14"/>
        <v>1.7823072663845922E-3</v>
      </c>
      <c r="Z44">
        <f t="shared" si="14"/>
        <v>1.4246971099002273E-3</v>
      </c>
      <c r="AA44">
        <f t="shared" si="14"/>
        <v>14.079444444444439</v>
      </c>
      <c r="AB44">
        <f t="shared" si="14"/>
        <v>69.809444444444452</v>
      </c>
      <c r="AC44">
        <f t="shared" si="13"/>
        <v>16.111111111111111</v>
      </c>
      <c r="AD44">
        <f t="shared" si="13"/>
        <v>0.16111111111111109</v>
      </c>
      <c r="AE44">
        <f t="shared" si="13"/>
        <v>0.85920555555555578</v>
      </c>
      <c r="AF44">
        <f t="shared" si="13"/>
        <v>4.2259146613618812</v>
      </c>
      <c r="AG44">
        <f t="shared" si="13"/>
        <v>0.21369616857511844</v>
      </c>
      <c r="AH44">
        <v>2</v>
      </c>
      <c r="AI44" s="2">
        <v>100</v>
      </c>
      <c r="AJ44">
        <v>76.178809999999999</v>
      </c>
      <c r="AK44">
        <v>1.1000000000000001</v>
      </c>
      <c r="AL44">
        <v>-2.2999999999999998</v>
      </c>
      <c r="AM44" s="3">
        <v>1.0803397899999965</v>
      </c>
      <c r="AN44">
        <f t="shared" si="12"/>
        <v>3.8161525635667673E-2</v>
      </c>
      <c r="AO44">
        <f t="shared" si="12"/>
        <v>3.8161525635667673E-2</v>
      </c>
      <c r="AP44">
        <v>1</v>
      </c>
      <c r="AQ44">
        <v>1</v>
      </c>
      <c r="AR44">
        <v>1</v>
      </c>
      <c r="AS44">
        <v>0</v>
      </c>
    </row>
    <row r="45" spans="1:45" x14ac:dyDescent="0.25">
      <c r="A45">
        <f t="shared" si="10"/>
        <v>43</v>
      </c>
      <c r="B45" t="str">
        <f t="shared" si="9"/>
        <v>SXL_CH_HH</v>
      </c>
      <c r="C45" t="s">
        <v>101</v>
      </c>
      <c r="D45" t="s">
        <v>87</v>
      </c>
      <c r="E45" t="s">
        <v>87</v>
      </c>
      <c r="F45" t="s">
        <v>74</v>
      </c>
      <c r="G45">
        <v>0</v>
      </c>
      <c r="H45" t="s">
        <v>75</v>
      </c>
      <c r="I45">
        <v>202</v>
      </c>
      <c r="J45">
        <v>0.23</v>
      </c>
      <c r="K45">
        <v>0.05</v>
      </c>
      <c r="L45">
        <f t="shared" si="11"/>
        <v>760.66463904513864</v>
      </c>
      <c r="M45">
        <f t="shared" si="14"/>
        <v>0.37470365101944059</v>
      </c>
      <c r="N45">
        <f t="shared" si="14"/>
        <v>0.30745059326056012</v>
      </c>
      <c r="O45">
        <f t="shared" si="14"/>
        <v>1E-3</v>
      </c>
      <c r="P45">
        <f t="shared" si="14"/>
        <v>0.98018015937266456</v>
      </c>
      <c r="Q45">
        <f t="shared" si="14"/>
        <v>1.3289176549805767E-3</v>
      </c>
      <c r="R45">
        <f t="shared" si="14"/>
        <v>287.22197474175982</v>
      </c>
      <c r="S45">
        <f t="shared" si="14"/>
        <v>99.332634939928127</v>
      </c>
      <c r="T45">
        <f t="shared" si="14"/>
        <v>1248.7990129446907</v>
      </c>
      <c r="U45">
        <f t="shared" si="14"/>
        <v>489.62430314423051</v>
      </c>
      <c r="V45">
        <f t="shared" si="14"/>
        <v>1141.5875735458817</v>
      </c>
      <c r="W45">
        <f t="shared" si="14"/>
        <v>1.3578493545423733E-3</v>
      </c>
      <c r="X45">
        <f t="shared" si="14"/>
        <v>2.2067651782268112E-3</v>
      </c>
      <c r="Y45">
        <f t="shared" si="14"/>
        <v>1.7823072663845922E-3</v>
      </c>
      <c r="Z45">
        <f t="shared" si="14"/>
        <v>1.4246971099002273E-3</v>
      </c>
      <c r="AA45">
        <f t="shared" si="14"/>
        <v>14.079444444444439</v>
      </c>
      <c r="AB45">
        <f t="shared" si="14"/>
        <v>69.809444444444452</v>
      </c>
      <c r="AC45">
        <f t="shared" si="13"/>
        <v>16.111111111111111</v>
      </c>
      <c r="AD45">
        <f t="shared" si="13"/>
        <v>0.16111111111111109</v>
      </c>
      <c r="AE45">
        <f t="shared" si="13"/>
        <v>0.85920555555555578</v>
      </c>
      <c r="AF45">
        <f t="shared" si="13"/>
        <v>4.2259146613618812</v>
      </c>
      <c r="AG45">
        <f t="shared" si="13"/>
        <v>0.21369616857511844</v>
      </c>
      <c r="AH45">
        <v>2</v>
      </c>
      <c r="AI45" s="2">
        <v>100</v>
      </c>
      <c r="AJ45">
        <v>75.098470210000002</v>
      </c>
      <c r="AK45">
        <v>1.1000000000000001</v>
      </c>
      <c r="AL45">
        <v>-2.2999999999999998</v>
      </c>
      <c r="AM45" s="3">
        <v>0</v>
      </c>
      <c r="AN45">
        <f t="shared" si="12"/>
        <v>3.8161525635667673E-2</v>
      </c>
      <c r="AO45">
        <f t="shared" si="12"/>
        <v>3.8161525635667673E-2</v>
      </c>
      <c r="AP45">
        <v>1</v>
      </c>
      <c r="AQ45">
        <v>1</v>
      </c>
      <c r="AR45">
        <v>1</v>
      </c>
      <c r="AS45">
        <v>0</v>
      </c>
    </row>
    <row r="46" spans="1:45" x14ac:dyDescent="0.25">
      <c r="A46">
        <f t="shared" si="10"/>
        <v>44</v>
      </c>
      <c r="B46" t="str">
        <f t="shared" si="9"/>
        <v>SXL_CH_HM</v>
      </c>
      <c r="C46" t="s">
        <v>101</v>
      </c>
      <c r="D46" t="s">
        <v>87</v>
      </c>
      <c r="E46" t="s">
        <v>86</v>
      </c>
      <c r="F46" t="s">
        <v>74</v>
      </c>
      <c r="G46">
        <v>2</v>
      </c>
      <c r="H46" t="s">
        <v>76</v>
      </c>
      <c r="I46">
        <v>202</v>
      </c>
      <c r="J46">
        <v>0.23</v>
      </c>
      <c r="K46">
        <v>0.05</v>
      </c>
      <c r="L46">
        <f t="shared" si="11"/>
        <v>760.66463904513864</v>
      </c>
      <c r="M46">
        <f t="shared" si="14"/>
        <v>0.37470365101944059</v>
      </c>
      <c r="N46">
        <f t="shared" si="14"/>
        <v>0.30745059326056012</v>
      </c>
      <c r="O46">
        <f t="shared" si="14"/>
        <v>1E-3</v>
      </c>
      <c r="P46">
        <f t="shared" si="14"/>
        <v>0.98018015937266456</v>
      </c>
      <c r="Q46">
        <f t="shared" si="14"/>
        <v>1.3289176549805767E-3</v>
      </c>
      <c r="R46">
        <f t="shared" si="14"/>
        <v>287.22197474175982</v>
      </c>
      <c r="S46">
        <f t="shared" si="14"/>
        <v>99.332634939928127</v>
      </c>
      <c r="T46">
        <f t="shared" si="14"/>
        <v>1248.7990129446907</v>
      </c>
      <c r="U46">
        <f t="shared" si="14"/>
        <v>489.62430314423051</v>
      </c>
      <c r="V46">
        <f t="shared" si="14"/>
        <v>1141.5875735458817</v>
      </c>
      <c r="W46">
        <f t="shared" si="14"/>
        <v>1.3578493545423733E-3</v>
      </c>
      <c r="X46">
        <f t="shared" si="14"/>
        <v>2.2067651782268112E-3</v>
      </c>
      <c r="Y46">
        <f t="shared" si="14"/>
        <v>1.7823072663845922E-3</v>
      </c>
      <c r="Z46">
        <f t="shared" si="14"/>
        <v>1.4246971099002273E-3</v>
      </c>
      <c r="AA46">
        <f t="shared" si="14"/>
        <v>14.079444444444439</v>
      </c>
      <c r="AB46">
        <f t="shared" si="14"/>
        <v>69.809444444444452</v>
      </c>
      <c r="AC46">
        <f t="shared" si="13"/>
        <v>16.111111111111111</v>
      </c>
      <c r="AD46">
        <f t="shared" si="13"/>
        <v>0.16111111111111109</v>
      </c>
      <c r="AE46">
        <f t="shared" si="13"/>
        <v>0.85920555555555578</v>
      </c>
      <c r="AF46">
        <f t="shared" si="13"/>
        <v>4.2259146613618812</v>
      </c>
      <c r="AG46">
        <f t="shared" si="13"/>
        <v>0.21369616857511844</v>
      </c>
      <c r="AH46">
        <v>2</v>
      </c>
      <c r="AI46" s="2">
        <v>100</v>
      </c>
      <c r="AJ46">
        <v>75.18614762</v>
      </c>
      <c r="AK46">
        <v>1.1000000000000001</v>
      </c>
      <c r="AL46">
        <v>-2.2999999999999998</v>
      </c>
      <c r="AM46" s="3">
        <v>8.7677409999997735E-2</v>
      </c>
      <c r="AN46">
        <f t="shared" si="12"/>
        <v>3.8161525635667673E-2</v>
      </c>
      <c r="AO46">
        <f t="shared" si="12"/>
        <v>3.8161525635667673E-2</v>
      </c>
      <c r="AP46">
        <v>1</v>
      </c>
      <c r="AQ46">
        <v>1</v>
      </c>
      <c r="AR46">
        <v>1</v>
      </c>
      <c r="AS46">
        <v>0</v>
      </c>
    </row>
    <row r="47" spans="1:45" x14ac:dyDescent="0.25">
      <c r="A47">
        <f>A46+1</f>
        <v>45</v>
      </c>
      <c r="B47" t="str">
        <f>"S"&amp;C47&amp;"_C"&amp;D47&amp;"_H"&amp;E47</f>
        <v>SXL_CH_HL</v>
      </c>
      <c r="C47" t="s">
        <v>101</v>
      </c>
      <c r="D47" t="s">
        <v>87</v>
      </c>
      <c r="E47" t="s">
        <v>85</v>
      </c>
      <c r="F47" t="s">
        <v>74</v>
      </c>
      <c r="G47">
        <v>4</v>
      </c>
      <c r="H47" t="s">
        <v>77</v>
      </c>
      <c r="I47">
        <v>202</v>
      </c>
      <c r="J47">
        <v>0.23</v>
      </c>
      <c r="K47">
        <v>0.05</v>
      </c>
      <c r="L47">
        <f t="shared" si="11"/>
        <v>760.66463904513864</v>
      </c>
      <c r="M47">
        <f t="shared" si="14"/>
        <v>0.37470365101944059</v>
      </c>
      <c r="N47">
        <f t="shared" si="14"/>
        <v>0.30745059326056012</v>
      </c>
      <c r="O47">
        <f t="shared" si="14"/>
        <v>1E-3</v>
      </c>
      <c r="P47">
        <f t="shared" si="14"/>
        <v>0.98018015937266456</v>
      </c>
      <c r="Q47">
        <f t="shared" si="14"/>
        <v>1.3289176549805767E-3</v>
      </c>
      <c r="R47">
        <f t="shared" si="14"/>
        <v>287.22197474175982</v>
      </c>
      <c r="S47">
        <f t="shared" si="14"/>
        <v>99.332634939928127</v>
      </c>
      <c r="T47">
        <f t="shared" si="14"/>
        <v>1248.7990129446907</v>
      </c>
      <c r="U47">
        <f t="shared" si="14"/>
        <v>489.62430314423051</v>
      </c>
      <c r="V47">
        <f t="shared" si="14"/>
        <v>1141.5875735458817</v>
      </c>
      <c r="W47">
        <f t="shared" si="14"/>
        <v>1.3578493545423733E-3</v>
      </c>
      <c r="X47">
        <f t="shared" si="14"/>
        <v>2.2067651782268112E-3</v>
      </c>
      <c r="Y47">
        <f t="shared" si="14"/>
        <v>1.7823072663845922E-3</v>
      </c>
      <c r="Z47">
        <f t="shared" si="14"/>
        <v>1.4246971099002273E-3</v>
      </c>
      <c r="AA47">
        <f t="shared" si="14"/>
        <v>14.079444444444439</v>
      </c>
      <c r="AB47">
        <f t="shared" si="14"/>
        <v>69.809444444444452</v>
      </c>
      <c r="AC47">
        <f t="shared" si="13"/>
        <v>16.111111111111111</v>
      </c>
      <c r="AD47">
        <f t="shared" si="13"/>
        <v>0.16111111111111109</v>
      </c>
      <c r="AE47">
        <f t="shared" si="13"/>
        <v>0.85920555555555578</v>
      </c>
      <c r="AF47">
        <f t="shared" si="13"/>
        <v>4.2259146613618812</v>
      </c>
      <c r="AG47">
        <f t="shared" si="13"/>
        <v>0.21369616857511844</v>
      </c>
      <c r="AH47">
        <v>2</v>
      </c>
      <c r="AI47" s="2">
        <v>100</v>
      </c>
      <c r="AJ47">
        <v>76.178809999999999</v>
      </c>
      <c r="AK47">
        <v>1.1000000000000001</v>
      </c>
      <c r="AL47">
        <v>-2.2999999999999998</v>
      </c>
      <c r="AM47" s="3">
        <v>1.0803397899999965</v>
      </c>
      <c r="AN47">
        <f t="shared" si="12"/>
        <v>3.8161525635667673E-2</v>
      </c>
      <c r="AO47">
        <f t="shared" si="12"/>
        <v>3.8161525635667673E-2</v>
      </c>
      <c r="AP47">
        <v>1</v>
      </c>
      <c r="AQ47">
        <v>1</v>
      </c>
      <c r="AR47">
        <v>1</v>
      </c>
      <c r="AS47">
        <v>0</v>
      </c>
    </row>
    <row r="48" spans="1:45" x14ac:dyDescent="0.25">
      <c r="A48">
        <f>A47+1</f>
        <v>46</v>
      </c>
      <c r="B48" t="str">
        <f t="shared" ref="B48:B56" si="15">"S"&amp;C48&amp;"_C"&amp;D48&amp;"_H"&amp;E48</f>
        <v>SXXL_CL_HH</v>
      </c>
      <c r="C48" t="s">
        <v>102</v>
      </c>
      <c r="D48" t="s">
        <v>85</v>
      </c>
      <c r="E48" t="s">
        <v>87</v>
      </c>
      <c r="F48" t="s">
        <v>74</v>
      </c>
      <c r="G48">
        <v>0</v>
      </c>
      <c r="H48" t="s">
        <v>75</v>
      </c>
      <c r="I48">
        <v>51</v>
      </c>
      <c r="J48">
        <v>0.08</v>
      </c>
      <c r="K48">
        <v>2.5000000000000001E-2</v>
      </c>
      <c r="L48">
        <f>(0.23-K48)*AF48*1000</f>
        <v>866.31250557918565</v>
      </c>
      <c r="M48">
        <f t="shared" si="14"/>
        <v>0.37470365101944059</v>
      </c>
      <c r="N48">
        <f t="shared" si="14"/>
        <v>0.30745059326056012</v>
      </c>
      <c r="O48">
        <f t="shared" si="14"/>
        <v>1E-3</v>
      </c>
      <c r="P48">
        <f t="shared" si="14"/>
        <v>0.98018015937266456</v>
      </c>
      <c r="Q48">
        <f t="shared" si="14"/>
        <v>1.3289176549805767E-3</v>
      </c>
      <c r="R48">
        <f t="shared" si="14"/>
        <v>287.22197474175982</v>
      </c>
      <c r="S48">
        <f t="shared" si="14"/>
        <v>99.332634939928127</v>
      </c>
      <c r="T48">
        <f t="shared" si="14"/>
        <v>1248.7990129446907</v>
      </c>
      <c r="U48">
        <f t="shared" si="14"/>
        <v>489.62430314423051</v>
      </c>
      <c r="V48">
        <f t="shared" si="14"/>
        <v>1141.5875735458817</v>
      </c>
      <c r="W48">
        <f t="shared" si="14"/>
        <v>1.3578493545423733E-3</v>
      </c>
      <c r="X48">
        <f t="shared" si="14"/>
        <v>2.2067651782268112E-3</v>
      </c>
      <c r="Y48">
        <f t="shared" si="14"/>
        <v>1.7823072663845922E-3</v>
      </c>
      <c r="Z48">
        <f t="shared" si="14"/>
        <v>1.4246971099002273E-3</v>
      </c>
      <c r="AA48">
        <f t="shared" si="14"/>
        <v>14.079444444444439</v>
      </c>
      <c r="AB48">
        <f t="shared" si="14"/>
        <v>69.809444444444452</v>
      </c>
      <c r="AC48">
        <f t="shared" si="13"/>
        <v>16.111111111111111</v>
      </c>
      <c r="AD48">
        <f t="shared" si="13"/>
        <v>0.16111111111111109</v>
      </c>
      <c r="AE48">
        <f t="shared" si="13"/>
        <v>0.85920555555555578</v>
      </c>
      <c r="AF48">
        <f t="shared" si="13"/>
        <v>4.2259146613618812</v>
      </c>
      <c r="AG48">
        <f t="shared" si="13"/>
        <v>0.21369616857511844</v>
      </c>
      <c r="AH48">
        <v>2</v>
      </c>
      <c r="AI48" s="2">
        <v>100</v>
      </c>
      <c r="AJ48">
        <v>75.098470210000002</v>
      </c>
      <c r="AK48">
        <v>1.1000000000000001</v>
      </c>
      <c r="AL48">
        <v>-2.2999999999999998</v>
      </c>
      <c r="AM48" s="3">
        <v>0</v>
      </c>
      <c r="AN48">
        <f t="shared" si="12"/>
        <v>2.8090993608242174E-2</v>
      </c>
      <c r="AO48">
        <f t="shared" si="12"/>
        <v>2.8090993608242174E-2</v>
      </c>
      <c r="AP48">
        <v>1</v>
      </c>
      <c r="AQ48">
        <v>1</v>
      </c>
      <c r="AR48">
        <v>1</v>
      </c>
      <c r="AS48">
        <v>0</v>
      </c>
    </row>
    <row r="49" spans="1:45" x14ac:dyDescent="0.25">
      <c r="A49">
        <f t="shared" ref="A49:A55" si="16">A48+1</f>
        <v>47</v>
      </c>
      <c r="B49" t="str">
        <f t="shared" si="15"/>
        <v>SXXL_CL_HM</v>
      </c>
      <c r="C49" t="s">
        <v>102</v>
      </c>
      <c r="D49" t="s">
        <v>85</v>
      </c>
      <c r="E49" t="s">
        <v>86</v>
      </c>
      <c r="F49" t="s">
        <v>74</v>
      </c>
      <c r="G49">
        <v>2</v>
      </c>
      <c r="H49" t="s">
        <v>76</v>
      </c>
      <c r="I49">
        <v>51</v>
      </c>
      <c r="J49">
        <v>0.08</v>
      </c>
      <c r="K49">
        <v>2.5000000000000001E-2</v>
      </c>
      <c r="L49">
        <f t="shared" ref="L49:L56" si="17">(0.23-K49)*AF49*1000</f>
        <v>866.31250557918565</v>
      </c>
      <c r="M49">
        <f t="shared" si="14"/>
        <v>0.37470365101944059</v>
      </c>
      <c r="N49">
        <f t="shared" si="14"/>
        <v>0.30745059326056012</v>
      </c>
      <c r="O49">
        <f t="shared" si="14"/>
        <v>1E-3</v>
      </c>
      <c r="P49">
        <f t="shared" si="14"/>
        <v>0.98018015937266456</v>
      </c>
      <c r="Q49">
        <f t="shared" si="14"/>
        <v>1.3289176549805767E-3</v>
      </c>
      <c r="R49">
        <f t="shared" si="14"/>
        <v>287.22197474175982</v>
      </c>
      <c r="S49">
        <f t="shared" si="14"/>
        <v>99.332634939928127</v>
      </c>
      <c r="T49">
        <f t="shared" si="14"/>
        <v>1248.7990129446907</v>
      </c>
      <c r="U49">
        <f t="shared" si="14"/>
        <v>489.62430314423051</v>
      </c>
      <c r="V49">
        <f t="shared" si="14"/>
        <v>1141.5875735458817</v>
      </c>
      <c r="W49">
        <f t="shared" si="14"/>
        <v>1.3578493545423733E-3</v>
      </c>
      <c r="X49">
        <f t="shared" si="14"/>
        <v>2.2067651782268112E-3</v>
      </c>
      <c r="Y49">
        <f t="shared" si="14"/>
        <v>1.7823072663845922E-3</v>
      </c>
      <c r="Z49">
        <f t="shared" si="14"/>
        <v>1.4246971099002273E-3</v>
      </c>
      <c r="AA49">
        <f t="shared" si="14"/>
        <v>14.079444444444439</v>
      </c>
      <c r="AB49">
        <f t="shared" si="14"/>
        <v>69.809444444444452</v>
      </c>
      <c r="AC49">
        <f t="shared" si="13"/>
        <v>16.111111111111111</v>
      </c>
      <c r="AD49">
        <f t="shared" si="13"/>
        <v>0.16111111111111109</v>
      </c>
      <c r="AE49">
        <f t="shared" si="13"/>
        <v>0.85920555555555578</v>
      </c>
      <c r="AF49">
        <f t="shared" si="13"/>
        <v>4.2259146613618812</v>
      </c>
      <c r="AG49">
        <f t="shared" si="13"/>
        <v>0.21369616857511844</v>
      </c>
      <c r="AH49">
        <v>2</v>
      </c>
      <c r="AI49" s="2">
        <v>100</v>
      </c>
      <c r="AJ49">
        <v>75.18614762</v>
      </c>
      <c r="AK49">
        <v>1.1000000000000001</v>
      </c>
      <c r="AL49">
        <v>-2.2999999999999998</v>
      </c>
      <c r="AM49" s="3">
        <v>8.7677409999997735E-2</v>
      </c>
      <c r="AN49">
        <f t="shared" si="12"/>
        <v>2.8090993608242174E-2</v>
      </c>
      <c r="AO49">
        <f t="shared" si="12"/>
        <v>2.8090993608242174E-2</v>
      </c>
      <c r="AP49">
        <v>1</v>
      </c>
      <c r="AQ49">
        <v>1</v>
      </c>
      <c r="AR49">
        <v>1</v>
      </c>
      <c r="AS49">
        <v>0</v>
      </c>
    </row>
    <row r="50" spans="1:45" x14ac:dyDescent="0.25">
      <c r="A50">
        <f t="shared" si="16"/>
        <v>48</v>
      </c>
      <c r="B50" t="str">
        <f t="shared" si="15"/>
        <v>SXXL_CL_HL</v>
      </c>
      <c r="C50" t="s">
        <v>102</v>
      </c>
      <c r="D50" t="s">
        <v>85</v>
      </c>
      <c r="E50" t="s">
        <v>85</v>
      </c>
      <c r="F50" t="s">
        <v>74</v>
      </c>
      <c r="G50">
        <v>4</v>
      </c>
      <c r="H50" t="s">
        <v>77</v>
      </c>
      <c r="I50">
        <v>51</v>
      </c>
      <c r="J50">
        <v>0.08</v>
      </c>
      <c r="K50">
        <v>2.5000000000000001E-2</v>
      </c>
      <c r="L50">
        <f t="shared" si="17"/>
        <v>866.31250557918565</v>
      </c>
      <c r="M50">
        <f t="shared" si="14"/>
        <v>0.37470365101944059</v>
      </c>
      <c r="N50">
        <f t="shared" si="14"/>
        <v>0.30745059326056012</v>
      </c>
      <c r="O50">
        <f t="shared" si="14"/>
        <v>1E-3</v>
      </c>
      <c r="P50">
        <f t="shared" si="14"/>
        <v>0.98018015937266456</v>
      </c>
      <c r="Q50">
        <f t="shared" si="14"/>
        <v>1.3289176549805767E-3</v>
      </c>
      <c r="R50">
        <f t="shared" si="14"/>
        <v>287.22197474175982</v>
      </c>
      <c r="S50">
        <f t="shared" si="14"/>
        <v>99.332634939928127</v>
      </c>
      <c r="T50">
        <f t="shared" si="14"/>
        <v>1248.7990129446907</v>
      </c>
      <c r="U50">
        <f t="shared" si="14"/>
        <v>489.62430314423051</v>
      </c>
      <c r="V50">
        <f t="shared" si="14"/>
        <v>1141.5875735458817</v>
      </c>
      <c r="W50">
        <f t="shared" si="14"/>
        <v>1.3578493545423733E-3</v>
      </c>
      <c r="X50">
        <f t="shared" si="14"/>
        <v>2.2067651782268112E-3</v>
      </c>
      <c r="Y50">
        <f t="shared" si="14"/>
        <v>1.7823072663845922E-3</v>
      </c>
      <c r="Z50">
        <f t="shared" si="14"/>
        <v>1.4246971099002273E-3</v>
      </c>
      <c r="AA50">
        <f t="shared" si="14"/>
        <v>14.079444444444439</v>
      </c>
      <c r="AB50">
        <f t="shared" si="14"/>
        <v>69.809444444444452</v>
      </c>
      <c r="AC50">
        <f t="shared" si="13"/>
        <v>16.111111111111111</v>
      </c>
      <c r="AD50">
        <f t="shared" si="13"/>
        <v>0.16111111111111109</v>
      </c>
      <c r="AE50">
        <f t="shared" si="13"/>
        <v>0.85920555555555578</v>
      </c>
      <c r="AF50">
        <f t="shared" si="13"/>
        <v>4.2259146613618812</v>
      </c>
      <c r="AG50">
        <f t="shared" si="13"/>
        <v>0.21369616857511844</v>
      </c>
      <c r="AH50">
        <v>2</v>
      </c>
      <c r="AI50" s="2">
        <v>100</v>
      </c>
      <c r="AJ50">
        <v>76.178809999999999</v>
      </c>
      <c r="AK50">
        <v>1.1000000000000001</v>
      </c>
      <c r="AL50">
        <v>-2.2999999999999998</v>
      </c>
      <c r="AM50" s="3">
        <v>1.0803397899999965</v>
      </c>
      <c r="AN50">
        <f t="shared" si="12"/>
        <v>2.8090993608242174E-2</v>
      </c>
      <c r="AO50">
        <f t="shared" si="12"/>
        <v>2.8090993608242174E-2</v>
      </c>
      <c r="AP50">
        <v>1</v>
      </c>
      <c r="AQ50">
        <v>1</v>
      </c>
      <c r="AR50">
        <v>1</v>
      </c>
      <c r="AS50">
        <v>0</v>
      </c>
    </row>
    <row r="51" spans="1:45" x14ac:dyDescent="0.25">
      <c r="A51">
        <f t="shared" si="16"/>
        <v>49</v>
      </c>
      <c r="B51" t="str">
        <f t="shared" si="15"/>
        <v>SXXL_CM_HH</v>
      </c>
      <c r="C51" t="s">
        <v>102</v>
      </c>
      <c r="D51" t="s">
        <v>86</v>
      </c>
      <c r="E51" t="s">
        <v>87</v>
      </c>
      <c r="F51" t="s">
        <v>74</v>
      </c>
      <c r="G51">
        <v>0</v>
      </c>
      <c r="H51" t="s">
        <v>75</v>
      </c>
      <c r="I51">
        <v>115</v>
      </c>
      <c r="J51">
        <v>0.17</v>
      </c>
      <c r="K51">
        <v>2.5000000000000001E-2</v>
      </c>
      <c r="L51">
        <f t="shared" si="17"/>
        <v>866.31250557918565</v>
      </c>
      <c r="M51">
        <f t="shared" si="14"/>
        <v>0.37470365101944059</v>
      </c>
      <c r="N51">
        <f t="shared" si="14"/>
        <v>0.30745059326056012</v>
      </c>
      <c r="O51">
        <f t="shared" si="14"/>
        <v>1E-3</v>
      </c>
      <c r="P51">
        <f t="shared" si="14"/>
        <v>0.98018015937266456</v>
      </c>
      <c r="Q51">
        <f t="shared" si="14"/>
        <v>1.3289176549805767E-3</v>
      </c>
      <c r="R51">
        <f t="shared" si="14"/>
        <v>287.22197474175982</v>
      </c>
      <c r="S51">
        <f t="shared" si="14"/>
        <v>99.332634939928127</v>
      </c>
      <c r="T51">
        <f t="shared" si="14"/>
        <v>1248.7990129446907</v>
      </c>
      <c r="U51">
        <f t="shared" si="14"/>
        <v>489.62430314423051</v>
      </c>
      <c r="V51">
        <f t="shared" si="14"/>
        <v>1141.5875735458817</v>
      </c>
      <c r="W51">
        <f t="shared" si="14"/>
        <v>1.3578493545423733E-3</v>
      </c>
      <c r="X51">
        <f t="shared" si="14"/>
        <v>2.2067651782268112E-3</v>
      </c>
      <c r="Y51">
        <f t="shared" si="14"/>
        <v>1.7823072663845922E-3</v>
      </c>
      <c r="Z51">
        <f t="shared" si="14"/>
        <v>1.4246971099002273E-3</v>
      </c>
      <c r="AA51">
        <f t="shared" si="14"/>
        <v>14.079444444444439</v>
      </c>
      <c r="AB51">
        <f t="shared" si="14"/>
        <v>69.809444444444452</v>
      </c>
      <c r="AC51">
        <f t="shared" si="13"/>
        <v>16.111111111111111</v>
      </c>
      <c r="AD51">
        <f t="shared" si="13"/>
        <v>0.16111111111111109</v>
      </c>
      <c r="AE51">
        <f t="shared" si="13"/>
        <v>0.85920555555555578</v>
      </c>
      <c r="AF51">
        <f t="shared" si="13"/>
        <v>4.2259146613618812</v>
      </c>
      <c r="AG51">
        <f t="shared" si="13"/>
        <v>0.21369616857511844</v>
      </c>
      <c r="AH51">
        <v>2</v>
      </c>
      <c r="AI51" s="2">
        <v>100</v>
      </c>
      <c r="AJ51">
        <v>75.098470210000002</v>
      </c>
      <c r="AK51">
        <v>1.1000000000000001</v>
      </c>
      <c r="AL51">
        <v>-2.2999999999999998</v>
      </c>
      <c r="AM51" s="3">
        <v>0</v>
      </c>
      <c r="AN51">
        <f t="shared" si="12"/>
        <v>2.8090993608242174E-2</v>
      </c>
      <c r="AO51">
        <f t="shared" si="12"/>
        <v>2.8090993608242174E-2</v>
      </c>
      <c r="AP51">
        <v>1</v>
      </c>
      <c r="AQ51">
        <v>1</v>
      </c>
      <c r="AR51">
        <v>1</v>
      </c>
      <c r="AS51">
        <v>0</v>
      </c>
    </row>
    <row r="52" spans="1:45" x14ac:dyDescent="0.25">
      <c r="A52">
        <f t="shared" si="16"/>
        <v>50</v>
      </c>
      <c r="B52" t="str">
        <f t="shared" si="15"/>
        <v>SXXL_CM_HM</v>
      </c>
      <c r="C52" t="s">
        <v>102</v>
      </c>
      <c r="D52" t="s">
        <v>86</v>
      </c>
      <c r="E52" t="s">
        <v>86</v>
      </c>
      <c r="F52" t="s">
        <v>74</v>
      </c>
      <c r="G52">
        <v>2</v>
      </c>
      <c r="H52" t="s">
        <v>76</v>
      </c>
      <c r="I52">
        <v>115</v>
      </c>
      <c r="J52">
        <v>0.17</v>
      </c>
      <c r="K52">
        <v>2.5000000000000001E-2</v>
      </c>
      <c r="L52">
        <f t="shared" si="17"/>
        <v>866.31250557918565</v>
      </c>
      <c r="M52">
        <f t="shared" si="14"/>
        <v>0.37470365101944059</v>
      </c>
      <c r="N52">
        <f t="shared" si="14"/>
        <v>0.30745059326056012</v>
      </c>
      <c r="O52">
        <f t="shared" si="14"/>
        <v>1E-3</v>
      </c>
      <c r="P52">
        <f t="shared" si="14"/>
        <v>0.98018015937266456</v>
      </c>
      <c r="Q52">
        <f t="shared" si="14"/>
        <v>1.3289176549805767E-3</v>
      </c>
      <c r="R52">
        <f t="shared" si="14"/>
        <v>287.22197474175982</v>
      </c>
      <c r="S52">
        <f t="shared" si="14"/>
        <v>99.332634939928127</v>
      </c>
      <c r="T52">
        <f t="shared" si="14"/>
        <v>1248.7990129446907</v>
      </c>
      <c r="U52">
        <f t="shared" si="14"/>
        <v>489.62430314423051</v>
      </c>
      <c r="V52">
        <f t="shared" si="14"/>
        <v>1141.5875735458817</v>
      </c>
      <c r="W52">
        <f t="shared" si="14"/>
        <v>1.3578493545423733E-3</v>
      </c>
      <c r="X52">
        <f t="shared" si="14"/>
        <v>2.2067651782268112E-3</v>
      </c>
      <c r="Y52">
        <f t="shared" si="14"/>
        <v>1.7823072663845922E-3</v>
      </c>
      <c r="Z52">
        <f t="shared" si="14"/>
        <v>1.4246971099002273E-3</v>
      </c>
      <c r="AA52">
        <f t="shared" si="14"/>
        <v>14.079444444444439</v>
      </c>
      <c r="AB52">
        <f t="shared" si="14"/>
        <v>69.809444444444452</v>
      </c>
      <c r="AC52">
        <f t="shared" si="13"/>
        <v>16.111111111111111</v>
      </c>
      <c r="AD52">
        <f t="shared" si="13"/>
        <v>0.16111111111111109</v>
      </c>
      <c r="AE52">
        <f t="shared" si="13"/>
        <v>0.85920555555555578</v>
      </c>
      <c r="AF52">
        <f t="shared" si="13"/>
        <v>4.2259146613618812</v>
      </c>
      <c r="AG52">
        <f t="shared" si="13"/>
        <v>0.21369616857511844</v>
      </c>
      <c r="AH52">
        <v>2</v>
      </c>
      <c r="AI52" s="2">
        <v>100</v>
      </c>
      <c r="AJ52">
        <v>75.18614762</v>
      </c>
      <c r="AK52">
        <v>1.1000000000000001</v>
      </c>
      <c r="AL52">
        <v>-2.2999999999999998</v>
      </c>
      <c r="AM52" s="3">
        <v>8.7677409999997735E-2</v>
      </c>
      <c r="AN52">
        <f t="shared" si="12"/>
        <v>2.8090993608242174E-2</v>
      </c>
      <c r="AO52">
        <f t="shared" si="12"/>
        <v>2.8090993608242174E-2</v>
      </c>
      <c r="AP52">
        <v>1</v>
      </c>
      <c r="AQ52">
        <v>1</v>
      </c>
      <c r="AR52">
        <v>1</v>
      </c>
      <c r="AS52">
        <v>0</v>
      </c>
    </row>
    <row r="53" spans="1:45" x14ac:dyDescent="0.25">
      <c r="A53">
        <f t="shared" si="16"/>
        <v>51</v>
      </c>
      <c r="B53" t="str">
        <f t="shared" si="15"/>
        <v>SXXL_CM_HL</v>
      </c>
      <c r="C53" t="s">
        <v>102</v>
      </c>
      <c r="D53" t="s">
        <v>86</v>
      </c>
      <c r="E53" t="s">
        <v>85</v>
      </c>
      <c r="F53" t="s">
        <v>74</v>
      </c>
      <c r="G53">
        <v>4</v>
      </c>
      <c r="H53" t="s">
        <v>77</v>
      </c>
      <c r="I53">
        <v>115</v>
      </c>
      <c r="J53">
        <v>0.17</v>
      </c>
      <c r="K53">
        <v>2.5000000000000001E-2</v>
      </c>
      <c r="L53">
        <f t="shared" si="17"/>
        <v>866.31250557918565</v>
      </c>
      <c r="M53">
        <f t="shared" si="14"/>
        <v>0.37470365101944059</v>
      </c>
      <c r="N53">
        <f t="shared" si="14"/>
        <v>0.30745059326056012</v>
      </c>
      <c r="O53">
        <f t="shared" si="14"/>
        <v>1E-3</v>
      </c>
      <c r="P53">
        <f t="shared" si="14"/>
        <v>0.98018015937266456</v>
      </c>
      <c r="Q53">
        <f t="shared" si="14"/>
        <v>1.3289176549805767E-3</v>
      </c>
      <c r="R53">
        <f t="shared" si="14"/>
        <v>287.22197474175982</v>
      </c>
      <c r="S53">
        <f t="shared" si="14"/>
        <v>99.332634939928127</v>
      </c>
      <c r="T53">
        <f t="shared" si="14"/>
        <v>1248.7990129446907</v>
      </c>
      <c r="U53">
        <f t="shared" si="14"/>
        <v>489.62430314423051</v>
      </c>
      <c r="V53">
        <f t="shared" si="14"/>
        <v>1141.5875735458817</v>
      </c>
      <c r="W53">
        <f t="shared" si="14"/>
        <v>1.3578493545423733E-3</v>
      </c>
      <c r="X53">
        <f t="shared" si="14"/>
        <v>2.2067651782268112E-3</v>
      </c>
      <c r="Y53">
        <f t="shared" si="14"/>
        <v>1.7823072663845922E-3</v>
      </c>
      <c r="Z53">
        <f t="shared" si="14"/>
        <v>1.4246971099002273E-3</v>
      </c>
      <c r="AA53">
        <f t="shared" si="14"/>
        <v>14.079444444444439</v>
      </c>
      <c r="AB53">
        <f t="shared" si="14"/>
        <v>69.809444444444452</v>
      </c>
      <c r="AC53">
        <f t="shared" si="13"/>
        <v>16.111111111111111</v>
      </c>
      <c r="AD53">
        <f t="shared" si="13"/>
        <v>0.16111111111111109</v>
      </c>
      <c r="AE53">
        <f t="shared" si="13"/>
        <v>0.85920555555555578</v>
      </c>
      <c r="AF53">
        <f t="shared" si="13"/>
        <v>4.2259146613618812</v>
      </c>
      <c r="AG53">
        <f t="shared" si="13"/>
        <v>0.21369616857511844</v>
      </c>
      <c r="AH53">
        <v>2</v>
      </c>
      <c r="AI53" s="2">
        <v>100</v>
      </c>
      <c r="AJ53">
        <v>76.178809999999999</v>
      </c>
      <c r="AK53">
        <v>1.1000000000000001</v>
      </c>
      <c r="AL53">
        <v>-2.2999999999999998</v>
      </c>
      <c r="AM53" s="3">
        <v>1.0803397899999965</v>
      </c>
      <c r="AN53">
        <f t="shared" si="12"/>
        <v>2.8090993608242174E-2</v>
      </c>
      <c r="AO53">
        <f t="shared" si="12"/>
        <v>2.8090993608242174E-2</v>
      </c>
      <c r="AP53">
        <v>1</v>
      </c>
      <c r="AQ53">
        <v>1</v>
      </c>
      <c r="AR53">
        <v>1</v>
      </c>
      <c r="AS53">
        <v>0</v>
      </c>
    </row>
    <row r="54" spans="1:45" x14ac:dyDescent="0.25">
      <c r="A54">
        <f t="shared" si="16"/>
        <v>52</v>
      </c>
      <c r="B54" t="str">
        <f t="shared" si="15"/>
        <v>SXXL_CH_HH</v>
      </c>
      <c r="C54" t="s">
        <v>102</v>
      </c>
      <c r="D54" t="s">
        <v>87</v>
      </c>
      <c r="E54" t="s">
        <v>87</v>
      </c>
      <c r="F54" t="s">
        <v>74</v>
      </c>
      <c r="G54">
        <v>0</v>
      </c>
      <c r="H54" t="s">
        <v>75</v>
      </c>
      <c r="I54">
        <v>202</v>
      </c>
      <c r="J54">
        <v>0.23</v>
      </c>
      <c r="K54">
        <v>2.5000000000000001E-2</v>
      </c>
      <c r="L54">
        <f t="shared" si="17"/>
        <v>866.31250557918565</v>
      </c>
      <c r="M54">
        <f t="shared" si="14"/>
        <v>0.37470365101944059</v>
      </c>
      <c r="N54">
        <f t="shared" si="14"/>
        <v>0.30745059326056012</v>
      </c>
      <c r="O54">
        <f t="shared" si="14"/>
        <v>1E-3</v>
      </c>
      <c r="P54">
        <f t="shared" si="14"/>
        <v>0.98018015937266456</v>
      </c>
      <c r="Q54">
        <f t="shared" si="14"/>
        <v>1.3289176549805767E-3</v>
      </c>
      <c r="R54">
        <f t="shared" si="14"/>
        <v>287.22197474175982</v>
      </c>
      <c r="S54">
        <f t="shared" si="14"/>
        <v>99.332634939928127</v>
      </c>
      <c r="T54">
        <f t="shared" si="14"/>
        <v>1248.7990129446907</v>
      </c>
      <c r="U54">
        <f t="shared" si="14"/>
        <v>489.62430314423051</v>
      </c>
      <c r="V54">
        <f t="shared" si="14"/>
        <v>1141.5875735458817</v>
      </c>
      <c r="W54">
        <f t="shared" si="14"/>
        <v>1.3578493545423733E-3</v>
      </c>
      <c r="X54">
        <f t="shared" si="14"/>
        <v>2.2067651782268112E-3</v>
      </c>
      <c r="Y54">
        <f t="shared" si="14"/>
        <v>1.7823072663845922E-3</v>
      </c>
      <c r="Z54">
        <f t="shared" si="14"/>
        <v>1.4246971099002273E-3</v>
      </c>
      <c r="AA54">
        <f t="shared" si="14"/>
        <v>14.079444444444439</v>
      </c>
      <c r="AB54">
        <f t="shared" si="14"/>
        <v>69.809444444444452</v>
      </c>
      <c r="AC54">
        <f t="shared" si="13"/>
        <v>16.111111111111111</v>
      </c>
      <c r="AD54">
        <f t="shared" si="13"/>
        <v>0.16111111111111109</v>
      </c>
      <c r="AE54">
        <f t="shared" si="13"/>
        <v>0.85920555555555578</v>
      </c>
      <c r="AF54">
        <f t="shared" si="13"/>
        <v>4.2259146613618812</v>
      </c>
      <c r="AG54">
        <f t="shared" si="13"/>
        <v>0.21369616857511844</v>
      </c>
      <c r="AH54">
        <v>2</v>
      </c>
      <c r="AI54" s="2">
        <v>100</v>
      </c>
      <c r="AJ54">
        <v>75.098470210000002</v>
      </c>
      <c r="AK54">
        <v>1.1000000000000001</v>
      </c>
      <c r="AL54">
        <v>-2.2999999999999998</v>
      </c>
      <c r="AM54" s="3">
        <v>0</v>
      </c>
      <c r="AN54">
        <f t="shared" si="12"/>
        <v>2.8090993608242174E-2</v>
      </c>
      <c r="AO54">
        <f t="shared" si="12"/>
        <v>2.8090993608242174E-2</v>
      </c>
      <c r="AP54">
        <v>1</v>
      </c>
      <c r="AQ54">
        <v>1</v>
      </c>
      <c r="AR54">
        <v>1</v>
      </c>
      <c r="AS54">
        <v>0</v>
      </c>
    </row>
    <row r="55" spans="1:45" x14ac:dyDescent="0.25">
      <c r="A55">
        <f t="shared" si="16"/>
        <v>53</v>
      </c>
      <c r="B55" t="str">
        <f t="shared" si="15"/>
        <v>SXXL_CH_HM</v>
      </c>
      <c r="C55" t="s">
        <v>102</v>
      </c>
      <c r="D55" t="s">
        <v>87</v>
      </c>
      <c r="E55" t="s">
        <v>86</v>
      </c>
      <c r="F55" t="s">
        <v>74</v>
      </c>
      <c r="G55">
        <v>2</v>
      </c>
      <c r="H55" t="s">
        <v>76</v>
      </c>
      <c r="I55">
        <v>202</v>
      </c>
      <c r="J55">
        <v>0.23</v>
      </c>
      <c r="K55">
        <v>2.5000000000000001E-2</v>
      </c>
      <c r="L55">
        <f t="shared" si="17"/>
        <v>866.31250557918565</v>
      </c>
      <c r="M55">
        <f t="shared" si="14"/>
        <v>0.37470365101944059</v>
      </c>
      <c r="N55">
        <f t="shared" si="14"/>
        <v>0.30745059326056012</v>
      </c>
      <c r="O55">
        <f t="shared" si="14"/>
        <v>1E-3</v>
      </c>
      <c r="P55">
        <f t="shared" si="14"/>
        <v>0.98018015937266456</v>
      </c>
      <c r="Q55">
        <f t="shared" si="14"/>
        <v>1.3289176549805767E-3</v>
      </c>
      <c r="R55">
        <f t="shared" si="14"/>
        <v>287.22197474175982</v>
      </c>
      <c r="S55">
        <f t="shared" si="14"/>
        <v>99.332634939928127</v>
      </c>
      <c r="T55">
        <f t="shared" si="14"/>
        <v>1248.7990129446907</v>
      </c>
      <c r="U55">
        <f t="shared" si="14"/>
        <v>489.62430314423051</v>
      </c>
      <c r="V55">
        <f t="shared" si="14"/>
        <v>1141.5875735458817</v>
      </c>
      <c r="W55">
        <f t="shared" si="14"/>
        <v>1.3578493545423733E-3</v>
      </c>
      <c r="X55">
        <f t="shared" si="14"/>
        <v>2.2067651782268112E-3</v>
      </c>
      <c r="Y55">
        <f t="shared" si="14"/>
        <v>1.7823072663845922E-3</v>
      </c>
      <c r="Z55">
        <f t="shared" si="14"/>
        <v>1.4246971099002273E-3</v>
      </c>
      <c r="AA55">
        <f t="shared" si="14"/>
        <v>14.079444444444439</v>
      </c>
      <c r="AB55">
        <f t="shared" si="14"/>
        <v>69.809444444444452</v>
      </c>
      <c r="AC55">
        <f t="shared" si="13"/>
        <v>16.111111111111111</v>
      </c>
      <c r="AD55">
        <f t="shared" si="13"/>
        <v>0.16111111111111109</v>
      </c>
      <c r="AE55">
        <f t="shared" si="13"/>
        <v>0.85920555555555578</v>
      </c>
      <c r="AF55">
        <f t="shared" si="13"/>
        <v>4.2259146613618812</v>
      </c>
      <c r="AG55">
        <f t="shared" si="13"/>
        <v>0.21369616857511844</v>
      </c>
      <c r="AH55">
        <v>2</v>
      </c>
      <c r="AI55" s="2">
        <v>100</v>
      </c>
      <c r="AJ55">
        <v>75.18614762</v>
      </c>
      <c r="AK55">
        <v>1.1000000000000001</v>
      </c>
      <c r="AL55">
        <v>-2.2999999999999998</v>
      </c>
      <c r="AM55" s="3">
        <v>8.7677409999997735E-2</v>
      </c>
      <c r="AN55">
        <f t="shared" si="12"/>
        <v>2.8090993608242174E-2</v>
      </c>
      <c r="AO55">
        <f t="shared" si="12"/>
        <v>2.8090993608242174E-2</v>
      </c>
      <c r="AP55">
        <v>1</v>
      </c>
      <c r="AQ55">
        <v>1</v>
      </c>
      <c r="AR55">
        <v>1</v>
      </c>
      <c r="AS55">
        <v>0</v>
      </c>
    </row>
    <row r="56" spans="1:45" x14ac:dyDescent="0.25">
      <c r="A56">
        <f>A55+1</f>
        <v>54</v>
      </c>
      <c r="B56" t="str">
        <f>"S"&amp;C56&amp;"_C"&amp;D56&amp;"_H"&amp;E56</f>
        <v>SXXL_CH_HL</v>
      </c>
      <c r="C56" t="s">
        <v>102</v>
      </c>
      <c r="D56" t="s">
        <v>87</v>
      </c>
      <c r="E56" t="s">
        <v>85</v>
      </c>
      <c r="F56" t="s">
        <v>74</v>
      </c>
      <c r="G56">
        <v>4</v>
      </c>
      <c r="H56" t="s">
        <v>77</v>
      </c>
      <c r="I56">
        <v>202</v>
      </c>
      <c r="J56">
        <v>0.23</v>
      </c>
      <c r="K56">
        <v>2.5000000000000001E-2</v>
      </c>
      <c r="L56">
        <f t="shared" si="17"/>
        <v>866.31250557918565</v>
      </c>
      <c r="M56">
        <f t="shared" si="14"/>
        <v>0.37470365101944059</v>
      </c>
      <c r="N56">
        <f t="shared" si="14"/>
        <v>0.30745059326056012</v>
      </c>
      <c r="O56">
        <f t="shared" si="14"/>
        <v>1E-3</v>
      </c>
      <c r="P56">
        <f t="shared" si="14"/>
        <v>0.98018015937266456</v>
      </c>
      <c r="Q56">
        <f t="shared" si="14"/>
        <v>1.3289176549805767E-3</v>
      </c>
      <c r="R56">
        <f t="shared" si="14"/>
        <v>287.22197474175982</v>
      </c>
      <c r="S56">
        <f t="shared" si="14"/>
        <v>99.332634939928127</v>
      </c>
      <c r="T56">
        <f t="shared" si="14"/>
        <v>1248.7990129446907</v>
      </c>
      <c r="U56">
        <f t="shared" si="14"/>
        <v>489.62430314423051</v>
      </c>
      <c r="V56">
        <f t="shared" si="14"/>
        <v>1141.5875735458817</v>
      </c>
      <c r="W56">
        <f t="shared" si="14"/>
        <v>1.3578493545423733E-3</v>
      </c>
      <c r="X56">
        <f t="shared" si="14"/>
        <v>2.2067651782268112E-3</v>
      </c>
      <c r="Y56">
        <f t="shared" si="14"/>
        <v>1.7823072663845922E-3</v>
      </c>
      <c r="Z56">
        <f t="shared" si="14"/>
        <v>1.4246971099002273E-3</v>
      </c>
      <c r="AA56">
        <f t="shared" si="14"/>
        <v>14.079444444444439</v>
      </c>
      <c r="AB56">
        <f t="shared" si="14"/>
        <v>69.809444444444452</v>
      </c>
      <c r="AC56">
        <f t="shared" si="13"/>
        <v>16.111111111111111</v>
      </c>
      <c r="AD56">
        <f t="shared" si="13"/>
        <v>0.16111111111111109</v>
      </c>
      <c r="AE56">
        <f t="shared" si="13"/>
        <v>0.85920555555555578</v>
      </c>
      <c r="AF56">
        <f t="shared" si="13"/>
        <v>4.2259146613618812</v>
      </c>
      <c r="AG56">
        <f t="shared" si="13"/>
        <v>0.21369616857511844</v>
      </c>
      <c r="AH56">
        <v>2</v>
      </c>
      <c r="AI56" s="2">
        <v>100</v>
      </c>
      <c r="AJ56">
        <v>76.178809999999999</v>
      </c>
      <c r="AK56">
        <v>1.1000000000000001</v>
      </c>
      <c r="AL56">
        <v>-2.2999999999999998</v>
      </c>
      <c r="AM56" s="3">
        <v>1.0803397899999965</v>
      </c>
      <c r="AN56">
        <f t="shared" ref="AN56:AO56" si="18">EXP(-1.06+-0.0029*$L56)</f>
        <v>2.8090993608242174E-2</v>
      </c>
      <c r="AO56">
        <f t="shared" si="18"/>
        <v>2.8090993608242174E-2</v>
      </c>
      <c r="AP56">
        <v>1</v>
      </c>
      <c r="AQ56">
        <v>1</v>
      </c>
      <c r="AR56">
        <v>1</v>
      </c>
      <c r="AS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pars_ffi_powHRT_stoke_ii</vt:lpstr>
      <vt:lpstr>pars_ffi_powHRT_stoke_i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2021-12-10T14:42:54Z</dcterms:created>
  <dcterms:modified xsi:type="dcterms:W3CDTF">2022-02-17T14:02:43Z</dcterms:modified>
</cp:coreProperties>
</file>