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ria Berlian\Documents\rbm_sr\"/>
    </mc:Choice>
  </mc:AlternateContent>
  <xr:revisionPtr revIDLastSave="0" documentId="13_ncr:1_{BA754093-1090-4BF4-8238-ED8D792C0C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D28" i="1"/>
  <c r="F28" i="1"/>
  <c r="G28" i="1"/>
  <c r="I28" i="1" s="1"/>
  <c r="F45" i="1"/>
  <c r="F27" i="1"/>
  <c r="G27" i="1"/>
  <c r="I27" i="1" s="1"/>
  <c r="G45" i="1"/>
  <c r="I45" i="1" s="1"/>
  <c r="D44" i="1"/>
  <c r="G44" i="1" s="1"/>
  <c r="I44" i="1" s="1"/>
  <c r="E44" i="1"/>
  <c r="E43" i="1"/>
  <c r="D43" i="1"/>
  <c r="G43" i="1"/>
  <c r="I43" i="1" s="1"/>
  <c r="E42" i="1"/>
  <c r="D42" i="1"/>
  <c r="G42" i="1" s="1"/>
  <c r="I42" i="1" s="1"/>
  <c r="E41" i="1"/>
  <c r="D41" i="1"/>
  <c r="F41" i="1" s="1"/>
  <c r="G41" i="1"/>
  <c r="I41" i="1" s="1"/>
  <c r="E40" i="1"/>
  <c r="D40" i="1"/>
  <c r="G40" i="1" s="1"/>
  <c r="I40" i="1" s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40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40" i="1"/>
  <c r="G17" i="1"/>
  <c r="I17" i="1" s="1"/>
  <c r="F17" i="1"/>
  <c r="F26" i="1"/>
  <c r="G26" i="1"/>
  <c r="I26" i="1" s="1"/>
  <c r="F25" i="1"/>
  <c r="G25" i="1"/>
  <c r="I25" i="1" s="1"/>
  <c r="F24" i="1"/>
  <c r="G24" i="1"/>
  <c r="I24" i="1" s="1"/>
  <c r="F23" i="1"/>
  <c r="G23" i="1"/>
  <c r="I23" i="1" s="1"/>
  <c r="F22" i="1"/>
  <c r="G22" i="1"/>
  <c r="I22" i="1" s="1"/>
  <c r="F21" i="1"/>
  <c r="G21" i="1"/>
  <c r="I21" i="1" s="1"/>
  <c r="F20" i="1"/>
  <c r="G20" i="1"/>
  <c r="I20" i="1" s="1"/>
  <c r="F19" i="1"/>
  <c r="G19" i="1"/>
  <c r="I19" i="1" s="1"/>
  <c r="F16" i="1"/>
  <c r="G16" i="1"/>
  <c r="I16" i="1" s="1"/>
  <c r="F15" i="1"/>
  <c r="G15" i="1"/>
  <c r="I15" i="1" s="1"/>
  <c r="F14" i="1"/>
  <c r="G14" i="1"/>
  <c r="I14" i="1" s="1"/>
  <c r="G11" i="1"/>
  <c r="I11" i="1" s="1"/>
  <c r="G12" i="1"/>
  <c r="I12" i="1" s="1"/>
  <c r="G13" i="1"/>
  <c r="I13" i="1" s="1"/>
  <c r="G18" i="1"/>
  <c r="I18" i="1" s="1"/>
  <c r="F10" i="1"/>
  <c r="F11" i="1"/>
  <c r="F12" i="1"/>
  <c r="F13" i="1"/>
  <c r="F18" i="1"/>
  <c r="T6" i="1"/>
  <c r="T7" i="1"/>
  <c r="T8" i="1"/>
  <c r="T9" i="1"/>
  <c r="T10" i="1"/>
  <c r="T11" i="1"/>
  <c r="T12" i="1"/>
  <c r="T13" i="1"/>
  <c r="T5" i="1"/>
  <c r="S6" i="1"/>
  <c r="S7" i="1"/>
  <c r="S8" i="1"/>
  <c r="S9" i="1"/>
  <c r="S10" i="1"/>
  <c r="S11" i="1"/>
  <c r="S12" i="1"/>
  <c r="S13" i="1"/>
  <c r="S4" i="1"/>
  <c r="S5" i="1"/>
  <c r="T4" i="1"/>
  <c r="T3" i="1"/>
  <c r="S3" i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3" i="1"/>
  <c r="I3" i="1" s="1"/>
  <c r="F4" i="1"/>
  <c r="F5" i="1"/>
  <c r="F6" i="1"/>
  <c r="F7" i="1"/>
  <c r="F8" i="1"/>
  <c r="F9" i="1"/>
  <c r="F3" i="1"/>
  <c r="F40" i="1" l="1"/>
  <c r="F43" i="1"/>
  <c r="F44" i="1"/>
  <c r="F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tc={DFF06DD3-5EFA-4907-9060-D1A2CFEB100E}</author>
  </authors>
  <commentList>
    <comment ref="U3" authorId="0" shapeId="0" xr:uid="{DFF06DD3-5EFA-4907-9060-D1A2CFEB100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Notes:
1. layers [24, 12, 48] best
Reply:
    2. size: patch:stride = 128:3:1 best
Alt1 = 128:6:1; Alt2 = 128:8:1</t>
      </text>
    </comment>
  </commentList>
</comments>
</file>

<file path=xl/sharedStrings.xml><?xml version="1.0" encoding="utf-8"?>
<sst xmlns="http://schemas.openxmlformats.org/spreadsheetml/2006/main" count="91" uniqueCount="21">
  <si>
    <t>Training_image</t>
  </si>
  <si>
    <t>Training_image_size</t>
  </si>
  <si>
    <t>Patch_size</t>
  </si>
  <si>
    <t>Stride</t>
  </si>
  <si>
    <t>Learning_rate</t>
  </si>
  <si>
    <t>Epoch</t>
  </si>
  <si>
    <t>Repetition</t>
  </si>
  <si>
    <t>Beta</t>
  </si>
  <si>
    <t>Interpolation_factor</t>
  </si>
  <si>
    <t>psnr</t>
  </si>
  <si>
    <t>ssim</t>
  </si>
  <si>
    <t>Layers</t>
  </si>
  <si>
    <t>ct_lung1</t>
  </si>
  <si>
    <t>0.01</t>
  </si>
  <si>
    <t>Number_of_patches</t>
  </si>
  <si>
    <t>Neuron Input/Output Size</t>
  </si>
  <si>
    <t>ct_lung2</t>
  </si>
  <si>
    <t>ct_lung3</t>
  </si>
  <si>
    <t>ct_lung4</t>
  </si>
  <si>
    <t>Average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</si>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</sst>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1" applyBorder="1" applyAlignment="1">
      <alignment vertical="center"/>
    </xf>
    <xf numFmtId="0" fontId="1" fillId="2" borderId="3" xfId="1" applyBorder="1" applyAlignment="1">
      <alignment vertical="center"/>
    </xf>
    <xf numFmtId="164" fontId="1" fillId="2" borderId="4" xfId="1" applyNumberFormat="1" applyBorder="1" applyAlignment="1">
      <alignment vertical="center"/>
    </xf>
    <xf numFmtId="164" fontId="1" fillId="2" borderId="1" xfId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1" fillId="2" borderId="5" xfId="1" applyNumberFormat="1" applyBorder="1" applyAlignment="1">
      <alignment vertical="center"/>
    </xf>
    <xf numFmtId="165" fontId="1" fillId="2" borderId="1" xfId="1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1" fillId="2" borderId="5" xfId="2" applyNumberFormat="1" applyFont="1" applyFill="1" applyBorder="1" applyAlignment="1">
      <alignment vertical="center"/>
    </xf>
    <xf numFmtId="165" fontId="1" fillId="2" borderId="1" xfId="2" applyNumberFormat="1" applyFont="1" applyFill="1" applyBorder="1" applyAlignment="1">
      <alignment horizontal="center" vertical="center"/>
    </xf>
    <xf numFmtId="165" fontId="0" fillId="0" borderId="1" xfId="2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3">
    <cellStyle name="Accent1" xfId="1" builtinId="29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ia Bachrul Ulum Berlian" id="{30B4AD63-1A05-4C32-B2FE-8AED357CC1E1}" userId="S::13519115@mahasiswa.itb.ac.id::8e892f47-408e-4043-8e39-46f12fff56a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3" dT="2024-03-15T23:15:28.77" personId="{30B4AD63-1A05-4C32-B2FE-8AED357CC1E1}" id="{DFF06DD3-5EFA-4907-9060-D1A2CFEB100E}">
    <text>Notes:
1. layers [24, 12, 48] best</text>
  </threadedComment>
  <threadedComment ref="U3" dT="2024-03-17T03:42:29.83" personId="{30B4AD63-1A05-4C32-B2FE-8AED357CC1E1}" id="{83EEB583-2614-4465-B0EB-3B308A380AC0}" parentId="{DFF06DD3-5EFA-4907-9060-D1A2CFEB100E}">
    <text>2. size: patch:stride = 128:3:1 best
Alt1 = 128:6:1; Alt2 = 128:8:1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"/>
  <sheetViews>
    <sheetView tabSelected="1" topLeftCell="A4" zoomScale="85" zoomScaleNormal="85" workbookViewId="0">
      <selection activeCell="D8" sqref="D8"/>
    </sheetView>
  </sheetViews>
  <sheetFormatPr defaultRowHeight="14.5" x14ac:dyDescent="0.35"/>
  <cols>
    <col min="1" max="1" width="27.1796875" style="2" customWidth="1"/>
    <col min="2" max="3" width="17.81640625" style="2" bestFit="1" customWidth="1"/>
    <col min="4" max="4" width="19.26953125" style="2" customWidth="1"/>
    <col min="5" max="5" width="12.1796875" style="2" customWidth="1"/>
    <col min="6" max="6" width="19.453125" style="2" customWidth="1"/>
    <col min="7" max="7" width="26.08984375" style="2" customWidth="1"/>
    <col min="8" max="8" width="23.81640625" style="2" customWidth="1"/>
    <col min="9" max="9" width="22.453125" style="2" customWidth="1"/>
    <col min="10" max="10" width="11.26953125" style="2" bestFit="1" customWidth="1"/>
    <col min="11" max="11" width="11.90625" style="2" customWidth="1"/>
    <col min="12" max="12" width="11.90625" style="2" bestFit="1" customWidth="1"/>
    <col min="13" max="13" width="9.81640625" style="7" bestFit="1" customWidth="1"/>
    <col min="14" max="14" width="8.81640625" style="13" bestFit="1" customWidth="1"/>
    <col min="15" max="15" width="9.81640625" style="7" bestFit="1" customWidth="1"/>
    <col min="16" max="16" width="8.81640625" style="10" bestFit="1" customWidth="1"/>
    <col min="17" max="17" width="9.81640625" style="7" bestFit="1" customWidth="1"/>
    <col min="18" max="18" width="8.81640625" style="10" bestFit="1" customWidth="1"/>
    <col min="19" max="19" width="9.81640625" style="7" bestFit="1" customWidth="1"/>
    <col min="20" max="20" width="8.81640625" style="10" bestFit="1" customWidth="1"/>
    <col min="21" max="16384" width="8.7265625" style="2"/>
  </cols>
  <sheetData>
    <row r="1" spans="1:21" x14ac:dyDescent="0.35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1" t="s">
        <v>14</v>
      </c>
      <c r="G1" s="1" t="s">
        <v>15</v>
      </c>
      <c r="H1" s="3" t="s">
        <v>4</v>
      </c>
      <c r="I1" s="3" t="s">
        <v>11</v>
      </c>
      <c r="J1" s="3" t="s">
        <v>5</v>
      </c>
      <c r="K1" s="3" t="s">
        <v>6</v>
      </c>
      <c r="L1" s="3" t="s">
        <v>7</v>
      </c>
      <c r="M1" s="5" t="s">
        <v>16</v>
      </c>
      <c r="N1" s="11"/>
      <c r="O1" s="5" t="s">
        <v>17</v>
      </c>
      <c r="P1" s="8"/>
      <c r="Q1" s="5" t="s">
        <v>18</v>
      </c>
      <c r="R1" s="8"/>
      <c r="S1" s="6" t="s">
        <v>19</v>
      </c>
      <c r="T1" s="9"/>
      <c r="U1" s="1" t="s">
        <v>20</v>
      </c>
    </row>
    <row r="2" spans="1:21" x14ac:dyDescent="0.35">
      <c r="A2" s="4"/>
      <c r="B2" s="4"/>
      <c r="C2" s="4"/>
      <c r="D2" s="4"/>
      <c r="E2" s="4"/>
      <c r="F2" s="1"/>
      <c r="G2" s="1"/>
      <c r="H2" s="4"/>
      <c r="I2" s="4"/>
      <c r="J2" s="4"/>
      <c r="K2" s="4"/>
      <c r="L2" s="4"/>
      <c r="M2" s="6" t="s">
        <v>9</v>
      </c>
      <c r="N2" s="12" t="s">
        <v>10</v>
      </c>
      <c r="O2" s="6" t="s">
        <v>9</v>
      </c>
      <c r="P2" s="9" t="s">
        <v>10</v>
      </c>
      <c r="Q2" s="6" t="s">
        <v>9</v>
      </c>
      <c r="R2" s="9" t="s">
        <v>10</v>
      </c>
      <c r="S2" s="6" t="s">
        <v>9</v>
      </c>
      <c r="T2" s="9" t="s">
        <v>10</v>
      </c>
      <c r="U2" s="1"/>
    </row>
    <row r="3" spans="1:21" x14ac:dyDescent="0.35">
      <c r="A3" s="2" t="s">
        <v>12</v>
      </c>
      <c r="B3" s="2">
        <v>128</v>
      </c>
      <c r="C3" s="2">
        <v>2</v>
      </c>
      <c r="D3" s="2">
        <v>4</v>
      </c>
      <c r="E3" s="2">
        <v>1</v>
      </c>
      <c r="F3" s="2">
        <f>((B3-D3)/E3 + 1)^2</f>
        <v>15625</v>
      </c>
      <c r="G3" s="2">
        <f>D3*D3*3</f>
        <v>48</v>
      </c>
      <c r="H3" s="2" t="s">
        <v>13</v>
      </c>
      <c r="I3" s="2" t="str">
        <f>"[" &amp;2*G3&amp; "," &amp;G3&amp;"]"</f>
        <v>[96,48]</v>
      </c>
      <c r="J3" s="2">
        <v>50</v>
      </c>
      <c r="K3" s="2">
        <v>1</v>
      </c>
      <c r="L3" s="2">
        <v>1</v>
      </c>
      <c r="M3" s="7">
        <v>30.727</v>
      </c>
      <c r="N3" s="13">
        <v>0.98031999999999997</v>
      </c>
      <c r="O3" s="7">
        <v>38.274999999999999</v>
      </c>
      <c r="P3" s="10">
        <v>0.98321999999999998</v>
      </c>
      <c r="Q3" s="7">
        <v>37.244999999999997</v>
      </c>
      <c r="R3" s="10">
        <v>0.98524</v>
      </c>
      <c r="S3" s="7">
        <f>(M3+O3+Q3)/3</f>
        <v>35.41566666666666</v>
      </c>
      <c r="T3" s="10">
        <f>(N3+P3+R3)/3</f>
        <v>0.98292666666666673</v>
      </c>
    </row>
    <row r="4" spans="1:21" x14ac:dyDescent="0.35">
      <c r="A4" s="2" t="s">
        <v>12</v>
      </c>
      <c r="B4" s="2">
        <v>128</v>
      </c>
      <c r="C4" s="2">
        <v>2</v>
      </c>
      <c r="D4" s="2">
        <v>4</v>
      </c>
      <c r="E4" s="2">
        <v>1</v>
      </c>
      <c r="F4" s="2">
        <f>((B4-D4)/E4 + 1)^2</f>
        <v>15625</v>
      </c>
      <c r="G4" s="2">
        <f>D4*D4*3</f>
        <v>48</v>
      </c>
      <c r="H4" s="2" t="s">
        <v>13</v>
      </c>
      <c r="I4" s="2" t="str">
        <f>"[" &amp;2*G4&amp; "," &amp;3/2*G4&amp; "," &amp;G4&amp;"]"</f>
        <v>[96,72,48]</v>
      </c>
      <c r="J4" s="2">
        <v>50</v>
      </c>
      <c r="K4" s="2">
        <v>1</v>
      </c>
      <c r="L4" s="2">
        <v>1</v>
      </c>
      <c r="M4" s="7">
        <v>30.734000000000002</v>
      </c>
      <c r="N4" s="13">
        <v>0.98045000000000004</v>
      </c>
      <c r="O4" s="7">
        <v>38.332000000000001</v>
      </c>
      <c r="P4" s="10">
        <v>0.98350000000000004</v>
      </c>
      <c r="Q4" s="7">
        <v>37.289000000000001</v>
      </c>
      <c r="R4" s="10">
        <v>0.98543999999999998</v>
      </c>
      <c r="S4" s="7">
        <f>(M4+O4+Q4)/3</f>
        <v>35.451666666666668</v>
      </c>
      <c r="T4" s="10">
        <f>(N4+P4+R4)/3</f>
        <v>0.98313000000000006</v>
      </c>
    </row>
    <row r="5" spans="1:21" x14ac:dyDescent="0.35">
      <c r="A5" s="2" t="s">
        <v>12</v>
      </c>
      <c r="B5" s="2">
        <v>128</v>
      </c>
      <c r="C5" s="2">
        <v>2</v>
      </c>
      <c r="D5" s="2">
        <v>4</v>
      </c>
      <c r="E5" s="2">
        <v>1</v>
      </c>
      <c r="F5" s="2">
        <f>((B5-D5)/E5 + 1)^2</f>
        <v>15625</v>
      </c>
      <c r="G5" s="2">
        <f>D5*D5*3</f>
        <v>48</v>
      </c>
      <c r="H5" s="2" t="s">
        <v>13</v>
      </c>
      <c r="I5" s="2" t="str">
        <f>"[" &amp;G5/2&amp; "," &amp;G5/4&amp;  "," &amp;G5&amp;"]"</f>
        <v>[24,12,48]</v>
      </c>
      <c r="J5" s="2">
        <v>50</v>
      </c>
      <c r="K5" s="2">
        <v>1</v>
      </c>
      <c r="L5" s="2">
        <v>1</v>
      </c>
      <c r="M5" s="7">
        <v>30.728999999999999</v>
      </c>
      <c r="N5" s="13">
        <v>0.98028999999999999</v>
      </c>
      <c r="O5" s="7">
        <v>38.384</v>
      </c>
      <c r="P5" s="10">
        <v>0.98380000000000001</v>
      </c>
      <c r="Q5" s="7">
        <v>37.357999999999997</v>
      </c>
      <c r="R5" s="10">
        <v>0.98585</v>
      </c>
      <c r="S5" s="7">
        <f>(M5+O5+Q5)/3</f>
        <v>35.490333333333332</v>
      </c>
      <c r="T5" s="10">
        <f>(N5+P5+R5)/3</f>
        <v>0.98331333333333337</v>
      </c>
    </row>
    <row r="6" spans="1:21" x14ac:dyDescent="0.35">
      <c r="A6" s="2" t="s">
        <v>12</v>
      </c>
      <c r="B6" s="2">
        <v>128</v>
      </c>
      <c r="C6" s="2">
        <v>4</v>
      </c>
      <c r="D6" s="2">
        <v>4</v>
      </c>
      <c r="E6" s="2">
        <v>1</v>
      </c>
      <c r="F6" s="2">
        <f>((B6-D6)/E6 + 1)^2</f>
        <v>15625</v>
      </c>
      <c r="G6" s="2">
        <f>D6*D6*3</f>
        <v>48</v>
      </c>
      <c r="H6" s="2" t="s">
        <v>13</v>
      </c>
      <c r="I6" s="2" t="str">
        <f>"[" &amp;2*G6&amp; "," &amp;G6&amp;"]"</f>
        <v>[96,48]</v>
      </c>
      <c r="J6" s="2">
        <v>50</v>
      </c>
      <c r="K6" s="2">
        <v>1</v>
      </c>
      <c r="L6" s="2">
        <v>1</v>
      </c>
      <c r="M6" s="7">
        <v>27.398</v>
      </c>
      <c r="N6" s="13">
        <v>0.94957000000000003</v>
      </c>
      <c r="O6" s="7">
        <v>31.552</v>
      </c>
      <c r="P6" s="10">
        <v>0.94316999999999995</v>
      </c>
      <c r="Q6" s="7">
        <v>32.325000000000003</v>
      </c>
      <c r="R6" s="10">
        <v>0.95911000000000002</v>
      </c>
      <c r="S6" s="7">
        <f>(M6+O6+Q6)/3</f>
        <v>30.425000000000001</v>
      </c>
      <c r="T6" s="10">
        <f>(N6+P6+R6)/3</f>
        <v>0.95061666666666655</v>
      </c>
    </row>
    <row r="7" spans="1:21" x14ac:dyDescent="0.35">
      <c r="A7" s="2" t="s">
        <v>12</v>
      </c>
      <c r="B7" s="2">
        <v>128</v>
      </c>
      <c r="C7" s="2">
        <v>4</v>
      </c>
      <c r="D7" s="2">
        <v>4</v>
      </c>
      <c r="E7" s="2">
        <v>1</v>
      </c>
      <c r="F7" s="2">
        <f>((B7-D7)/E7 + 1)^2</f>
        <v>15625</v>
      </c>
      <c r="G7" s="2">
        <f>D7*D7*3</f>
        <v>48</v>
      </c>
      <c r="H7" s="2" t="s">
        <v>13</v>
      </c>
      <c r="I7" s="2" t="str">
        <f>"[" &amp;2*G7&amp; "," &amp;3/2*G7&amp; "," &amp;G7&amp;"]"</f>
        <v>[96,72,48]</v>
      </c>
      <c r="J7" s="2">
        <v>50</v>
      </c>
      <c r="K7" s="2">
        <v>1</v>
      </c>
      <c r="L7" s="2">
        <v>1</v>
      </c>
      <c r="M7" s="7">
        <v>27.347999999999999</v>
      </c>
      <c r="N7" s="13">
        <v>0.94969000000000003</v>
      </c>
      <c r="O7" s="7">
        <v>31.56</v>
      </c>
      <c r="P7" s="10">
        <v>0.94325999999999999</v>
      </c>
      <c r="Q7" s="7">
        <v>32.340000000000003</v>
      </c>
      <c r="R7" s="10">
        <v>0.95923000000000003</v>
      </c>
      <c r="S7" s="7">
        <f>(M7+O7+Q7)/3</f>
        <v>30.416</v>
      </c>
      <c r="T7" s="10">
        <f>(N7+P7+R7)/3</f>
        <v>0.95072666666666661</v>
      </c>
    </row>
    <row r="8" spans="1:21" x14ac:dyDescent="0.35">
      <c r="A8" s="2" t="s">
        <v>12</v>
      </c>
      <c r="B8" s="2">
        <v>128</v>
      </c>
      <c r="C8" s="2">
        <v>4</v>
      </c>
      <c r="D8" s="2">
        <v>4</v>
      </c>
      <c r="E8" s="2">
        <v>1</v>
      </c>
      <c r="F8" s="2">
        <f>((B8-D8)/E8 + 1)^2</f>
        <v>15625</v>
      </c>
      <c r="G8" s="2">
        <f>D8*D8*3</f>
        <v>48</v>
      </c>
      <c r="H8" s="2" t="s">
        <v>13</v>
      </c>
      <c r="I8" s="2" t="str">
        <f>"[" &amp;G8/2&amp; "," &amp;G8/4&amp;  "," &amp;G8&amp;"]"</f>
        <v>[24,12,48]</v>
      </c>
      <c r="J8" s="2">
        <v>50</v>
      </c>
      <c r="K8" s="2">
        <v>1</v>
      </c>
      <c r="L8" s="2">
        <v>1</v>
      </c>
      <c r="M8" s="7">
        <v>27.788</v>
      </c>
      <c r="N8" s="13">
        <v>0.95108999999999999</v>
      </c>
      <c r="O8" s="7">
        <v>31.565999999999999</v>
      </c>
      <c r="P8" s="10">
        <v>0.94321999999999995</v>
      </c>
      <c r="Q8" s="7">
        <v>32.402000000000001</v>
      </c>
      <c r="R8" s="10">
        <v>0.95950000000000002</v>
      </c>
      <c r="S8" s="7">
        <f>(M8+O8+Q8)/3</f>
        <v>30.585333333333335</v>
      </c>
      <c r="T8" s="10">
        <f>(N8+P8+R8)/3</f>
        <v>0.95127000000000006</v>
      </c>
    </row>
    <row r="9" spans="1:21" x14ac:dyDescent="0.35">
      <c r="A9" s="2" t="s">
        <v>12</v>
      </c>
      <c r="B9" s="2">
        <v>128</v>
      </c>
      <c r="C9" s="2">
        <v>8</v>
      </c>
      <c r="D9" s="2">
        <v>4</v>
      </c>
      <c r="E9" s="2">
        <v>1</v>
      </c>
      <c r="F9" s="2">
        <f>((B9-D9)/E9 + 1)^2</f>
        <v>15625</v>
      </c>
      <c r="G9" s="2">
        <f>D9*D9*3</f>
        <v>48</v>
      </c>
      <c r="H9" s="2" t="s">
        <v>13</v>
      </c>
      <c r="I9" s="2" t="str">
        <f>"[" &amp;2*G9&amp; "," &amp;G9&amp;"]"</f>
        <v>[96,48]</v>
      </c>
      <c r="J9" s="2">
        <v>50</v>
      </c>
      <c r="K9" s="2">
        <v>1</v>
      </c>
      <c r="L9" s="2">
        <v>1</v>
      </c>
      <c r="M9" s="7">
        <v>24.170999999999999</v>
      </c>
      <c r="N9" s="13">
        <v>0.87890000000000001</v>
      </c>
      <c r="O9" s="7">
        <v>26.873000000000001</v>
      </c>
      <c r="P9" s="10">
        <v>0.84157000000000004</v>
      </c>
      <c r="Q9" s="7">
        <v>26.695</v>
      </c>
      <c r="R9" s="10">
        <v>0.89280999999999999</v>
      </c>
      <c r="S9" s="7">
        <f>(M9+O9+Q9)/3</f>
        <v>25.913</v>
      </c>
      <c r="T9" s="10">
        <f>(N9+P9+R9)/3</f>
        <v>0.87109333333333339</v>
      </c>
    </row>
    <row r="10" spans="1:21" x14ac:dyDescent="0.35">
      <c r="A10" s="2" t="s">
        <v>12</v>
      </c>
      <c r="B10" s="2">
        <v>128</v>
      </c>
      <c r="C10" s="2">
        <v>8</v>
      </c>
      <c r="D10" s="2">
        <v>4</v>
      </c>
      <c r="E10" s="2">
        <v>1</v>
      </c>
      <c r="F10" s="2">
        <f>((B10-D10)/E10 + 1)^2</f>
        <v>15625</v>
      </c>
      <c r="G10" s="2">
        <f>D10*D10*3</f>
        <v>48</v>
      </c>
      <c r="H10" s="2" t="s">
        <v>13</v>
      </c>
      <c r="I10" s="2" t="str">
        <f>"[" &amp;2*G10&amp; "," &amp;3/2*G10&amp; "," &amp;G10&amp;"]"</f>
        <v>[96,72,48]</v>
      </c>
      <c r="J10" s="2">
        <v>50</v>
      </c>
      <c r="K10" s="2">
        <v>1</v>
      </c>
      <c r="L10" s="2">
        <v>1</v>
      </c>
      <c r="M10" s="7">
        <v>24.236999999999998</v>
      </c>
      <c r="N10" s="13">
        <v>0.87958000000000003</v>
      </c>
      <c r="O10" s="7">
        <v>26.927</v>
      </c>
      <c r="P10" s="10">
        <v>0.84238999999999997</v>
      </c>
      <c r="Q10" s="7">
        <v>26.74</v>
      </c>
      <c r="R10" s="10">
        <v>0.89370000000000005</v>
      </c>
      <c r="S10" s="7">
        <f>(M10+O10+Q10)/3</f>
        <v>25.968</v>
      </c>
      <c r="T10" s="10">
        <f>(N10+P10+R10)/3</f>
        <v>0.87189000000000005</v>
      </c>
    </row>
    <row r="11" spans="1:21" x14ac:dyDescent="0.35">
      <c r="A11" s="2" t="s">
        <v>12</v>
      </c>
      <c r="B11" s="2">
        <v>128</v>
      </c>
      <c r="C11" s="2">
        <v>8</v>
      </c>
      <c r="D11" s="2">
        <v>4</v>
      </c>
      <c r="E11" s="2">
        <v>1</v>
      </c>
      <c r="F11" s="2">
        <f>((B11-D11)/E11 + 1)^2</f>
        <v>15625</v>
      </c>
      <c r="G11" s="2">
        <f>D11*D11*3</f>
        <v>48</v>
      </c>
      <c r="H11" s="2" t="s">
        <v>13</v>
      </c>
      <c r="I11" s="2" t="str">
        <f>"[" &amp;G11/2&amp; "," &amp;G11/4&amp;  "," &amp;G11&amp;"]"</f>
        <v>[24,12,48]</v>
      </c>
      <c r="J11" s="2">
        <v>50</v>
      </c>
      <c r="K11" s="2">
        <v>1</v>
      </c>
      <c r="L11" s="2">
        <v>1</v>
      </c>
      <c r="M11" s="7">
        <v>24.338999999999999</v>
      </c>
      <c r="N11" s="13">
        <v>0.88210999999999995</v>
      </c>
      <c r="O11" s="7">
        <v>27.08</v>
      </c>
      <c r="P11" s="10">
        <v>0.84379999999999999</v>
      </c>
      <c r="Q11" s="7">
        <v>26.803999999999998</v>
      </c>
      <c r="R11" s="10">
        <v>0.89331000000000005</v>
      </c>
      <c r="S11" s="7">
        <f>(M11+O11+Q11)/3</f>
        <v>26.074333333333332</v>
      </c>
      <c r="T11" s="10">
        <f>(N11+P11+R11)/3</f>
        <v>0.87307333333333326</v>
      </c>
    </row>
    <row r="12" spans="1:21" x14ac:dyDescent="0.35">
      <c r="A12" s="2" t="s">
        <v>12</v>
      </c>
      <c r="B12" s="2">
        <v>128</v>
      </c>
      <c r="C12" s="2">
        <v>2</v>
      </c>
      <c r="D12" s="2">
        <v>1</v>
      </c>
      <c r="E12" s="2">
        <v>1</v>
      </c>
      <c r="F12" s="2">
        <f>((B12-D12)/E12 + 1)^2</f>
        <v>16384</v>
      </c>
      <c r="G12" s="2">
        <f>D12*D12*3</f>
        <v>3</v>
      </c>
      <c r="H12" s="2" t="s">
        <v>13</v>
      </c>
      <c r="I12" s="2" t="str">
        <f>"[" &amp;G12/2&amp; "," &amp;G12/4&amp;  "," &amp;G12&amp;"]"</f>
        <v>[1,5,0,75,3]</v>
      </c>
      <c r="J12" s="2">
        <v>50</v>
      </c>
      <c r="K12" s="2">
        <v>1</v>
      </c>
      <c r="L12" s="2">
        <v>1</v>
      </c>
      <c r="M12" s="7">
        <v>13.4</v>
      </c>
      <c r="N12" s="13">
        <v>0.70745999999999998</v>
      </c>
      <c r="O12" s="7">
        <v>13.291</v>
      </c>
      <c r="P12" s="10">
        <v>0.63529000000000002</v>
      </c>
      <c r="Q12" s="7">
        <v>12.954000000000001</v>
      </c>
      <c r="R12" s="10">
        <v>0.73517999999999994</v>
      </c>
      <c r="S12" s="7">
        <f>(M12+O12+Q12)/3</f>
        <v>13.215000000000002</v>
      </c>
      <c r="T12" s="10">
        <f>(N12+P12+R12)/3</f>
        <v>0.69264333333333339</v>
      </c>
    </row>
    <row r="13" spans="1:21" x14ac:dyDescent="0.35">
      <c r="A13" s="2" t="s">
        <v>12</v>
      </c>
      <c r="B13" s="2">
        <v>128</v>
      </c>
      <c r="C13" s="2">
        <v>2</v>
      </c>
      <c r="D13" s="2">
        <v>2</v>
      </c>
      <c r="E13" s="2">
        <v>1</v>
      </c>
      <c r="F13" s="2">
        <f>((B13-D13)/E13 + 1)^2</f>
        <v>16129</v>
      </c>
      <c r="G13" s="2">
        <f>D13*D13*3</f>
        <v>12</v>
      </c>
      <c r="H13" s="2" t="s">
        <v>13</v>
      </c>
      <c r="I13" s="2" t="str">
        <f>"[" &amp;G13/2&amp; "," &amp;G13/4&amp;  "," &amp;G13&amp;"]"</f>
        <v>[6,3,12]</v>
      </c>
      <c r="J13" s="2">
        <v>50</v>
      </c>
      <c r="K13" s="2">
        <v>1</v>
      </c>
      <c r="L13" s="2">
        <v>1</v>
      </c>
      <c r="M13" s="7">
        <v>30.204000000000001</v>
      </c>
      <c r="N13" s="13">
        <v>0.97638999999999998</v>
      </c>
      <c r="O13" s="7">
        <v>36.664999999999999</v>
      </c>
      <c r="P13" s="10">
        <v>0.97962000000000005</v>
      </c>
      <c r="Q13" s="7">
        <v>35.277000000000001</v>
      </c>
      <c r="R13" s="10">
        <v>0.98126999999999998</v>
      </c>
      <c r="S13" s="7">
        <f>(M13+O13+Q13)/3</f>
        <v>34.048666666666669</v>
      </c>
      <c r="T13" s="10">
        <f>(N13+P13+R13)/3</f>
        <v>0.97909333333333326</v>
      </c>
    </row>
    <row r="14" spans="1:21" x14ac:dyDescent="0.35">
      <c r="A14" s="2" t="s">
        <v>12</v>
      </c>
      <c r="B14" s="2">
        <v>128</v>
      </c>
      <c r="C14" s="2">
        <v>2</v>
      </c>
      <c r="D14" s="2">
        <v>3</v>
      </c>
      <c r="E14" s="2">
        <v>1</v>
      </c>
      <c r="F14" s="2">
        <f>((B14-D14)/E14 + 1)^2</f>
        <v>15876</v>
      </c>
      <c r="G14" s="2">
        <f>D14*D14*3</f>
        <v>27</v>
      </c>
      <c r="H14" s="2" t="s">
        <v>13</v>
      </c>
      <c r="I14" s="2" t="str">
        <f>"[" &amp;G14/2&amp; "," &amp;G14/4&amp;  "," &amp;G14&amp;"]"</f>
        <v>[13,5,6,75,27]</v>
      </c>
      <c r="J14" s="2">
        <v>50</v>
      </c>
      <c r="K14" s="2">
        <v>1</v>
      </c>
      <c r="L14" s="2">
        <v>1</v>
      </c>
      <c r="M14" s="7">
        <v>31.423999999999999</v>
      </c>
      <c r="N14" s="13">
        <v>0.98114999999999997</v>
      </c>
      <c r="O14" s="7">
        <v>38.476999999999997</v>
      </c>
      <c r="P14" s="10">
        <v>0.98340000000000005</v>
      </c>
      <c r="Q14" s="7">
        <v>37.115000000000002</v>
      </c>
      <c r="R14" s="10">
        <v>0.98529</v>
      </c>
      <c r="S14" s="7">
        <f>(M14+O14+Q14)/3</f>
        <v>35.671999999999997</v>
      </c>
      <c r="T14" s="10">
        <f>(N14+P14+R14)/3</f>
        <v>0.98328000000000004</v>
      </c>
    </row>
    <row r="15" spans="1:21" x14ac:dyDescent="0.35">
      <c r="A15" s="2" t="s">
        <v>12</v>
      </c>
      <c r="B15" s="2">
        <v>128</v>
      </c>
      <c r="C15" s="2">
        <v>2</v>
      </c>
      <c r="D15" s="2">
        <v>4</v>
      </c>
      <c r="E15" s="2">
        <v>2</v>
      </c>
      <c r="F15" s="2">
        <f>((B15-D15)/E15 + 1)^2</f>
        <v>3969</v>
      </c>
      <c r="G15" s="2">
        <f>D15*D15*3</f>
        <v>48</v>
      </c>
      <c r="H15" s="2" t="s">
        <v>13</v>
      </c>
      <c r="I15" s="2" t="str">
        <f>"[" &amp;G15/2&amp; "," &amp;G15/4&amp;  "," &amp;G15&amp;"]"</f>
        <v>[24,12,48]</v>
      </c>
      <c r="J15" s="2">
        <v>50</v>
      </c>
      <c r="K15" s="2">
        <v>1</v>
      </c>
      <c r="L15" s="2">
        <v>1</v>
      </c>
      <c r="M15" s="7">
        <v>30.222999999999999</v>
      </c>
      <c r="N15" s="13">
        <v>0.92786000000000002</v>
      </c>
      <c r="O15" s="7">
        <v>33.256999999999998</v>
      </c>
      <c r="P15" s="10">
        <v>0.88092999999999999</v>
      </c>
      <c r="Q15" s="7">
        <v>32.756999999999998</v>
      </c>
      <c r="R15" s="10">
        <v>0.83133999999999997</v>
      </c>
      <c r="S15" s="7">
        <f>(M15+O15+Q15)/3</f>
        <v>32.079000000000001</v>
      </c>
      <c r="T15" s="10">
        <f>(N15+P15+R15)/3</f>
        <v>0.8800433333333334</v>
      </c>
    </row>
    <row r="16" spans="1:21" x14ac:dyDescent="0.35">
      <c r="A16" s="2" t="s">
        <v>12</v>
      </c>
      <c r="B16" s="2">
        <v>128</v>
      </c>
      <c r="C16" s="2">
        <v>2</v>
      </c>
      <c r="D16" s="2">
        <v>4</v>
      </c>
      <c r="E16" s="2">
        <v>4</v>
      </c>
      <c r="F16" s="2">
        <f>((B16-D16)/E16 + 1)^2</f>
        <v>1024</v>
      </c>
      <c r="G16" s="2">
        <f>D16*D16*3</f>
        <v>48</v>
      </c>
      <c r="H16" s="2" t="s">
        <v>13</v>
      </c>
      <c r="I16" s="2" t="str">
        <f>"[" &amp;G16/2&amp; "," &amp;G16/4&amp;  "," &amp;G16&amp;"]"</f>
        <v>[24,12,48]</v>
      </c>
      <c r="J16" s="2">
        <v>50</v>
      </c>
      <c r="K16" s="2">
        <v>1</v>
      </c>
      <c r="L16" s="2">
        <v>1</v>
      </c>
      <c r="M16" s="7">
        <v>30.202999999999999</v>
      </c>
      <c r="N16" s="13">
        <v>0.91878000000000004</v>
      </c>
      <c r="O16" s="7">
        <v>36.994</v>
      </c>
      <c r="P16" s="10">
        <v>0.95967000000000002</v>
      </c>
      <c r="Q16" s="7">
        <v>34.5</v>
      </c>
      <c r="R16" s="10">
        <v>0.89132999999999996</v>
      </c>
      <c r="S16" s="7">
        <f>(M16+O16+Q16)/3</f>
        <v>33.899000000000001</v>
      </c>
      <c r="T16" s="10">
        <f>(N16+P16+R16)/3</f>
        <v>0.92325999999999997</v>
      </c>
    </row>
    <row r="17" spans="1:20" x14ac:dyDescent="0.35">
      <c r="A17" s="2" t="s">
        <v>12</v>
      </c>
      <c r="B17" s="2">
        <v>128</v>
      </c>
      <c r="C17" s="2">
        <v>2</v>
      </c>
      <c r="D17" s="2">
        <v>6</v>
      </c>
      <c r="E17" s="2">
        <v>1</v>
      </c>
      <c r="F17" s="2">
        <f>((B17-D17)/E17 + 1)^2</f>
        <v>15129</v>
      </c>
      <c r="G17" s="2">
        <f>D17*D17*3</f>
        <v>108</v>
      </c>
      <c r="H17" s="2" t="s">
        <v>13</v>
      </c>
      <c r="I17" s="2" t="str">
        <f>"[" &amp;G17/2&amp; "," &amp;G17/4&amp;  "," &amp;G17&amp;"]"</f>
        <v>[54,27,108]</v>
      </c>
      <c r="J17" s="2">
        <v>50</v>
      </c>
      <c r="K17" s="2">
        <v>1</v>
      </c>
      <c r="L17" s="2">
        <v>1</v>
      </c>
      <c r="M17" s="7">
        <v>30.745999999999999</v>
      </c>
      <c r="N17" s="13">
        <v>0.98057000000000005</v>
      </c>
      <c r="O17" s="7">
        <v>38.473999999999997</v>
      </c>
      <c r="P17" s="10">
        <v>0.98407</v>
      </c>
      <c r="Q17" s="7">
        <v>37.427999999999997</v>
      </c>
      <c r="R17" s="10">
        <v>0.98604999999999998</v>
      </c>
      <c r="S17" s="7">
        <f>(M17+O17+Q17)/3</f>
        <v>35.54933333333333</v>
      </c>
      <c r="T17" s="10">
        <f>(N17+P17+R17)/3</f>
        <v>0.98356333333333346</v>
      </c>
    </row>
    <row r="18" spans="1:20" x14ac:dyDescent="0.35">
      <c r="A18" s="2" t="s">
        <v>12</v>
      </c>
      <c r="B18" s="2">
        <v>128</v>
      </c>
      <c r="C18" s="2">
        <v>2</v>
      </c>
      <c r="D18" s="2">
        <v>6</v>
      </c>
      <c r="E18" s="2">
        <v>2</v>
      </c>
      <c r="F18" s="2">
        <f>((B18-D18)/E18 + 1)^2</f>
        <v>3844</v>
      </c>
      <c r="G18" s="2">
        <f>D18*D18*3</f>
        <v>108</v>
      </c>
      <c r="H18" s="2" t="s">
        <v>13</v>
      </c>
      <c r="I18" s="2" t="str">
        <f>"[" &amp;G18/2&amp; "," &amp;G18/4&amp;  "," &amp;G18&amp;"]"</f>
        <v>[54,27,108]</v>
      </c>
      <c r="J18" s="2">
        <v>50</v>
      </c>
      <c r="K18" s="2">
        <v>1</v>
      </c>
      <c r="L18" s="2">
        <v>1</v>
      </c>
      <c r="M18" s="7">
        <v>30.587</v>
      </c>
      <c r="N18" s="13">
        <v>0.96343000000000001</v>
      </c>
      <c r="O18" s="7">
        <v>36.994999999999997</v>
      </c>
      <c r="P18" s="10">
        <v>0.96157999999999999</v>
      </c>
      <c r="Q18" s="7">
        <v>36.076000000000001</v>
      </c>
      <c r="R18" s="10">
        <v>0.94810000000000005</v>
      </c>
      <c r="S18" s="7">
        <f>(M18+O18+Q18)/3</f>
        <v>34.55266666666666</v>
      </c>
      <c r="T18" s="10">
        <f>(N18+P18+R18)/3</f>
        <v>0.95770333333333335</v>
      </c>
    </row>
    <row r="19" spans="1:20" x14ac:dyDescent="0.35">
      <c r="A19" s="2" t="s">
        <v>12</v>
      </c>
      <c r="B19" s="2">
        <v>128</v>
      </c>
      <c r="C19" s="2">
        <v>2</v>
      </c>
      <c r="D19" s="2">
        <v>2</v>
      </c>
      <c r="E19" s="2">
        <v>2</v>
      </c>
      <c r="F19" s="2">
        <f>((B19-D19)/E19 + 1)^2</f>
        <v>4096</v>
      </c>
      <c r="G19" s="2">
        <f>D19*D19*3</f>
        <v>12</v>
      </c>
      <c r="H19" s="2" t="s">
        <v>13</v>
      </c>
      <c r="I19" s="2" t="str">
        <f>"[" &amp;G19/2&amp; "," &amp;G19/4&amp;  "," &amp;G19&amp;"]"</f>
        <v>[6,3,12]</v>
      </c>
      <c r="J19" s="2">
        <v>50</v>
      </c>
      <c r="K19" s="2">
        <v>1</v>
      </c>
      <c r="L19" s="2">
        <v>1</v>
      </c>
      <c r="M19" s="7">
        <v>21.126000000000001</v>
      </c>
      <c r="N19" s="13">
        <v>0.53007000000000004</v>
      </c>
      <c r="O19" s="7">
        <v>26.331</v>
      </c>
      <c r="P19" s="10">
        <v>0.63055000000000005</v>
      </c>
      <c r="Q19" s="7">
        <v>24.882000000000001</v>
      </c>
      <c r="R19" s="10">
        <v>0.52044000000000001</v>
      </c>
      <c r="S19" s="7">
        <f>(M19+O19+Q19)/3</f>
        <v>24.113</v>
      </c>
      <c r="T19" s="10">
        <f>(N19+P19+R19)/3</f>
        <v>0.56035333333333337</v>
      </c>
    </row>
    <row r="20" spans="1:20" x14ac:dyDescent="0.35">
      <c r="A20" s="2" t="s">
        <v>12</v>
      </c>
      <c r="B20" s="2">
        <v>128</v>
      </c>
      <c r="C20" s="2">
        <v>2</v>
      </c>
      <c r="D20" s="2">
        <v>8</v>
      </c>
      <c r="E20" s="2">
        <v>1</v>
      </c>
      <c r="F20" s="2">
        <f>((B20-D20)/E20 + 1)^2</f>
        <v>14641</v>
      </c>
      <c r="G20" s="2">
        <f>D20*D20*3</f>
        <v>192</v>
      </c>
      <c r="H20" s="2" t="s">
        <v>13</v>
      </c>
      <c r="I20" s="2" t="str">
        <f>"[" &amp;G20/2&amp; "," &amp;G20/4&amp;  "," &amp;G20&amp;"]"</f>
        <v>[96,48,192]</v>
      </c>
      <c r="J20" s="2">
        <v>50</v>
      </c>
      <c r="K20" s="2">
        <v>1</v>
      </c>
      <c r="L20" s="2">
        <v>1</v>
      </c>
      <c r="M20" s="7">
        <v>30.745000000000001</v>
      </c>
      <c r="N20" s="13">
        <v>0.98060000000000003</v>
      </c>
      <c r="O20" s="7">
        <v>38.472999999999999</v>
      </c>
      <c r="P20" s="10">
        <v>0.98412999999999995</v>
      </c>
      <c r="Q20" s="7">
        <v>37.442</v>
      </c>
      <c r="R20" s="10">
        <v>0.98614999999999997</v>
      </c>
      <c r="S20" s="7">
        <f>(M20+O20+Q20)/3</f>
        <v>35.553333333333335</v>
      </c>
      <c r="T20" s="10">
        <f>(N20+P20+R20)/3</f>
        <v>0.98362666666666654</v>
      </c>
    </row>
    <row r="21" spans="1:20" x14ac:dyDescent="0.35">
      <c r="A21" s="2" t="s">
        <v>12</v>
      </c>
      <c r="B21" s="2">
        <v>128</v>
      </c>
      <c r="C21" s="2">
        <v>2</v>
      </c>
      <c r="D21" s="2">
        <v>8</v>
      </c>
      <c r="E21" s="2">
        <v>2</v>
      </c>
      <c r="F21" s="2">
        <f>((B21-D21)/E21 + 1)^2</f>
        <v>3721</v>
      </c>
      <c r="G21" s="2">
        <f>D21*D21*3</f>
        <v>192</v>
      </c>
      <c r="H21" s="2" t="s">
        <v>13</v>
      </c>
      <c r="I21" s="2" t="str">
        <f>"[" &amp;G21/2&amp; "," &amp;G21/4&amp;  "," &amp;G21&amp;"]"</f>
        <v>[96,48,192]</v>
      </c>
      <c r="J21" s="2">
        <v>50</v>
      </c>
      <c r="K21" s="2">
        <v>1</v>
      </c>
      <c r="L21" s="2">
        <v>1</v>
      </c>
      <c r="M21" s="7">
        <v>30.641999999999999</v>
      </c>
      <c r="N21" s="13">
        <v>0.97028999999999999</v>
      </c>
      <c r="O21" s="7">
        <v>37.098999999999997</v>
      </c>
      <c r="P21" s="10">
        <v>0.96301000000000003</v>
      </c>
      <c r="Q21" s="7">
        <v>36.363999999999997</v>
      </c>
      <c r="R21" s="10">
        <v>0.95557999999999998</v>
      </c>
      <c r="S21" s="7">
        <f>(M21+O21+Q21)/3</f>
        <v>34.701666666666661</v>
      </c>
      <c r="T21" s="10">
        <f>(N21+P21+R21)/3</f>
        <v>0.96295999999999993</v>
      </c>
    </row>
    <row r="22" spans="1:20" x14ac:dyDescent="0.35">
      <c r="A22" s="2" t="s">
        <v>12</v>
      </c>
      <c r="B22" s="2">
        <v>128</v>
      </c>
      <c r="C22" s="2">
        <v>2</v>
      </c>
      <c r="D22" s="2">
        <v>8</v>
      </c>
      <c r="E22" s="2">
        <v>3</v>
      </c>
      <c r="F22" s="2">
        <f>((B22-D22)/E22 + 1)^2</f>
        <v>1681</v>
      </c>
      <c r="G22" s="2">
        <f>D22*D22*3</f>
        <v>192</v>
      </c>
      <c r="H22" s="2" t="s">
        <v>13</v>
      </c>
      <c r="I22" s="2" t="str">
        <f>"[" &amp;G22/2&amp; "," &amp;G22/4&amp;  "," &amp;G22&amp;"]"</f>
        <v>[96,48,192]</v>
      </c>
      <c r="J22" s="2">
        <v>50</v>
      </c>
      <c r="K22" s="2">
        <v>1</v>
      </c>
      <c r="L22" s="2">
        <v>1</v>
      </c>
      <c r="M22" s="7">
        <v>30.736000000000001</v>
      </c>
      <c r="N22" s="13">
        <v>0.97865999999999997</v>
      </c>
      <c r="O22" s="7">
        <v>38.469000000000001</v>
      </c>
      <c r="P22" s="10">
        <v>0.98348000000000002</v>
      </c>
      <c r="Q22" s="7">
        <v>37.402999999999999</v>
      </c>
      <c r="R22" s="10">
        <v>0.98494999999999999</v>
      </c>
      <c r="S22" s="7">
        <f>(M22+O22+Q22)/3</f>
        <v>35.536000000000001</v>
      </c>
      <c r="T22" s="10">
        <f>(N22+P22+R22)/3</f>
        <v>0.98236333333333337</v>
      </c>
    </row>
    <row r="23" spans="1:20" x14ac:dyDescent="0.35">
      <c r="A23" s="2" t="s">
        <v>12</v>
      </c>
      <c r="B23" s="2">
        <v>128</v>
      </c>
      <c r="C23" s="2">
        <v>2</v>
      </c>
      <c r="D23" s="2">
        <v>8</v>
      </c>
      <c r="E23" s="2">
        <v>4</v>
      </c>
      <c r="F23" s="2">
        <f>((B23-D23)/E23 + 1)^2</f>
        <v>961</v>
      </c>
      <c r="G23" s="2">
        <f>D23*D23*3</f>
        <v>192</v>
      </c>
      <c r="H23" s="2" t="s">
        <v>13</v>
      </c>
      <c r="I23" s="2" t="str">
        <f>"[" &amp;G23/2&amp; "," &amp;G23/4&amp;  "," &amp;G23&amp;"]"</f>
        <v>[96,48,192]</v>
      </c>
      <c r="J23" s="2">
        <v>50</v>
      </c>
      <c r="K23" s="2">
        <v>1</v>
      </c>
      <c r="L23" s="2">
        <v>1</v>
      </c>
      <c r="M23" s="7">
        <v>30.625</v>
      </c>
      <c r="N23" s="13">
        <v>0.96653999999999995</v>
      </c>
      <c r="O23" s="7">
        <v>37.226999999999997</v>
      </c>
      <c r="P23" s="10">
        <v>0.96484000000000003</v>
      </c>
      <c r="Q23" s="7">
        <v>36.35</v>
      </c>
      <c r="R23" s="10">
        <v>0.95452000000000004</v>
      </c>
      <c r="S23" s="7">
        <f>(M23+O23+Q23)/3</f>
        <v>34.734000000000002</v>
      </c>
      <c r="T23" s="10">
        <f>(N23+P23+R23)/3</f>
        <v>0.96196666666666664</v>
      </c>
    </row>
    <row r="24" spans="1:20" x14ac:dyDescent="0.35">
      <c r="A24" s="2" t="s">
        <v>12</v>
      </c>
      <c r="B24" s="2">
        <v>128</v>
      </c>
      <c r="C24" s="2">
        <v>2</v>
      </c>
      <c r="D24" s="2">
        <v>8</v>
      </c>
      <c r="E24" s="2">
        <v>5</v>
      </c>
      <c r="F24" s="2">
        <f>((B24-D24)/E24 + 1)^2</f>
        <v>625</v>
      </c>
      <c r="G24" s="2">
        <f>D24*D24*3</f>
        <v>192</v>
      </c>
      <c r="H24" s="2" t="s">
        <v>13</v>
      </c>
      <c r="I24" s="2" t="str">
        <f>"[" &amp;G24/2&amp; "," &amp;G24/4&amp;  "," &amp;G24&amp;"]"</f>
        <v>[96,48,192]</v>
      </c>
      <c r="J24" s="2">
        <v>50</v>
      </c>
      <c r="K24" s="2">
        <v>1</v>
      </c>
      <c r="L24" s="2">
        <v>1</v>
      </c>
      <c r="M24" s="7">
        <v>30.687000000000001</v>
      </c>
      <c r="N24" s="13">
        <v>0.97135000000000005</v>
      </c>
      <c r="O24" s="7">
        <v>38.4</v>
      </c>
      <c r="P24" s="10">
        <v>0.97996000000000005</v>
      </c>
      <c r="Q24" s="7">
        <v>36.984000000000002</v>
      </c>
      <c r="R24" s="10">
        <v>0.97292999999999996</v>
      </c>
      <c r="S24" s="7">
        <f>(M24+O24+Q24)/3</f>
        <v>35.356999999999999</v>
      </c>
      <c r="T24" s="10">
        <f>(N24+P24+R24)/3</f>
        <v>0.97474666666666676</v>
      </c>
    </row>
    <row r="25" spans="1:20" x14ac:dyDescent="0.35">
      <c r="A25" s="2" t="s">
        <v>12</v>
      </c>
      <c r="B25" s="2">
        <v>128</v>
      </c>
      <c r="C25" s="2">
        <v>2</v>
      </c>
      <c r="D25" s="2">
        <v>8</v>
      </c>
      <c r="E25" s="2">
        <v>6</v>
      </c>
      <c r="F25" s="2">
        <f>((B25-D25)/E25 + 1)^2</f>
        <v>441</v>
      </c>
      <c r="G25" s="2">
        <f>D25*D25*3</f>
        <v>192</v>
      </c>
      <c r="H25" s="2" t="s">
        <v>13</v>
      </c>
      <c r="I25" s="2" t="str">
        <f>"[" &amp;G25/2&amp; "," &amp;G25/4&amp;  "," &amp;G25&amp;"]"</f>
        <v>[96,48,192]</v>
      </c>
      <c r="J25" s="2">
        <v>50</v>
      </c>
      <c r="K25" s="2">
        <v>1</v>
      </c>
      <c r="L25" s="2">
        <v>1</v>
      </c>
      <c r="M25" s="7">
        <v>30.515000000000001</v>
      </c>
      <c r="N25" s="13">
        <v>0.95213999999999999</v>
      </c>
      <c r="O25" s="7">
        <v>38.165999999999997</v>
      </c>
      <c r="P25" s="10">
        <v>0.97552000000000005</v>
      </c>
      <c r="Q25" s="7">
        <v>36.850999999999999</v>
      </c>
      <c r="R25" s="10">
        <v>0.96628000000000003</v>
      </c>
      <c r="S25" s="7">
        <f>(M25+O25+Q25)/3</f>
        <v>35.17733333333333</v>
      </c>
      <c r="T25" s="10">
        <f>(N25+P25+R25)/3</f>
        <v>0.96464666666666654</v>
      </c>
    </row>
    <row r="26" spans="1:20" x14ac:dyDescent="0.35">
      <c r="A26" s="2" t="s">
        <v>12</v>
      </c>
      <c r="B26" s="2">
        <v>128</v>
      </c>
      <c r="C26" s="2">
        <v>2</v>
      </c>
      <c r="D26" s="2">
        <v>8</v>
      </c>
      <c r="E26" s="2">
        <v>8</v>
      </c>
      <c r="F26" s="2">
        <f>((B26-D26)/E26 + 1)^2</f>
        <v>256</v>
      </c>
      <c r="G26" s="2">
        <f>D26*D26*3</f>
        <v>192</v>
      </c>
      <c r="H26" s="2" t="s">
        <v>13</v>
      </c>
      <c r="I26" s="2" t="str">
        <f>"[" &amp;G26/2&amp; "," &amp;G26/4&amp;  "," &amp;G26&amp;"]"</f>
        <v>[96,48,192]</v>
      </c>
      <c r="J26" s="2">
        <v>50</v>
      </c>
      <c r="K26" s="2">
        <v>1</v>
      </c>
      <c r="L26" s="2">
        <v>1</v>
      </c>
      <c r="M26" s="7">
        <v>30.678000000000001</v>
      </c>
      <c r="N26" s="13">
        <v>0.96682999999999997</v>
      </c>
      <c r="O26" s="7">
        <v>38.292000000000002</v>
      </c>
      <c r="P26" s="10">
        <v>0.97694000000000003</v>
      </c>
      <c r="Q26" s="7">
        <v>37.198999999999998</v>
      </c>
      <c r="R26" s="10">
        <v>0.97392000000000001</v>
      </c>
      <c r="S26" s="7">
        <f>(M26+O26+Q26)/3</f>
        <v>35.389666666666663</v>
      </c>
      <c r="T26" s="10">
        <f>(N26+P26+R26)/3</f>
        <v>0.97256333333333334</v>
      </c>
    </row>
    <row r="27" spans="1:20" x14ac:dyDescent="0.35">
      <c r="A27" s="2" t="s">
        <v>12</v>
      </c>
      <c r="B27" s="2">
        <v>512</v>
      </c>
      <c r="C27" s="2">
        <v>2</v>
      </c>
      <c r="D27" s="2">
        <v>16</v>
      </c>
      <c r="E27" s="2">
        <v>4</v>
      </c>
      <c r="F27" s="2">
        <f>((B27-D27)/E27 + 1)^2</f>
        <v>15625</v>
      </c>
      <c r="G27" s="2">
        <f>D27*D27*3</f>
        <v>768</v>
      </c>
      <c r="H27" s="2" t="s">
        <v>13</v>
      </c>
      <c r="I27" s="2" t="str">
        <f>"[" &amp;G27/2&amp; "," &amp;G27/4&amp;  "," &amp;G27&amp;"]"</f>
        <v>[384,192,768]</v>
      </c>
      <c r="J27" s="2">
        <v>50</v>
      </c>
      <c r="K27" s="2">
        <v>1</v>
      </c>
      <c r="L27" s="2">
        <v>1</v>
      </c>
    </row>
    <row r="28" spans="1:20" x14ac:dyDescent="0.35">
      <c r="A28" s="2" t="s">
        <v>12</v>
      </c>
      <c r="B28" s="2">
        <v>1024</v>
      </c>
      <c r="C28" s="2">
        <v>2</v>
      </c>
      <c r="D28" s="2">
        <f>3/128*1024</f>
        <v>24</v>
      </c>
      <c r="E28" s="2">
        <f>1/128*1024</f>
        <v>8</v>
      </c>
      <c r="F28" s="2">
        <f>((B28-D28)/E28 + 1)^2</f>
        <v>15876</v>
      </c>
      <c r="G28" s="2">
        <f>D28*D28*3</f>
        <v>1728</v>
      </c>
      <c r="H28" s="2" t="s">
        <v>13</v>
      </c>
      <c r="I28" s="2" t="str">
        <f>"[" &amp;G28/2&amp; "," &amp;G28/4&amp;  "," &amp;G28&amp;"]"</f>
        <v>[864,432,1728]</v>
      </c>
      <c r="J28" s="2">
        <v>100</v>
      </c>
    </row>
    <row r="29" spans="1:20" x14ac:dyDescent="0.35">
      <c r="A29" s="2" t="s">
        <v>12</v>
      </c>
    </row>
    <row r="30" spans="1:20" x14ac:dyDescent="0.35">
      <c r="A30" s="2" t="s">
        <v>12</v>
      </c>
    </row>
    <row r="40" spans="1:20" x14ac:dyDescent="0.35">
      <c r="A40" s="2" t="s">
        <v>12</v>
      </c>
      <c r="B40" s="2">
        <v>2048</v>
      </c>
      <c r="C40" s="2">
        <v>2</v>
      </c>
      <c r="D40" s="2">
        <f>3/128*2048</f>
        <v>48</v>
      </c>
      <c r="E40" s="2">
        <f>1/128*2048</f>
        <v>16</v>
      </c>
      <c r="F40" s="2">
        <f t="shared" ref="F40:F45" si="0">((B40-D40)/E40 + 1)^2</f>
        <v>15876</v>
      </c>
      <c r="G40" s="2">
        <f t="shared" ref="G40:G45" si="1">D40*D40*3</f>
        <v>6912</v>
      </c>
      <c r="H40" s="2" t="s">
        <v>13</v>
      </c>
      <c r="I40" s="2" t="str">
        <f t="shared" ref="I40:I45" si="2">"[" &amp;G40/2&amp; "," &amp;G40/4&amp;  "," &amp;G40&amp;"]"</f>
        <v>[3456,1728,6912]</v>
      </c>
      <c r="J40" s="2">
        <v>50</v>
      </c>
      <c r="K40" s="2">
        <v>1</v>
      </c>
      <c r="L40" s="2">
        <v>1</v>
      </c>
      <c r="S40" s="7">
        <f>(M40+O40+Q40)/3</f>
        <v>0</v>
      </c>
      <c r="T40" s="10">
        <f>(N40+P40+R40)/3</f>
        <v>0</v>
      </c>
    </row>
    <row r="41" spans="1:20" x14ac:dyDescent="0.35">
      <c r="A41" s="2" t="s">
        <v>12</v>
      </c>
      <c r="B41" s="2">
        <v>2048</v>
      </c>
      <c r="C41" s="2">
        <v>2</v>
      </c>
      <c r="D41" s="2">
        <f>6/128 * 2048</f>
        <v>96</v>
      </c>
      <c r="E41" s="2">
        <f>1/128*2048</f>
        <v>16</v>
      </c>
      <c r="F41" s="2">
        <f t="shared" si="0"/>
        <v>15129</v>
      </c>
      <c r="G41" s="2">
        <f t="shared" si="1"/>
        <v>27648</v>
      </c>
      <c r="H41" s="2" t="s">
        <v>13</v>
      </c>
      <c r="I41" s="2" t="str">
        <f t="shared" si="2"/>
        <v>[13824,6912,27648]</v>
      </c>
      <c r="J41" s="2">
        <v>50</v>
      </c>
      <c r="K41" s="2">
        <v>1</v>
      </c>
      <c r="L41" s="2">
        <v>1</v>
      </c>
    </row>
    <row r="42" spans="1:20" x14ac:dyDescent="0.35">
      <c r="A42" s="2" t="s">
        <v>12</v>
      </c>
      <c r="B42" s="2">
        <v>2048</v>
      </c>
      <c r="C42" s="2">
        <v>2</v>
      </c>
      <c r="D42" s="2">
        <f>8/128*2048</f>
        <v>128</v>
      </c>
      <c r="E42" s="2">
        <f>1/128*2048</f>
        <v>16</v>
      </c>
      <c r="F42" s="2">
        <f t="shared" si="0"/>
        <v>14641</v>
      </c>
      <c r="G42" s="2">
        <f t="shared" si="1"/>
        <v>49152</v>
      </c>
      <c r="H42" s="2" t="s">
        <v>13</v>
      </c>
      <c r="I42" s="2" t="str">
        <f t="shared" si="2"/>
        <v>[24576,12288,49152]</v>
      </c>
      <c r="J42" s="2">
        <v>50</v>
      </c>
      <c r="K42" s="2">
        <v>1</v>
      </c>
      <c r="L42" s="2">
        <v>1</v>
      </c>
    </row>
    <row r="43" spans="1:20" x14ac:dyDescent="0.35">
      <c r="A43" s="2" t="s">
        <v>12</v>
      </c>
      <c r="B43" s="2">
        <v>2048</v>
      </c>
      <c r="C43" s="2">
        <v>2</v>
      </c>
      <c r="D43" s="2">
        <f>8/128*2048</f>
        <v>128</v>
      </c>
      <c r="E43" s="2">
        <f>3/128*2048</f>
        <v>48</v>
      </c>
      <c r="F43" s="2">
        <f t="shared" si="0"/>
        <v>1681</v>
      </c>
      <c r="G43" s="2">
        <f t="shared" si="1"/>
        <v>49152</v>
      </c>
      <c r="H43" s="2" t="s">
        <v>13</v>
      </c>
      <c r="I43" s="2" t="str">
        <f t="shared" si="2"/>
        <v>[24576,12288,49152]</v>
      </c>
      <c r="J43" s="2">
        <v>50</v>
      </c>
      <c r="K43" s="2">
        <v>1</v>
      </c>
      <c r="L43" s="2">
        <v>1</v>
      </c>
    </row>
    <row r="44" spans="1:20" x14ac:dyDescent="0.35">
      <c r="A44" s="2" t="s">
        <v>12</v>
      </c>
      <c r="B44" s="2">
        <v>2048</v>
      </c>
      <c r="C44" s="2">
        <v>2</v>
      </c>
      <c r="D44" s="2">
        <f>4/128 * 2048</f>
        <v>64</v>
      </c>
      <c r="E44" s="2">
        <f>1/128*2048</f>
        <v>16</v>
      </c>
      <c r="F44" s="2">
        <f t="shared" si="0"/>
        <v>15625</v>
      </c>
      <c r="G44" s="2">
        <f t="shared" si="1"/>
        <v>12288</v>
      </c>
      <c r="H44" s="2" t="s">
        <v>13</v>
      </c>
      <c r="I44" s="2" t="str">
        <f t="shared" si="2"/>
        <v>[6144,3072,12288]</v>
      </c>
      <c r="J44" s="2">
        <v>50</v>
      </c>
      <c r="K44" s="2">
        <v>1</v>
      </c>
      <c r="L44" s="2">
        <v>1</v>
      </c>
    </row>
    <row r="45" spans="1:20" x14ac:dyDescent="0.35">
      <c r="A45" s="2" t="s">
        <v>12</v>
      </c>
      <c r="B45" s="2">
        <v>2048</v>
      </c>
      <c r="C45" s="2">
        <v>2</v>
      </c>
      <c r="D45" s="2">
        <v>32</v>
      </c>
      <c r="E45" s="2">
        <v>4</v>
      </c>
      <c r="F45" s="2">
        <f t="shared" si="0"/>
        <v>255025</v>
      </c>
      <c r="G45" s="2">
        <f t="shared" si="1"/>
        <v>3072</v>
      </c>
      <c r="H45" s="2" t="s">
        <v>13</v>
      </c>
      <c r="I45" s="2" t="str">
        <f t="shared" si="2"/>
        <v>[1536,768,3072]</v>
      </c>
      <c r="J45" s="2">
        <v>50</v>
      </c>
      <c r="K45" s="2">
        <v>1</v>
      </c>
      <c r="L45" s="2">
        <v>1</v>
      </c>
    </row>
    <row r="47" spans="1:20" x14ac:dyDescent="0.35">
      <c r="J47" s="14"/>
    </row>
    <row r="64" spans="10:10" x14ac:dyDescent="0.35">
      <c r="J64" s="14"/>
    </row>
  </sheetData>
  <phoneticPr fontId="3" type="noConversion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Berlian</dc:creator>
  <cp:lastModifiedBy>Aria Bachrul Ulum Berlian</cp:lastModifiedBy>
  <dcterms:created xsi:type="dcterms:W3CDTF">2015-06-05T18:17:20Z</dcterms:created>
  <dcterms:modified xsi:type="dcterms:W3CDTF">2024-05-04T00:37:43Z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2024-03-14T10:13:28Z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9f690d3c-4a2b-497d-a8d6-237fc1d3c99e</vt:lpwstr>
  </property>
  <property fmtid="{D5CDD505-2E9C-101B-9397-08002B2CF9AE}" pid="8" name="MSIP_Label_38b525e5-f3da-4501-8f1e-526b6769fc56_ContentBits">
    <vt:lpwstr>0</vt:lpwstr>
  </property>
</Properties>
</file>