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vera30\OneDrive - NYU Langone Health\NYC Sexual Behavior\Ariadne\SexBeh_repo\raw_data\"/>
    </mc:Choice>
  </mc:AlternateContent>
  <bookViews>
    <workbookView xWindow="0" yWindow="0" windowWidth="23040" windowHeight="9276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1" l="1"/>
  <c r="K29" i="1"/>
  <c r="K27" i="1"/>
  <c r="K18" i="1"/>
  <c r="K17" i="1"/>
  <c r="K16" i="1"/>
  <c r="K15" i="1"/>
  <c r="K14" i="1"/>
  <c r="O9" i="1"/>
  <c r="P9" i="1" s="1"/>
  <c r="M9" i="1"/>
  <c r="K9" i="1" s="1"/>
  <c r="O8" i="1"/>
  <c r="P8" i="1" s="1"/>
  <c r="M8" i="1"/>
  <c r="K8" i="1"/>
  <c r="O7" i="1"/>
  <c r="M7" i="1"/>
  <c r="K7" i="1" s="1"/>
  <c r="O6" i="1"/>
  <c r="M6" i="1"/>
  <c r="K6" i="1"/>
  <c r="O5" i="1"/>
  <c r="O10" i="1" s="1"/>
  <c r="M5" i="1"/>
  <c r="K5" i="1" s="1"/>
  <c r="P6" i="1" l="1"/>
  <c r="K10" i="1"/>
  <c r="L8" i="1" s="1"/>
  <c r="K26" i="1"/>
  <c r="L7" i="1"/>
  <c r="K28" i="1"/>
  <c r="P7" i="1"/>
  <c r="P5" i="1"/>
  <c r="M10" i="1"/>
  <c r="N8" i="1" s="1"/>
  <c r="L5" i="1" l="1"/>
  <c r="L10" i="1" s="1"/>
  <c r="P11" i="1"/>
  <c r="L28" i="1"/>
  <c r="K30" i="1"/>
  <c r="L26" i="1"/>
  <c r="L9" i="1"/>
  <c r="N7" i="1"/>
  <c r="N5" i="1"/>
  <c r="N6" i="1"/>
  <c r="N9" i="1"/>
  <c r="L6" i="1"/>
  <c r="N11" i="1" l="1"/>
  <c r="L30" i="1"/>
  <c r="L27" i="1"/>
  <c r="L29" i="1"/>
</calcChain>
</file>

<file path=xl/sharedStrings.xml><?xml version="1.0" encoding="utf-8"?>
<sst xmlns="http://schemas.openxmlformats.org/spreadsheetml/2006/main" count="476" uniqueCount="460">
  <si>
    <t xml:space="preserve">
Age</t>
  </si>
  <si>
    <t>Both sexes</t>
  </si>
  <si>
    <t>Male</t>
  </si>
  <si>
    <t>Female</t>
  </si>
  <si>
    <t>Population</t>
  </si>
  <si>
    <t>Adjustment weight</t>
  </si>
  <si>
    <t>Total population (all ages)</t>
  </si>
  <si>
    <t>308 745 538</t>
  </si>
  <si>
    <t>151 781 326</t>
  </si>
  <si>
    <t>156 964 212</t>
  </si>
  <si>
    <t>ALL</t>
  </si>
  <si>
    <t>FEMALE</t>
  </si>
  <si>
    <t>MALE</t>
  </si>
  <si>
    <t>Under 5 years</t>
  </si>
  <si>
    <t>20 201 362</t>
  </si>
  <si>
    <t>10 319 427</t>
  </si>
  <si>
    <t>9 881 935</t>
  </si>
  <si>
    <t>AGEGRP5C</t>
  </si>
  <si>
    <t>Number</t>
  </si>
  <si>
    <t>Weight</t>
  </si>
  <si>
    <t>Under 1 year</t>
  </si>
  <si>
    <t>3 944 153</t>
  </si>
  <si>
    <t>2 014 276</t>
  </si>
  <si>
    <t>1 929 877</t>
  </si>
  <si>
    <t>1: 20-29</t>
  </si>
  <si>
    <t>1 year</t>
  </si>
  <si>
    <t>3 978 070</t>
  </si>
  <si>
    <t>2 030 853</t>
  </si>
  <si>
    <t>1 947 217</t>
  </si>
  <si>
    <t>2: 30-39</t>
  </si>
  <si>
    <t>2 years</t>
  </si>
  <si>
    <t>4 096 929</t>
  </si>
  <si>
    <t>2 092 198</t>
  </si>
  <si>
    <t>2 004 731</t>
  </si>
  <si>
    <t>3: 40-49</t>
  </si>
  <si>
    <t>3 years</t>
  </si>
  <si>
    <t>4 119 040</t>
  </si>
  <si>
    <t>2 104 550</t>
  </si>
  <si>
    <t>2 014 490</t>
  </si>
  <si>
    <t>4: 50-59</t>
  </si>
  <si>
    <t>4 years</t>
  </si>
  <si>
    <t>4 063 170</t>
  </si>
  <si>
    <t>2 077 550</t>
  </si>
  <si>
    <t>1 985 620</t>
  </si>
  <si>
    <t>5: 60 and over</t>
  </si>
  <si>
    <t>5–9 years</t>
  </si>
  <si>
    <t>20 348 657</t>
  </si>
  <si>
    <t>10 389 638</t>
  </si>
  <si>
    <t>9 959 019</t>
  </si>
  <si>
    <t>SUM</t>
  </si>
  <si>
    <t>5 years</t>
  </si>
  <si>
    <t>4 056 858</t>
  </si>
  <si>
    <t>2 072 094</t>
  </si>
  <si>
    <t>1 984 764</t>
  </si>
  <si>
    <t>SUM OF WEIGHT</t>
  </si>
  <si>
    <t>6 years</t>
  </si>
  <si>
    <t>4 066 381</t>
  </si>
  <si>
    <t>2 075 319</t>
  </si>
  <si>
    <t>1 991 062</t>
  </si>
  <si>
    <t>7 years</t>
  </si>
  <si>
    <t>4 030 579</t>
  </si>
  <si>
    <t>2 057 076</t>
  </si>
  <si>
    <t>1 973 503</t>
  </si>
  <si>
    <t>8 years</t>
  </si>
  <si>
    <t>4 046 486</t>
  </si>
  <si>
    <t>2 065 453</t>
  </si>
  <si>
    <t>1 981 033</t>
  </si>
  <si>
    <t>double checking</t>
  </si>
  <si>
    <t>9 years</t>
  </si>
  <si>
    <t>4 148 353</t>
  </si>
  <si>
    <t>2 119 696</t>
  </si>
  <si>
    <t>2 028 657</t>
  </si>
  <si>
    <t>10–14 years</t>
  </si>
  <si>
    <t>20 677 194</t>
  </si>
  <si>
    <t>10 579 862</t>
  </si>
  <si>
    <t>10 097 332</t>
  </si>
  <si>
    <t>10 years</t>
  </si>
  <si>
    <t>4 172 541</t>
  </si>
  <si>
    <t>2 135 996</t>
  </si>
  <si>
    <t>2 036 545</t>
  </si>
  <si>
    <t>11 years</t>
  </si>
  <si>
    <t>4 114 415</t>
  </si>
  <si>
    <t>2 103 264</t>
  </si>
  <si>
    <t>2 011 151</t>
  </si>
  <si>
    <t>12 years</t>
  </si>
  <si>
    <t>4 106 243</t>
  </si>
  <si>
    <t>2 100 145</t>
  </si>
  <si>
    <t>2 006 098</t>
  </si>
  <si>
    <t>13 years</t>
  </si>
  <si>
    <t>4 118 013</t>
  </si>
  <si>
    <t>2 104 914</t>
  </si>
  <si>
    <t>2 013 099</t>
  </si>
  <si>
    <t>14 years</t>
  </si>
  <si>
    <t>4 165 982</t>
  </si>
  <si>
    <t>2 135 543</t>
  </si>
  <si>
    <t>2 030 439</t>
  </si>
  <si>
    <t>15 to 19 years</t>
  </si>
  <si>
    <t>22 040 343</t>
  </si>
  <si>
    <t>11 303 666</t>
  </si>
  <si>
    <t>10 736 677</t>
  </si>
  <si>
    <t>15 years</t>
  </si>
  <si>
    <t>4 242 820</t>
  </si>
  <si>
    <t>2 177 022</t>
  </si>
  <si>
    <t>2 065 798</t>
  </si>
  <si>
    <t>16 years</t>
  </si>
  <si>
    <t>4 316 139</t>
  </si>
  <si>
    <t>2 216 034</t>
  </si>
  <si>
    <t>2 100 105</t>
  </si>
  <si>
    <t>17 years</t>
  </si>
  <si>
    <t>4 395 295</t>
  </si>
  <si>
    <t>2 263 153</t>
  </si>
  <si>
    <t>2 132 142</t>
  </si>
  <si>
    <t>18 years</t>
  </si>
  <si>
    <t>4 500 855</t>
  </si>
  <si>
    <t>2 305 473</t>
  </si>
  <si>
    <t>2 195 382</t>
  </si>
  <si>
    <t>19 years</t>
  </si>
  <si>
    <t>4 585 234</t>
  </si>
  <si>
    <t>2 341 984</t>
  </si>
  <si>
    <t>2 243 250</t>
  </si>
  <si>
    <t>20–24 years</t>
  </si>
  <si>
    <t>21 585 999</t>
  </si>
  <si>
    <t>11 014 176</t>
  </si>
  <si>
    <t>10 571 823</t>
  </si>
  <si>
    <t>20 years</t>
  </si>
  <si>
    <t>4 519 129</t>
  </si>
  <si>
    <t>2 308 319</t>
  </si>
  <si>
    <t>2 210 810</t>
  </si>
  <si>
    <t>21 years</t>
  </si>
  <si>
    <t>4 354 294</t>
  </si>
  <si>
    <t>2 223 198</t>
  </si>
  <si>
    <t>2 131 096</t>
  </si>
  <si>
    <t>22 years</t>
  </si>
  <si>
    <t>4 264 642</t>
  </si>
  <si>
    <t>2 177 797</t>
  </si>
  <si>
    <t>2 086 845</t>
  </si>
  <si>
    <t>23 years</t>
  </si>
  <si>
    <t>4 198 571</t>
  </si>
  <si>
    <t>2 140 799</t>
  </si>
  <si>
    <t>2 057 772</t>
  </si>
  <si>
    <t>24 years</t>
  </si>
  <si>
    <t>4 249 363</t>
  </si>
  <si>
    <t>2 164 063</t>
  </si>
  <si>
    <t>2 085 300</t>
  </si>
  <si>
    <t>25–29 years</t>
  </si>
  <si>
    <t>21 101 849</t>
  </si>
  <si>
    <t>10 635 591</t>
  </si>
  <si>
    <t>10 466 258</t>
  </si>
  <si>
    <t>25 years</t>
  </si>
  <si>
    <t>4 262 350</t>
  </si>
  <si>
    <t>2 161 308</t>
  </si>
  <si>
    <t>2 101 042</t>
  </si>
  <si>
    <t>26 years</t>
  </si>
  <si>
    <t>4 152 305</t>
  </si>
  <si>
    <t>2 097 088</t>
  </si>
  <si>
    <t>2 055 217</t>
  </si>
  <si>
    <t>27 years</t>
  </si>
  <si>
    <t>4 248 869</t>
  </si>
  <si>
    <t>2 140 651</t>
  </si>
  <si>
    <t>2 108 218</t>
  </si>
  <si>
    <t>28 years</t>
  </si>
  <si>
    <t>4 215 249</t>
  </si>
  <si>
    <t>2 118 605</t>
  </si>
  <si>
    <t>2 096 644</t>
  </si>
  <si>
    <t>29 years</t>
  </si>
  <si>
    <t>4 223 076</t>
  </si>
  <si>
    <t>2 117 939</t>
  </si>
  <si>
    <t>2 105 137</t>
  </si>
  <si>
    <t>30–34 years</t>
  </si>
  <si>
    <t>19 962 099</t>
  </si>
  <si>
    <t>9 996 500</t>
  </si>
  <si>
    <t>9 965 599</t>
  </si>
  <si>
    <t>30 years</t>
  </si>
  <si>
    <t>4 285 668</t>
  </si>
  <si>
    <t>2 160 802</t>
  </si>
  <si>
    <t>2 124 866</t>
  </si>
  <si>
    <t>31 years</t>
  </si>
  <si>
    <t>3 970 218</t>
  </si>
  <si>
    <t>1 988 155</t>
  </si>
  <si>
    <t>1 982 063</t>
  </si>
  <si>
    <t>32 years</t>
  </si>
  <si>
    <t>3 986 847</t>
  </si>
  <si>
    <t>1 994 476</t>
  </si>
  <si>
    <t>1 992 371</t>
  </si>
  <si>
    <t>33 years</t>
  </si>
  <si>
    <t>3 880 150</t>
  </si>
  <si>
    <t>1 936 863</t>
  </si>
  <si>
    <t>1 943 287</t>
  </si>
  <si>
    <t>34 years</t>
  </si>
  <si>
    <t>3 839 216</t>
  </si>
  <si>
    <t>1 916 204</t>
  </si>
  <si>
    <t>1 923 012</t>
  </si>
  <si>
    <t>35–39 years</t>
  </si>
  <si>
    <t>20 179 642</t>
  </si>
  <si>
    <t>10 042 022</t>
  </si>
  <si>
    <t>10 137 620</t>
  </si>
  <si>
    <t>35 years</t>
  </si>
  <si>
    <t>3 956 434</t>
  </si>
  <si>
    <t>1 980 916</t>
  </si>
  <si>
    <t>1 975 518</t>
  </si>
  <si>
    <t>36 years</t>
  </si>
  <si>
    <t>3 802 087</t>
  </si>
  <si>
    <t>1 890 595</t>
  </si>
  <si>
    <t>1 911 492</t>
  </si>
  <si>
    <t>37 years</t>
  </si>
  <si>
    <t>3 934 445</t>
  </si>
  <si>
    <t>1 953 386</t>
  </si>
  <si>
    <t>1 981 059</t>
  </si>
  <si>
    <t>38 years</t>
  </si>
  <si>
    <t>4 121 880</t>
  </si>
  <si>
    <t>2 049 720</t>
  </si>
  <si>
    <t>2 072 160</t>
  </si>
  <si>
    <t>39 years</t>
  </si>
  <si>
    <t>4 364 796</t>
  </si>
  <si>
    <t>2 167 405</t>
  </si>
  <si>
    <t>2 197 391</t>
  </si>
  <si>
    <t>40–44 years</t>
  </si>
  <si>
    <t>20 890 964</t>
  </si>
  <si>
    <t>10 393 977</t>
  </si>
  <si>
    <t>10 496 987</t>
  </si>
  <si>
    <t>40 years</t>
  </si>
  <si>
    <t>4 383 274</t>
  </si>
  <si>
    <t>2 191 249</t>
  </si>
  <si>
    <t>2 192 025</t>
  </si>
  <si>
    <t>41 years</t>
  </si>
  <si>
    <t>4 114 985</t>
  </si>
  <si>
    <t>2 047 818</t>
  </si>
  <si>
    <t>2 067 167</t>
  </si>
  <si>
    <t>42 years</t>
  </si>
  <si>
    <t>4 076 104</t>
  </si>
  <si>
    <t>2 028 653</t>
  </si>
  <si>
    <t>2 047 451</t>
  </si>
  <si>
    <t>43 years</t>
  </si>
  <si>
    <t>4 105 105</t>
  </si>
  <si>
    <t>2 035 990</t>
  </si>
  <si>
    <t>2 069 115</t>
  </si>
  <si>
    <t>44 years</t>
  </si>
  <si>
    <t>4 211 496</t>
  </si>
  <si>
    <t>2 090 267</t>
  </si>
  <si>
    <t>2 121 229</t>
  </si>
  <si>
    <t>45–49 years</t>
  </si>
  <si>
    <t>22 708 591</t>
  </si>
  <si>
    <t>11 209 085</t>
  </si>
  <si>
    <t>11 499 506</t>
  </si>
  <si>
    <t>45 years</t>
  </si>
  <si>
    <t>4 508 868</t>
  </si>
  <si>
    <t>2 237 450</t>
  </si>
  <si>
    <t>2 271 418</t>
  </si>
  <si>
    <t>46 years</t>
  </si>
  <si>
    <t>4 519 761</t>
  </si>
  <si>
    <t>2 230 982</t>
  </si>
  <si>
    <t>2 288 779</t>
  </si>
  <si>
    <t>47 years</t>
  </si>
  <si>
    <t>4 535 265</t>
  </si>
  <si>
    <t>2 238 248</t>
  </si>
  <si>
    <t>2 297 017</t>
  </si>
  <si>
    <t>48 years</t>
  </si>
  <si>
    <t>4 538 796</t>
  </si>
  <si>
    <t>2 237 734</t>
  </si>
  <si>
    <t>2 301 062</t>
  </si>
  <si>
    <t>49 years</t>
  </si>
  <si>
    <t>4 605 901</t>
  </si>
  <si>
    <t>2 264 671</t>
  </si>
  <si>
    <t>2 341 230</t>
  </si>
  <si>
    <t>50–54 years</t>
  </si>
  <si>
    <t>22 298 125</t>
  </si>
  <si>
    <t>10 933 274</t>
  </si>
  <si>
    <t>11 364 851</t>
  </si>
  <si>
    <t>50 years</t>
  </si>
  <si>
    <t>4 660 295</t>
  </si>
  <si>
    <t>2 300 354</t>
  </si>
  <si>
    <t>2 359 941</t>
  </si>
  <si>
    <t>51 years</t>
  </si>
  <si>
    <t>4 464 631</t>
  </si>
  <si>
    <t>2 190 766</t>
  </si>
  <si>
    <t>2 273 865</t>
  </si>
  <si>
    <t>52 years</t>
  </si>
  <si>
    <t>4 500 846</t>
  </si>
  <si>
    <t>2 207 246</t>
  </si>
  <si>
    <t>2 293 600</t>
  </si>
  <si>
    <t>53 years</t>
  </si>
  <si>
    <t>4 380 354</t>
  </si>
  <si>
    <t>2 141 354</t>
  </si>
  <si>
    <t>2 239 000</t>
  </si>
  <si>
    <t>54 years</t>
  </si>
  <si>
    <t>4 291 999</t>
  </si>
  <si>
    <t>2 093 554</t>
  </si>
  <si>
    <t>2 198 445</t>
  </si>
  <si>
    <t>55–59 years</t>
  </si>
  <si>
    <t>19 664 805</t>
  </si>
  <si>
    <t>9 523 648</t>
  </si>
  <si>
    <t>10 141 157</t>
  </si>
  <si>
    <t>55 years</t>
  </si>
  <si>
    <t>4 254 709</t>
  </si>
  <si>
    <t>2 073 473</t>
  </si>
  <si>
    <t>2 181 236</t>
  </si>
  <si>
    <t>56 years</t>
  </si>
  <si>
    <t>4 037 513</t>
  </si>
  <si>
    <t>1 956 141</t>
  </si>
  <si>
    <t>2 081 372</t>
  </si>
  <si>
    <t>57 years</t>
  </si>
  <si>
    <t>3 936 386</t>
  </si>
  <si>
    <t>1 905 355</t>
  </si>
  <si>
    <t>2 031 031</t>
  </si>
  <si>
    <t>58 years</t>
  </si>
  <si>
    <t>3 794 928</t>
  </si>
  <si>
    <t>1 834 808</t>
  </si>
  <si>
    <t>1 960 120</t>
  </si>
  <si>
    <t>59 years</t>
  </si>
  <si>
    <t>3 641 269</t>
  </si>
  <si>
    <t>1 753 871</t>
  </si>
  <si>
    <t>1 887 398</t>
  </si>
  <si>
    <t>60–64 years</t>
  </si>
  <si>
    <t>16 817 924</t>
  </si>
  <si>
    <t>8 077 500</t>
  </si>
  <si>
    <t>8 740 424</t>
  </si>
  <si>
    <t>60 years</t>
  </si>
  <si>
    <t>3 621 131</t>
  </si>
  <si>
    <t>1 745 507</t>
  </si>
  <si>
    <t>1 875 624</t>
  </si>
  <si>
    <t>61 years</t>
  </si>
  <si>
    <t>3 492 596</t>
  </si>
  <si>
    <t>1 679 077</t>
  </si>
  <si>
    <t>1 813 519</t>
  </si>
  <si>
    <t>62 years</t>
  </si>
  <si>
    <t>3 563 182</t>
  </si>
  <si>
    <t>1 712 692</t>
  </si>
  <si>
    <t>1 850 490</t>
  </si>
  <si>
    <t>63 years</t>
  </si>
  <si>
    <t>3 483 884</t>
  </si>
  <si>
    <t>1 672 329</t>
  </si>
  <si>
    <t>1 811 555</t>
  </si>
  <si>
    <t>64 years</t>
  </si>
  <si>
    <t>2 657 131</t>
  </si>
  <si>
    <t>1 267 895</t>
  </si>
  <si>
    <t>1 389 236</t>
  </si>
  <si>
    <t>65–69 years</t>
  </si>
  <si>
    <t>12 435 263</t>
  </si>
  <si>
    <t>5 852 547</t>
  </si>
  <si>
    <t>6 582 716</t>
  </si>
  <si>
    <t>65 years</t>
  </si>
  <si>
    <t>2 680 761</t>
  </si>
  <si>
    <t>1 273 310</t>
  </si>
  <si>
    <t>1 407 451</t>
  </si>
  <si>
    <t>66 years</t>
  </si>
  <si>
    <t>2 639 141</t>
  </si>
  <si>
    <t>1 248 276</t>
  </si>
  <si>
    <t>1 390 865</t>
  </si>
  <si>
    <t>67 years</t>
  </si>
  <si>
    <t>2 649 365</t>
  </si>
  <si>
    <t>1 248 906</t>
  </si>
  <si>
    <t>1 400 459</t>
  </si>
  <si>
    <t>68 years</t>
  </si>
  <si>
    <t>2 323 672</t>
  </si>
  <si>
    <t>1 087 296</t>
  </si>
  <si>
    <t>1 236 376</t>
  </si>
  <si>
    <t>69 years</t>
  </si>
  <si>
    <t>2 142 324</t>
  </si>
  <si>
    <t>994 759</t>
  </si>
  <si>
    <t>1 147 565</t>
  </si>
  <si>
    <t>70–74 years</t>
  </si>
  <si>
    <t>9 278 166</t>
  </si>
  <si>
    <t>4 243 972</t>
  </si>
  <si>
    <t>5 034 194</t>
  </si>
  <si>
    <t>70 years</t>
  </si>
  <si>
    <t>2 043 121</t>
  </si>
  <si>
    <t>945 611</t>
  </si>
  <si>
    <t>1 097 510</t>
  </si>
  <si>
    <t>71 years</t>
  </si>
  <si>
    <t>1 949 323</t>
  </si>
  <si>
    <t>900 148</t>
  </si>
  <si>
    <t>1 049 175</t>
  </si>
  <si>
    <t>72 years</t>
  </si>
  <si>
    <t>1 864 275</t>
  </si>
  <si>
    <t>853 726</t>
  </si>
  <si>
    <t>1 010 549</t>
  </si>
  <si>
    <t>73 years</t>
  </si>
  <si>
    <t>1 736 960</t>
  </si>
  <si>
    <t>787 863</t>
  </si>
  <si>
    <t>949 097</t>
  </si>
  <si>
    <t>74 years</t>
  </si>
  <si>
    <t>1 684 487</t>
  </si>
  <si>
    <t>756 624</t>
  </si>
  <si>
    <t>927 863</t>
  </si>
  <si>
    <t>75–79 years</t>
  </si>
  <si>
    <t>7 317 795</t>
  </si>
  <si>
    <t>3 182 388</t>
  </si>
  <si>
    <t>4 135 407</t>
  </si>
  <si>
    <t>75 years</t>
  </si>
  <si>
    <t>1 620 077</t>
  </si>
  <si>
    <t>721 008</t>
  </si>
  <si>
    <t>899 069</t>
  </si>
  <si>
    <t>76 years</t>
  </si>
  <si>
    <t>1 471 070</t>
  </si>
  <si>
    <t>647 804</t>
  </si>
  <si>
    <t>823 266</t>
  </si>
  <si>
    <t>77 years</t>
  </si>
  <si>
    <t>1 455 330</t>
  </si>
  <si>
    <t>631 884</t>
  </si>
  <si>
    <t>823 446</t>
  </si>
  <si>
    <t>78 years</t>
  </si>
  <si>
    <t>1 400 123</t>
  </si>
  <si>
    <t>602 458</t>
  </si>
  <si>
    <t>797 665</t>
  </si>
  <si>
    <t>79 years</t>
  </si>
  <si>
    <t>1 371 195</t>
  </si>
  <si>
    <t>579 234</t>
  </si>
  <si>
    <t>791 961</t>
  </si>
  <si>
    <t>80–84 years</t>
  </si>
  <si>
    <t>5 743 327</t>
  </si>
  <si>
    <t>2 294 374</t>
  </si>
  <si>
    <t>3 448 953</t>
  </si>
  <si>
    <t>80 years</t>
  </si>
  <si>
    <t>1 308 511</t>
  </si>
  <si>
    <t>543 559</t>
  </si>
  <si>
    <t>764 952</t>
  </si>
  <si>
    <t>81 years</t>
  </si>
  <si>
    <t>1 212 865</t>
  </si>
  <si>
    <t>494 870</t>
  </si>
  <si>
    <t>717 995</t>
  </si>
  <si>
    <t>82 years</t>
  </si>
  <si>
    <t>1 161 421</t>
  </si>
  <si>
    <t>462 983</t>
  </si>
  <si>
    <t>698 438</t>
  </si>
  <si>
    <t>83 years</t>
  </si>
  <si>
    <t>1 074 809</t>
  </si>
  <si>
    <t>419 831</t>
  </si>
  <si>
    <t>654 978</t>
  </si>
  <si>
    <t>84 years</t>
  </si>
  <si>
    <t>985 721</t>
  </si>
  <si>
    <t>373 131</t>
  </si>
  <si>
    <t>612 590</t>
  </si>
  <si>
    <t>85–89 years</t>
  </si>
  <si>
    <t>3 620 459</t>
  </si>
  <si>
    <t>2 346 592</t>
  </si>
  <si>
    <t>85 years</t>
  </si>
  <si>
    <t>914 723</t>
  </si>
  <si>
    <t>336 819</t>
  </si>
  <si>
    <t>577 904</t>
  </si>
  <si>
    <t>86 years</t>
  </si>
  <si>
    <t>814 211</t>
  </si>
  <si>
    <t>293 120</t>
  </si>
  <si>
    <t>521 091</t>
  </si>
  <si>
    <t>87 years</t>
  </si>
  <si>
    <t>712 908</t>
  </si>
  <si>
    <t>249 803</t>
  </si>
  <si>
    <t>463 105</t>
  </si>
  <si>
    <t>88 years</t>
  </si>
  <si>
    <t>640 619</t>
  </si>
  <si>
    <t>217 436</t>
  </si>
  <si>
    <t>423 183</t>
  </si>
  <si>
    <t>89 years</t>
  </si>
  <si>
    <t>537 998</t>
  </si>
  <si>
    <t>176 689</t>
  </si>
  <si>
    <t>361 309</t>
  </si>
  <si>
    <t>90 years and over</t>
  </si>
  <si>
    <t>1 872 974</t>
  </si>
  <si>
    <t>515 812</t>
  </si>
  <si>
    <t>1 357 162</t>
  </si>
  <si>
    <t>AGEGRP4C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</si>
</sst>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Border="1" applyAlignment="1">
      <alignment vertical="top" wrapText="1"/>
    </xf>
    <xf numFmtId="0" fontId="0" fillId="0" borderId="0" xfId="0" applyFont="1" applyBorder="1"/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vertical="top" wrapText="1" indent="1"/>
    </xf>
    <xf numFmtId="0" fontId="0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left" vertical="top" wrapText="1" indent="2"/>
    </xf>
    <xf numFmtId="164" fontId="0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 indent="4"/>
    </xf>
    <xf numFmtId="0" fontId="2" fillId="2" borderId="0" xfId="0" applyFont="1" applyFill="1" applyBorder="1" applyAlignment="1">
      <alignment horizontal="left" vertical="top" wrapText="1" indent="1"/>
    </xf>
    <xf numFmtId="0" fontId="0" fillId="0" borderId="0" xfId="0" applyFont="1" applyFill="1" applyBorder="1"/>
    <xf numFmtId="0" fontId="1" fillId="0" borderId="0" xfId="0" applyFont="1" applyBorder="1" applyAlignment="1">
      <alignment horizontal="center"/>
    </xf>
    <xf numFmtId="1" fontId="0" fillId="0" borderId="0" xfId="0" applyNumberFormat="1" applyFont="1" applyBorder="1"/>
    <xf numFmtId="165" fontId="0" fillId="0" borderId="0" xfId="0" applyNumberFormat="1" applyFont="1" applyBorder="1"/>
    <xf numFmtId="0" fontId="2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abSelected="1" topLeftCell="C1" zoomScale="80" zoomScaleNormal="80" workbookViewId="0">
      <selection activeCell="J27" sqref="J27"/>
    </sheetView>
  </sheetViews>
  <sheetFormatPr defaultColWidth="9.15625" defaultRowHeight="14.4" x14ac:dyDescent="0.55000000000000004"/>
  <cols>
    <col min="1" max="1" width="19.41796875" style="2" customWidth="1"/>
    <col min="2" max="2" width="17.26171875" style="2" customWidth="1"/>
    <col min="3" max="3" width="30.26171875" style="2" customWidth="1"/>
    <col min="4" max="4" width="17.83984375" style="2" customWidth="1"/>
    <col min="5" max="5" width="23.68359375" style="2" customWidth="1"/>
    <col min="6" max="6" width="17" style="2" customWidth="1"/>
    <col min="7" max="7" width="24.68359375" style="2" customWidth="1"/>
    <col min="8" max="8" width="13.83984375" style="2" customWidth="1"/>
    <col min="9" max="9" width="9.15625" style="2"/>
    <col min="10" max="11" width="16.68359375" style="2" customWidth="1"/>
    <col min="12" max="12" width="21.26171875" style="2" customWidth="1"/>
    <col min="13" max="13" width="14" style="2" customWidth="1"/>
    <col min="14" max="15" width="13.83984375" style="2" customWidth="1"/>
    <col min="16" max="16" width="13.68359375" style="2" customWidth="1"/>
    <col min="17" max="16384" width="9.15625" style="2"/>
  </cols>
  <sheetData>
    <row r="1" spans="1:16" ht="15.75" customHeight="1" x14ac:dyDescent="0.55000000000000004">
      <c r="A1" s="18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16" x14ac:dyDescent="0.55000000000000004">
      <c r="A2" s="18"/>
      <c r="B2" s="3" t="s">
        <v>4</v>
      </c>
      <c r="C2" s="3" t="s">
        <v>5</v>
      </c>
      <c r="D2" s="3" t="s">
        <v>4</v>
      </c>
      <c r="E2" s="3" t="s">
        <v>5</v>
      </c>
      <c r="F2" s="3" t="s">
        <v>4</v>
      </c>
      <c r="G2" s="3" t="s">
        <v>5</v>
      </c>
      <c r="J2" s="4"/>
      <c r="K2" s="4"/>
      <c r="L2" s="4"/>
    </row>
    <row r="3" spans="1:16" ht="28.8" x14ac:dyDescent="0.55000000000000004">
      <c r="A3" s="5" t="s">
        <v>6</v>
      </c>
      <c r="B3" s="5" t="s">
        <v>7</v>
      </c>
      <c r="C3" s="5">
        <v>1</v>
      </c>
      <c r="D3" s="5" t="s">
        <v>8</v>
      </c>
      <c r="E3" s="5">
        <v>1</v>
      </c>
      <c r="F3" s="5" t="s">
        <v>9</v>
      </c>
      <c r="G3" s="5">
        <v>1</v>
      </c>
      <c r="K3" s="2" t="s">
        <v>10</v>
      </c>
      <c r="L3" s="6" t="s">
        <v>10</v>
      </c>
      <c r="M3" s="6" t="s">
        <v>11</v>
      </c>
      <c r="N3" s="6"/>
      <c r="O3" s="6" t="s">
        <v>12</v>
      </c>
    </row>
    <row r="4" spans="1:16" x14ac:dyDescent="0.55000000000000004">
      <c r="A4" s="7" t="s">
        <v>13</v>
      </c>
      <c r="B4" s="5" t="s">
        <v>14</v>
      </c>
      <c r="C4" s="5">
        <v>6.5430000000000002E-2</v>
      </c>
      <c r="D4" s="5" t="s">
        <v>15</v>
      </c>
      <c r="E4" s="5">
        <v>6.7988999999999994E-2</v>
      </c>
      <c r="F4" s="5" t="s">
        <v>16</v>
      </c>
      <c r="G4" s="5">
        <v>6.2956999999999999E-2</v>
      </c>
      <c r="H4" s="8"/>
      <c r="J4" s="9" t="s">
        <v>17</v>
      </c>
      <c r="K4" s="9" t="s">
        <v>18</v>
      </c>
      <c r="L4" s="9" t="s">
        <v>19</v>
      </c>
      <c r="M4" s="10" t="s">
        <v>18</v>
      </c>
      <c r="N4" s="10" t="s">
        <v>19</v>
      </c>
      <c r="O4" s="10" t="s">
        <v>18</v>
      </c>
      <c r="P4" s="11" t="s">
        <v>19</v>
      </c>
    </row>
    <row r="5" spans="1:16" x14ac:dyDescent="0.55000000000000004">
      <c r="A5" s="12" t="s">
        <v>20</v>
      </c>
      <c r="B5" s="13" t="s">
        <v>21</v>
      </c>
      <c r="C5" s="13">
        <v>1.2775E-2</v>
      </c>
      <c r="D5" s="13" t="s">
        <v>22</v>
      </c>
      <c r="E5" s="13">
        <v>1.3271E-2</v>
      </c>
      <c r="F5" s="13" t="s">
        <v>23</v>
      </c>
      <c r="G5" s="13">
        <v>1.2295E-2</v>
      </c>
      <c r="J5" s="10" t="s">
        <v>24</v>
      </c>
      <c r="K5" s="2">
        <f>SUM(M5,O5)</f>
        <v>42687848</v>
      </c>
      <c r="L5" s="8">
        <f>K5/K10</f>
        <v>0.18932158085395673</v>
      </c>
      <c r="M5" s="10">
        <f>SUM(10571823,10466258)</f>
        <v>21038081</v>
      </c>
      <c r="N5" s="8">
        <f>M5/M10</f>
        <v>0.18091165934006503</v>
      </c>
      <c r="O5" s="10">
        <f>SUM(11014176, 10635591)</f>
        <v>21649767</v>
      </c>
      <c r="P5" s="8">
        <f>O5/O10</f>
        <v>0.19827839746066109</v>
      </c>
    </row>
    <row r="6" spans="1:16" x14ac:dyDescent="0.55000000000000004">
      <c r="A6" s="12" t="s">
        <v>25</v>
      </c>
      <c r="B6" s="13" t="s">
        <v>26</v>
      </c>
      <c r="C6" s="13">
        <v>1.2885000000000001E-2</v>
      </c>
      <c r="D6" s="13" t="s">
        <v>27</v>
      </c>
      <c r="E6" s="13">
        <v>1.338E-2</v>
      </c>
      <c r="F6" s="13" t="s">
        <v>28</v>
      </c>
      <c r="G6" s="13">
        <v>1.2404999999999999E-2</v>
      </c>
      <c r="I6" s="2">
        <v>4</v>
      </c>
      <c r="J6" s="10" t="s">
        <v>29</v>
      </c>
      <c r="K6" s="2">
        <f>SUM(M6,O6)</f>
        <v>40141741</v>
      </c>
      <c r="L6" s="8">
        <f>K6/K10</f>
        <v>0.17802953815685649</v>
      </c>
      <c r="M6" s="10">
        <f>SUM(9965599, 10137620)</f>
        <v>20103219</v>
      </c>
      <c r="N6" s="8">
        <f>M6/M10</f>
        <v>0.17287254989496062</v>
      </c>
      <c r="O6" s="10">
        <f>SUM(9996500, 10042022)</f>
        <v>20038522</v>
      </c>
      <c r="P6" s="8">
        <f>O6/O10</f>
        <v>0.18352188407571321</v>
      </c>
    </row>
    <row r="7" spans="1:16" x14ac:dyDescent="0.55000000000000004">
      <c r="A7" s="12" t="s">
        <v>30</v>
      </c>
      <c r="B7" s="13" t="s">
        <v>31</v>
      </c>
      <c r="C7" s="13">
        <v>1.3270000000000001E-2</v>
      </c>
      <c r="D7" s="13" t="s">
        <v>32</v>
      </c>
      <c r="E7" s="13">
        <v>1.3783999999999999E-2</v>
      </c>
      <c r="F7" s="13" t="s">
        <v>33</v>
      </c>
      <c r="G7" s="13">
        <v>1.2772E-2</v>
      </c>
      <c r="J7" s="10" t="s">
        <v>34</v>
      </c>
      <c r="K7" s="2">
        <f>SUM(M7,O7)</f>
        <v>43599555</v>
      </c>
      <c r="L7" s="8">
        <f>K7/K10</f>
        <v>0.19336502222199239</v>
      </c>
      <c r="M7" s="10">
        <f>SUM(10496987,11499506)</f>
        <v>21996493</v>
      </c>
      <c r="N7" s="8">
        <f>M7/M10</f>
        <v>0.18915328105696169</v>
      </c>
      <c r="O7" s="10">
        <f>SUM(10393977, 11209085)</f>
        <v>21603062</v>
      </c>
      <c r="P7" s="8">
        <f>O7/O10</f>
        <v>0.19785065186167147</v>
      </c>
    </row>
    <row r="8" spans="1:16" x14ac:dyDescent="0.55000000000000004">
      <c r="A8" s="12" t="s">
        <v>35</v>
      </c>
      <c r="B8" s="13" t="s">
        <v>36</v>
      </c>
      <c r="C8" s="13">
        <v>1.3341E-2</v>
      </c>
      <c r="D8" s="13" t="s">
        <v>37</v>
      </c>
      <c r="E8" s="13">
        <v>1.3866E-2</v>
      </c>
      <c r="F8" s="13" t="s">
        <v>38</v>
      </c>
      <c r="G8" s="13">
        <v>1.2834E-2</v>
      </c>
      <c r="J8" s="10" t="s">
        <v>39</v>
      </c>
      <c r="K8" s="2">
        <f>SUM(M8,O8)</f>
        <v>41962930</v>
      </c>
      <c r="L8" s="8">
        <f>K8/K10</f>
        <v>0.18610655296710968</v>
      </c>
      <c r="M8" s="10">
        <f>SUM(11364851, 10141157)</f>
        <v>21506008</v>
      </c>
      <c r="N8" s="8">
        <f>M8/M10</f>
        <v>0.18493547928923335</v>
      </c>
      <c r="O8" s="10">
        <f>SUM(10933274, 9523648)</f>
        <v>20456922</v>
      </c>
      <c r="P8" s="8">
        <f>O8/O10</f>
        <v>0.18735378127338467</v>
      </c>
    </row>
    <row r="9" spans="1:16" x14ac:dyDescent="0.55000000000000004">
      <c r="A9" s="12" t="s">
        <v>40</v>
      </c>
      <c r="B9" s="13" t="s">
        <v>41</v>
      </c>
      <c r="C9" s="13">
        <v>1.316E-2</v>
      </c>
      <c r="D9" s="13" t="s">
        <v>42</v>
      </c>
      <c r="E9" s="13">
        <v>1.3688000000000001E-2</v>
      </c>
      <c r="F9" s="13" t="s">
        <v>43</v>
      </c>
      <c r="G9" s="13">
        <v>1.265E-2</v>
      </c>
      <c r="J9" s="10" t="s">
        <v>44</v>
      </c>
      <c r="K9" s="14">
        <f>SUM(M9,O9)</f>
        <v>57085908</v>
      </c>
      <c r="L9" s="8">
        <f>K9/K10</f>
        <v>0.25317730580008474</v>
      </c>
      <c r="M9" s="10">
        <f>SUM(8740424, 6582716, 5034194, 4135407, 3448953, 2346592, 1357162)</f>
        <v>31645448</v>
      </c>
      <c r="N9" s="8">
        <f>M9/M10</f>
        <v>0.27212703041877928</v>
      </c>
      <c r="O9" s="15">
        <f>SUM(8077500, 5852547, 4243972, 3182388, 2294374, 1273867, 515812)</f>
        <v>25440460</v>
      </c>
      <c r="P9" s="8">
        <f>O9/O10</f>
        <v>0.23299528532856956</v>
      </c>
    </row>
    <row r="10" spans="1:16" x14ac:dyDescent="0.55000000000000004">
      <c r="A10" s="7" t="s">
        <v>45</v>
      </c>
      <c r="B10" s="5" t="s">
        <v>46</v>
      </c>
      <c r="C10" s="5">
        <v>6.5907999999999994E-2</v>
      </c>
      <c r="D10" s="5" t="s">
        <v>47</v>
      </c>
      <c r="E10" s="5">
        <v>6.8450999999999998E-2</v>
      </c>
      <c r="F10" s="5" t="s">
        <v>48</v>
      </c>
      <c r="G10" s="5">
        <v>6.3448000000000004E-2</v>
      </c>
      <c r="J10" s="11" t="s">
        <v>49</v>
      </c>
      <c r="K10" s="14">
        <f>SUM(K5:K9)</f>
        <v>225477982</v>
      </c>
      <c r="L10" s="8">
        <f>SUM(L5:L9)</f>
        <v>1</v>
      </c>
      <c r="M10" s="11">
        <f>SUM(M5:M9)</f>
        <v>116289249</v>
      </c>
      <c r="O10" s="15">
        <f>SUM(O5:O9)</f>
        <v>109188733</v>
      </c>
    </row>
    <row r="11" spans="1:16" x14ac:dyDescent="0.55000000000000004">
      <c r="A11" s="12" t="s">
        <v>50</v>
      </c>
      <c r="B11" s="13" t="s">
        <v>51</v>
      </c>
      <c r="C11" s="13">
        <v>1.3140000000000001E-2</v>
      </c>
      <c r="D11" s="13" t="s">
        <v>52</v>
      </c>
      <c r="E11" s="13">
        <v>1.3651999999999999E-2</v>
      </c>
      <c r="F11" s="13" t="s">
        <v>53</v>
      </c>
      <c r="G11" s="13">
        <v>1.2645E-2</v>
      </c>
      <c r="J11" s="11" t="s">
        <v>54</v>
      </c>
      <c r="L11" s="8"/>
      <c r="M11" s="11"/>
      <c r="N11" s="8">
        <f>SUM(N5:N9)</f>
        <v>1</v>
      </c>
      <c r="P11" s="8">
        <f>SUM(P5:P9)</f>
        <v>1</v>
      </c>
    </row>
    <row r="12" spans="1:16" x14ac:dyDescent="0.55000000000000004">
      <c r="A12" s="12" t="s">
        <v>55</v>
      </c>
      <c r="B12" s="13" t="s">
        <v>56</v>
      </c>
      <c r="C12" s="13">
        <v>1.3171E-2</v>
      </c>
      <c r="D12" s="13" t="s">
        <v>57</v>
      </c>
      <c r="E12" s="13">
        <v>1.3672999999999999E-2</v>
      </c>
      <c r="F12" s="13" t="s">
        <v>58</v>
      </c>
      <c r="G12" s="13">
        <v>1.2685E-2</v>
      </c>
    </row>
    <row r="13" spans="1:16" x14ac:dyDescent="0.55000000000000004">
      <c r="A13" s="12" t="s">
        <v>59</v>
      </c>
      <c r="B13" s="13" t="s">
        <v>60</v>
      </c>
      <c r="C13" s="13">
        <v>1.3055000000000001E-2</v>
      </c>
      <c r="D13" s="13" t="s">
        <v>61</v>
      </c>
      <c r="E13" s="13">
        <v>1.3553000000000001E-2</v>
      </c>
      <c r="F13" s="13" t="s">
        <v>62</v>
      </c>
      <c r="G13" s="13">
        <v>1.2573000000000001E-2</v>
      </c>
    </row>
    <row r="14" spans="1:16" x14ac:dyDescent="0.55000000000000004">
      <c r="A14" s="12" t="s">
        <v>63</v>
      </c>
      <c r="B14" s="13" t="s">
        <v>64</v>
      </c>
      <c r="C14" s="13">
        <v>1.3106E-2</v>
      </c>
      <c r="D14" s="13" t="s">
        <v>65</v>
      </c>
      <c r="E14" s="13">
        <v>1.3608E-2</v>
      </c>
      <c r="F14" s="13" t="s">
        <v>66</v>
      </c>
      <c r="G14" s="13">
        <v>1.2621E-2</v>
      </c>
      <c r="J14" s="11" t="s">
        <v>67</v>
      </c>
      <c r="K14" s="2">
        <f>SUM(21585999, 21101849)</f>
        <v>42687848</v>
      </c>
    </row>
    <row r="15" spans="1:16" x14ac:dyDescent="0.55000000000000004">
      <c r="A15" s="12" t="s">
        <v>68</v>
      </c>
      <c r="B15" s="13" t="s">
        <v>69</v>
      </c>
      <c r="C15" s="13">
        <v>1.3436E-2</v>
      </c>
      <c r="D15" s="13" t="s">
        <v>70</v>
      </c>
      <c r="E15" s="13">
        <v>1.3965E-2</v>
      </c>
      <c r="F15" s="13" t="s">
        <v>71</v>
      </c>
      <c r="G15" s="13">
        <v>1.2924E-2</v>
      </c>
      <c r="K15" s="2">
        <f>SUM(19962099, 20179642)</f>
        <v>40141741</v>
      </c>
    </row>
    <row r="16" spans="1:16" x14ac:dyDescent="0.55000000000000004">
      <c r="A16" s="7" t="s">
        <v>72</v>
      </c>
      <c r="B16" s="5" t="s">
        <v>73</v>
      </c>
      <c r="C16" s="5">
        <v>6.6972000000000004E-2</v>
      </c>
      <c r="D16" s="5" t="s">
        <v>74</v>
      </c>
      <c r="E16" s="5">
        <v>6.9705000000000003E-2</v>
      </c>
      <c r="F16" s="5" t="s">
        <v>75</v>
      </c>
      <c r="G16" s="5">
        <v>6.4328999999999997E-2</v>
      </c>
      <c r="K16" s="2">
        <f>SUM(20890964, 22708591)</f>
        <v>43599555</v>
      </c>
    </row>
    <row r="17" spans="1:15" x14ac:dyDescent="0.55000000000000004">
      <c r="A17" s="12" t="s">
        <v>76</v>
      </c>
      <c r="B17" s="13" t="s">
        <v>77</v>
      </c>
      <c r="C17" s="13">
        <v>1.3514E-2</v>
      </c>
      <c r="D17" s="13" t="s">
        <v>78</v>
      </c>
      <c r="E17" s="13">
        <v>1.4073E-2</v>
      </c>
      <c r="F17" s="13" t="s">
        <v>79</v>
      </c>
      <c r="G17" s="13">
        <v>1.2975E-2</v>
      </c>
      <c r="K17" s="2">
        <f>SUM(22298125, 19664805)</f>
        <v>41962930</v>
      </c>
    </row>
    <row r="18" spans="1:15" x14ac:dyDescent="0.55000000000000004">
      <c r="A18" s="12" t="s">
        <v>80</v>
      </c>
      <c r="B18" s="13" t="s">
        <v>81</v>
      </c>
      <c r="C18" s="13">
        <v>1.3325999999999999E-2</v>
      </c>
      <c r="D18" s="13" t="s">
        <v>82</v>
      </c>
      <c r="E18" s="13">
        <v>1.3857E-2</v>
      </c>
      <c r="F18" s="13" t="s">
        <v>83</v>
      </c>
      <c r="G18" s="13">
        <v>1.2813E-2</v>
      </c>
      <c r="K18" s="2">
        <f>SUM(16817924, 12435263, 9278166, 7317795, 5743327, 3620459, 1872974)</f>
        <v>57085908</v>
      </c>
    </row>
    <row r="19" spans="1:15" x14ac:dyDescent="0.55000000000000004">
      <c r="A19" s="12" t="s">
        <v>84</v>
      </c>
      <c r="B19" s="13" t="s">
        <v>85</v>
      </c>
      <c r="C19" s="13">
        <v>1.3299999999999999E-2</v>
      </c>
      <c r="D19" s="13" t="s">
        <v>86</v>
      </c>
      <c r="E19" s="13">
        <v>1.3837E-2</v>
      </c>
      <c r="F19" s="13" t="s">
        <v>87</v>
      </c>
      <c r="G19" s="13">
        <v>1.2781000000000001E-2</v>
      </c>
    </row>
    <row r="20" spans="1:15" x14ac:dyDescent="0.55000000000000004">
      <c r="A20" s="12" t="s">
        <v>88</v>
      </c>
      <c r="B20" s="13" t="s">
        <v>89</v>
      </c>
      <c r="C20" s="13">
        <v>1.3337999999999999E-2</v>
      </c>
      <c r="D20" s="13" t="s">
        <v>90</v>
      </c>
      <c r="E20" s="13">
        <v>1.3868E-2</v>
      </c>
      <c r="F20" s="13" t="s">
        <v>91</v>
      </c>
      <c r="G20" s="13">
        <v>1.2825E-2</v>
      </c>
      <c r="O20" s="16"/>
    </row>
    <row r="21" spans="1:15" x14ac:dyDescent="0.55000000000000004">
      <c r="A21" s="12" t="s">
        <v>92</v>
      </c>
      <c r="B21" s="13" t="s">
        <v>93</v>
      </c>
      <c r="C21" s="13">
        <v>1.3493E-2</v>
      </c>
      <c r="D21" s="13" t="s">
        <v>94</v>
      </c>
      <c r="E21" s="13">
        <v>1.4069999999999999E-2</v>
      </c>
      <c r="F21" s="13" t="s">
        <v>95</v>
      </c>
      <c r="G21" s="13">
        <v>1.2936E-2</v>
      </c>
    </row>
    <row r="22" spans="1:15" x14ac:dyDescent="0.55000000000000004">
      <c r="A22" s="7" t="s">
        <v>96</v>
      </c>
      <c r="B22" s="5" t="s">
        <v>97</v>
      </c>
      <c r="C22" s="5">
        <v>7.1387000000000006E-2</v>
      </c>
      <c r="D22" s="5" t="s">
        <v>98</v>
      </c>
      <c r="E22" s="5">
        <v>7.4472999999999998E-2</v>
      </c>
      <c r="F22" s="5" t="s">
        <v>99</v>
      </c>
      <c r="G22" s="5">
        <v>6.8402000000000004E-2</v>
      </c>
    </row>
    <row r="23" spans="1:15" x14ac:dyDescent="0.55000000000000004">
      <c r="A23" s="12" t="s">
        <v>100</v>
      </c>
      <c r="B23" s="13" t="s">
        <v>101</v>
      </c>
      <c r="C23" s="13">
        <v>1.3742000000000001E-2</v>
      </c>
      <c r="D23" s="13" t="s">
        <v>102</v>
      </c>
      <c r="E23" s="13">
        <v>1.4343E-2</v>
      </c>
      <c r="F23" s="13" t="s">
        <v>103</v>
      </c>
      <c r="G23" s="13">
        <v>1.3161000000000001E-2</v>
      </c>
    </row>
    <row r="24" spans="1:15" x14ac:dyDescent="0.55000000000000004">
      <c r="A24" s="12" t="s">
        <v>104</v>
      </c>
      <c r="B24" s="13" t="s">
        <v>105</v>
      </c>
      <c r="C24" s="13">
        <v>1.3979999999999999E-2</v>
      </c>
      <c r="D24" s="13" t="s">
        <v>106</v>
      </c>
      <c r="E24" s="13">
        <v>1.46E-2</v>
      </c>
      <c r="F24" s="13" t="s">
        <v>107</v>
      </c>
      <c r="G24" s="13">
        <v>1.338E-2</v>
      </c>
    </row>
    <row r="25" spans="1:15" x14ac:dyDescent="0.55000000000000004">
      <c r="A25" s="12" t="s">
        <v>108</v>
      </c>
      <c r="B25" s="13" t="s">
        <v>109</v>
      </c>
      <c r="C25" s="13">
        <v>1.4236E-2</v>
      </c>
      <c r="D25" s="13" t="s">
        <v>110</v>
      </c>
      <c r="E25" s="13">
        <v>1.4911000000000001E-2</v>
      </c>
      <c r="F25" s="13" t="s">
        <v>111</v>
      </c>
      <c r="G25" s="13">
        <v>1.3584000000000001E-2</v>
      </c>
      <c r="J25" s="9" t="s">
        <v>459</v>
      </c>
      <c r="K25" s="9" t="s">
        <v>18</v>
      </c>
      <c r="L25" s="9" t="s">
        <v>19</v>
      </c>
    </row>
    <row r="26" spans="1:15" x14ac:dyDescent="0.55000000000000004">
      <c r="A26" s="12" t="s">
        <v>112</v>
      </c>
      <c r="B26" s="13" t="s">
        <v>113</v>
      </c>
      <c r="C26" s="13">
        <v>1.4578000000000001E-2</v>
      </c>
      <c r="D26" s="13" t="s">
        <v>114</v>
      </c>
      <c r="E26" s="13">
        <v>1.5188999999999999E-2</v>
      </c>
      <c r="F26" s="13" t="s">
        <v>115</v>
      </c>
      <c r="G26" s="13">
        <v>1.3986999999999999E-2</v>
      </c>
      <c r="J26" s="10" t="s">
        <v>24</v>
      </c>
      <c r="K26" s="2">
        <f>K5</f>
        <v>42687848</v>
      </c>
      <c r="L26" s="17">
        <f>K26/$K$30</f>
        <v>0.25350271533563984</v>
      </c>
    </row>
    <row r="27" spans="1:15" x14ac:dyDescent="0.55000000000000004">
      <c r="A27" s="12" t="s">
        <v>116</v>
      </c>
      <c r="B27" s="13" t="s">
        <v>117</v>
      </c>
      <c r="C27" s="13">
        <v>1.4851E-2</v>
      </c>
      <c r="D27" s="13" t="s">
        <v>118</v>
      </c>
      <c r="E27" s="13">
        <v>1.5429999999999999E-2</v>
      </c>
      <c r="F27" s="13" t="s">
        <v>119</v>
      </c>
      <c r="G27" s="13">
        <v>1.4291E-2</v>
      </c>
      <c r="J27" s="10" t="s">
        <v>29</v>
      </c>
      <c r="K27" s="2">
        <f>K6</f>
        <v>40141741</v>
      </c>
      <c r="L27" s="17">
        <f>K27/$K$30</f>
        <v>0.23838260344723827</v>
      </c>
    </row>
    <row r="28" spans="1:15" x14ac:dyDescent="0.55000000000000004">
      <c r="A28" s="7" t="s">
        <v>120</v>
      </c>
      <c r="B28" s="5" t="s">
        <v>121</v>
      </c>
      <c r="C28" s="5">
        <v>6.9915000000000005E-2</v>
      </c>
      <c r="D28" s="5" t="s">
        <v>122</v>
      </c>
      <c r="E28" s="5">
        <v>7.2566000000000005E-2</v>
      </c>
      <c r="F28" s="5" t="s">
        <v>123</v>
      </c>
      <c r="G28" s="5">
        <v>6.7351999999999995E-2</v>
      </c>
      <c r="J28" s="10" t="s">
        <v>34</v>
      </c>
      <c r="K28" s="2">
        <f>K7</f>
        <v>43599555</v>
      </c>
      <c r="L28" s="17">
        <f>K28/$K$30</f>
        <v>0.25891690721737887</v>
      </c>
    </row>
    <row r="29" spans="1:15" x14ac:dyDescent="0.55000000000000004">
      <c r="A29" s="12" t="s">
        <v>124</v>
      </c>
      <c r="B29" s="13" t="s">
        <v>125</v>
      </c>
      <c r="C29" s="13">
        <v>1.4637000000000001E-2</v>
      </c>
      <c r="D29" s="13" t="s">
        <v>126</v>
      </c>
      <c r="E29" s="13">
        <v>1.5207999999999999E-2</v>
      </c>
      <c r="F29" s="13" t="s">
        <v>127</v>
      </c>
      <c r="G29" s="13">
        <v>1.4085E-2</v>
      </c>
      <c r="J29" s="10" t="s">
        <v>39</v>
      </c>
      <c r="K29" s="2">
        <f>K8</f>
        <v>41962930</v>
      </c>
      <c r="L29" s="17">
        <f>K29/$K$30</f>
        <v>0.24919777399974299</v>
      </c>
    </row>
    <row r="30" spans="1:15" x14ac:dyDescent="0.55000000000000004">
      <c r="A30" s="12" t="s">
        <v>128</v>
      </c>
      <c r="B30" s="13" t="s">
        <v>129</v>
      </c>
      <c r="C30" s="13">
        <v>1.4102999999999999E-2</v>
      </c>
      <c r="D30" s="13" t="s">
        <v>130</v>
      </c>
      <c r="E30" s="13">
        <v>1.4647E-2</v>
      </c>
      <c r="F30" s="13" t="s">
        <v>131</v>
      </c>
      <c r="G30" s="13">
        <v>1.3577000000000001E-2</v>
      </c>
      <c r="J30" s="11" t="s">
        <v>49</v>
      </c>
      <c r="K30" s="14">
        <f>SUM(K26:K29)</f>
        <v>168392074</v>
      </c>
      <c r="L30" s="2">
        <f>K30/$K$30</f>
        <v>1</v>
      </c>
    </row>
    <row r="31" spans="1:15" x14ac:dyDescent="0.55000000000000004">
      <c r="A31" s="12" t="s">
        <v>132</v>
      </c>
      <c r="B31" s="13" t="s">
        <v>133</v>
      </c>
      <c r="C31" s="13">
        <v>1.3813000000000001E-2</v>
      </c>
      <c r="D31" s="13" t="s">
        <v>134</v>
      </c>
      <c r="E31" s="13">
        <v>1.4348E-2</v>
      </c>
      <c r="F31" s="13" t="s">
        <v>135</v>
      </c>
      <c r="G31" s="13">
        <v>1.3295E-2</v>
      </c>
    </row>
    <row r="32" spans="1:15" x14ac:dyDescent="0.55000000000000004">
      <c r="A32" s="12" t="s">
        <v>136</v>
      </c>
      <c r="B32" s="13" t="s">
        <v>137</v>
      </c>
      <c r="C32" s="13">
        <v>1.3599E-2</v>
      </c>
      <c r="D32" s="13" t="s">
        <v>138</v>
      </c>
      <c r="E32" s="13">
        <v>1.4104E-2</v>
      </c>
      <c r="F32" s="13" t="s">
        <v>139</v>
      </c>
      <c r="G32" s="13">
        <v>1.311E-2</v>
      </c>
    </row>
    <row r="33" spans="1:7" x14ac:dyDescent="0.55000000000000004">
      <c r="A33" s="12" t="s">
        <v>140</v>
      </c>
      <c r="B33" s="13" t="s">
        <v>141</v>
      </c>
      <c r="C33" s="13">
        <v>1.3762999999999999E-2</v>
      </c>
      <c r="D33" s="13" t="s">
        <v>142</v>
      </c>
      <c r="E33" s="13">
        <v>1.4258E-2</v>
      </c>
      <c r="F33" s="13" t="s">
        <v>143</v>
      </c>
      <c r="G33" s="13">
        <v>1.3285E-2</v>
      </c>
    </row>
    <row r="34" spans="1:7" x14ac:dyDescent="0.55000000000000004">
      <c r="A34" s="7" t="s">
        <v>144</v>
      </c>
      <c r="B34" s="5" t="s">
        <v>145</v>
      </c>
      <c r="C34" s="5">
        <v>6.8347000000000005E-2</v>
      </c>
      <c r="D34" s="5" t="s">
        <v>146</v>
      </c>
      <c r="E34" s="5">
        <v>7.0071999999999995E-2</v>
      </c>
      <c r="F34" s="5" t="s">
        <v>147</v>
      </c>
      <c r="G34" s="5">
        <v>6.6679000000000002E-2</v>
      </c>
    </row>
    <row r="35" spans="1:7" x14ac:dyDescent="0.55000000000000004">
      <c r="A35" s="12" t="s">
        <v>148</v>
      </c>
      <c r="B35" s="13" t="s">
        <v>149</v>
      </c>
      <c r="C35" s="13">
        <v>1.3805E-2</v>
      </c>
      <c r="D35" s="13" t="s">
        <v>150</v>
      </c>
      <c r="E35" s="13">
        <v>1.4239999999999999E-2</v>
      </c>
      <c r="F35" s="13" t="s">
        <v>151</v>
      </c>
      <c r="G35" s="13">
        <v>1.3384999999999999E-2</v>
      </c>
    </row>
    <row r="36" spans="1:7" x14ac:dyDescent="0.55000000000000004">
      <c r="A36" s="12" t="s">
        <v>152</v>
      </c>
      <c r="B36" s="13" t="s">
        <v>153</v>
      </c>
      <c r="C36" s="13">
        <v>1.3448999999999999E-2</v>
      </c>
      <c r="D36" s="13" t="s">
        <v>154</v>
      </c>
      <c r="E36" s="13">
        <v>1.3816999999999999E-2</v>
      </c>
      <c r="F36" s="13" t="s">
        <v>155</v>
      </c>
      <c r="G36" s="13">
        <v>1.3094E-2</v>
      </c>
    </row>
    <row r="37" spans="1:7" x14ac:dyDescent="0.55000000000000004">
      <c r="A37" s="12" t="s">
        <v>156</v>
      </c>
      <c r="B37" s="13" t="s">
        <v>157</v>
      </c>
      <c r="C37" s="13">
        <v>1.3762E-2</v>
      </c>
      <c r="D37" s="13" t="s">
        <v>158</v>
      </c>
      <c r="E37" s="13">
        <v>1.4104E-2</v>
      </c>
      <c r="F37" s="13" t="s">
        <v>159</v>
      </c>
      <c r="G37" s="13">
        <v>1.3431E-2</v>
      </c>
    </row>
    <row r="38" spans="1:7" x14ac:dyDescent="0.55000000000000004">
      <c r="A38" s="12" t="s">
        <v>160</v>
      </c>
      <c r="B38" s="13" t="s">
        <v>161</v>
      </c>
      <c r="C38" s="13">
        <v>1.3653E-2</v>
      </c>
      <c r="D38" s="13" t="s">
        <v>162</v>
      </c>
      <c r="E38" s="13">
        <v>1.3958E-2</v>
      </c>
      <c r="F38" s="13" t="s">
        <v>163</v>
      </c>
      <c r="G38" s="13">
        <v>1.3357000000000001E-2</v>
      </c>
    </row>
    <row r="39" spans="1:7" x14ac:dyDescent="0.55000000000000004">
      <c r="A39" s="12" t="s">
        <v>164</v>
      </c>
      <c r="B39" s="13" t="s">
        <v>165</v>
      </c>
      <c r="C39" s="13">
        <v>1.3677999999999999E-2</v>
      </c>
      <c r="D39" s="13" t="s">
        <v>166</v>
      </c>
      <c r="E39" s="13">
        <v>1.3953999999999999E-2</v>
      </c>
      <c r="F39" s="13" t="s">
        <v>167</v>
      </c>
      <c r="G39" s="13">
        <v>1.3412E-2</v>
      </c>
    </row>
    <row r="40" spans="1:7" x14ac:dyDescent="0.55000000000000004">
      <c r="A40" s="7" t="s">
        <v>168</v>
      </c>
      <c r="B40" s="5" t="s">
        <v>169</v>
      </c>
      <c r="C40" s="5">
        <v>6.4656000000000005E-2</v>
      </c>
      <c r="D40" s="5" t="s">
        <v>170</v>
      </c>
      <c r="E40" s="5">
        <v>6.5861000000000003E-2</v>
      </c>
      <c r="F40" s="5" t="s">
        <v>171</v>
      </c>
      <c r="G40" s="5">
        <v>6.3490000000000005E-2</v>
      </c>
    </row>
    <row r="41" spans="1:7" x14ac:dyDescent="0.55000000000000004">
      <c r="A41" s="12" t="s">
        <v>172</v>
      </c>
      <c r="B41" s="13" t="s">
        <v>173</v>
      </c>
      <c r="C41" s="13">
        <v>1.3880999999999999E-2</v>
      </c>
      <c r="D41" s="13" t="s">
        <v>174</v>
      </c>
      <c r="E41" s="13">
        <v>1.4236E-2</v>
      </c>
      <c r="F41" s="13" t="s">
        <v>175</v>
      </c>
      <c r="G41" s="13">
        <v>1.3537E-2</v>
      </c>
    </row>
    <row r="42" spans="1:7" x14ac:dyDescent="0.55000000000000004">
      <c r="A42" s="12" t="s">
        <v>176</v>
      </c>
      <c r="B42" s="13" t="s">
        <v>177</v>
      </c>
      <c r="C42" s="13">
        <v>1.2859000000000001E-2</v>
      </c>
      <c r="D42" s="13" t="s">
        <v>178</v>
      </c>
      <c r="E42" s="13">
        <v>1.3099E-2</v>
      </c>
      <c r="F42" s="13" t="s">
        <v>179</v>
      </c>
      <c r="G42" s="13">
        <v>1.2626999999999999E-2</v>
      </c>
    </row>
    <row r="43" spans="1:7" x14ac:dyDescent="0.55000000000000004">
      <c r="A43" s="12" t="s">
        <v>180</v>
      </c>
      <c r="B43" s="13" t="s">
        <v>181</v>
      </c>
      <c r="C43" s="13">
        <v>1.2913000000000001E-2</v>
      </c>
      <c r="D43" s="13" t="s">
        <v>182</v>
      </c>
      <c r="E43" s="13">
        <v>1.3140000000000001E-2</v>
      </c>
      <c r="F43" s="13" t="s">
        <v>183</v>
      </c>
      <c r="G43" s="13">
        <v>1.2692999999999999E-2</v>
      </c>
    </row>
    <row r="44" spans="1:7" x14ac:dyDescent="0.55000000000000004">
      <c r="A44" s="12" t="s">
        <v>184</v>
      </c>
      <c r="B44" s="13" t="s">
        <v>185</v>
      </c>
      <c r="C44" s="13">
        <v>1.2567E-2</v>
      </c>
      <c r="D44" s="13" t="s">
        <v>186</v>
      </c>
      <c r="E44" s="13">
        <v>1.2761E-2</v>
      </c>
      <c r="F44" s="13" t="s">
        <v>187</v>
      </c>
      <c r="G44" s="13">
        <v>1.238E-2</v>
      </c>
    </row>
    <row r="45" spans="1:7" x14ac:dyDescent="0.55000000000000004">
      <c r="A45" s="12" t="s">
        <v>188</v>
      </c>
      <c r="B45" s="13" t="s">
        <v>189</v>
      </c>
      <c r="C45" s="13">
        <v>1.2435E-2</v>
      </c>
      <c r="D45" s="13" t="s">
        <v>190</v>
      </c>
      <c r="E45" s="13">
        <v>1.2625000000000001E-2</v>
      </c>
      <c r="F45" s="13" t="s">
        <v>191</v>
      </c>
      <c r="G45" s="13">
        <v>1.2251E-2</v>
      </c>
    </row>
    <row r="46" spans="1:7" x14ac:dyDescent="0.55000000000000004">
      <c r="A46" s="7" t="s">
        <v>192</v>
      </c>
      <c r="B46" s="5" t="s">
        <v>193</v>
      </c>
      <c r="C46" s="5">
        <v>6.5360000000000001E-2</v>
      </c>
      <c r="D46" s="5" t="s">
        <v>194</v>
      </c>
      <c r="E46" s="5">
        <v>6.6160999999999998E-2</v>
      </c>
      <c r="F46" s="5" t="s">
        <v>195</v>
      </c>
      <c r="G46" s="5">
        <v>6.4586000000000005E-2</v>
      </c>
    </row>
    <row r="47" spans="1:7" x14ac:dyDescent="0.55000000000000004">
      <c r="A47" s="12" t="s">
        <v>196</v>
      </c>
      <c r="B47" s="13" t="s">
        <v>197</v>
      </c>
      <c r="C47" s="13">
        <v>1.2815E-2</v>
      </c>
      <c r="D47" s="13" t="s">
        <v>198</v>
      </c>
      <c r="E47" s="13">
        <v>1.3051E-2</v>
      </c>
      <c r="F47" s="13" t="s">
        <v>199</v>
      </c>
      <c r="G47" s="13">
        <v>1.2586E-2</v>
      </c>
    </row>
    <row r="48" spans="1:7" x14ac:dyDescent="0.55000000000000004">
      <c r="A48" s="12" t="s">
        <v>200</v>
      </c>
      <c r="B48" s="13" t="s">
        <v>201</v>
      </c>
      <c r="C48" s="13">
        <v>1.2315E-2</v>
      </c>
      <c r="D48" s="13" t="s">
        <v>202</v>
      </c>
      <c r="E48" s="13">
        <v>1.2456E-2</v>
      </c>
      <c r="F48" s="13" t="s">
        <v>203</v>
      </c>
      <c r="G48" s="13">
        <v>1.2178E-2</v>
      </c>
    </row>
    <row r="49" spans="1:7" x14ac:dyDescent="0.55000000000000004">
      <c r="A49" s="12" t="s">
        <v>204</v>
      </c>
      <c r="B49" s="13" t="s">
        <v>205</v>
      </c>
      <c r="C49" s="13">
        <v>1.2743000000000001E-2</v>
      </c>
      <c r="D49" s="13" t="s">
        <v>206</v>
      </c>
      <c r="E49" s="13">
        <v>1.2869999999999999E-2</v>
      </c>
      <c r="F49" s="13" t="s">
        <v>207</v>
      </c>
      <c r="G49" s="13">
        <v>1.2621E-2</v>
      </c>
    </row>
    <row r="50" spans="1:7" x14ac:dyDescent="0.55000000000000004">
      <c r="A50" s="12" t="s">
        <v>208</v>
      </c>
      <c r="B50" s="13" t="s">
        <v>209</v>
      </c>
      <c r="C50" s="13">
        <v>1.3350000000000001E-2</v>
      </c>
      <c r="D50" s="13" t="s">
        <v>210</v>
      </c>
      <c r="E50" s="13">
        <v>1.3504E-2</v>
      </c>
      <c r="F50" s="13" t="s">
        <v>211</v>
      </c>
      <c r="G50" s="13">
        <v>1.3200999999999999E-2</v>
      </c>
    </row>
    <row r="51" spans="1:7" x14ac:dyDescent="0.55000000000000004">
      <c r="A51" s="12" t="s">
        <v>212</v>
      </c>
      <c r="B51" s="13" t="s">
        <v>213</v>
      </c>
      <c r="C51" s="13">
        <v>1.4137E-2</v>
      </c>
      <c r="D51" s="13" t="s">
        <v>214</v>
      </c>
      <c r="E51" s="13">
        <v>1.4279999999999999E-2</v>
      </c>
      <c r="F51" s="13" t="s">
        <v>215</v>
      </c>
      <c r="G51" s="13">
        <v>1.3998999999999999E-2</v>
      </c>
    </row>
    <row r="52" spans="1:7" x14ac:dyDescent="0.55000000000000004">
      <c r="A52" s="7" t="s">
        <v>216</v>
      </c>
      <c r="B52" s="5" t="s">
        <v>217</v>
      </c>
      <c r="C52" s="5">
        <v>6.7664000000000002E-2</v>
      </c>
      <c r="D52" s="5" t="s">
        <v>218</v>
      </c>
      <c r="E52" s="5">
        <v>6.8479999999999999E-2</v>
      </c>
      <c r="F52" s="5" t="s">
        <v>219</v>
      </c>
      <c r="G52" s="5">
        <v>6.6875000000000004E-2</v>
      </c>
    </row>
    <row r="53" spans="1:7" x14ac:dyDescent="0.55000000000000004">
      <c r="A53" s="12" t="s">
        <v>220</v>
      </c>
      <c r="B53" s="13" t="s">
        <v>221</v>
      </c>
      <c r="C53" s="13">
        <v>1.4197E-2</v>
      </c>
      <c r="D53" s="13" t="s">
        <v>222</v>
      </c>
      <c r="E53" s="13">
        <v>1.4437E-2</v>
      </c>
      <c r="F53" s="13" t="s">
        <v>223</v>
      </c>
      <c r="G53" s="13">
        <v>1.3965E-2</v>
      </c>
    </row>
    <row r="54" spans="1:7" x14ac:dyDescent="0.55000000000000004">
      <c r="A54" s="12" t="s">
        <v>224</v>
      </c>
      <c r="B54" s="13" t="s">
        <v>225</v>
      </c>
      <c r="C54" s="13">
        <v>1.3328E-2</v>
      </c>
      <c r="D54" s="13" t="s">
        <v>226</v>
      </c>
      <c r="E54" s="13">
        <v>1.3492000000000001E-2</v>
      </c>
      <c r="F54" s="13" t="s">
        <v>227</v>
      </c>
      <c r="G54" s="13">
        <v>1.3169999999999999E-2</v>
      </c>
    </row>
    <row r="55" spans="1:7" x14ac:dyDescent="0.55000000000000004">
      <c r="A55" s="12" t="s">
        <v>228</v>
      </c>
      <c r="B55" s="13" t="s">
        <v>229</v>
      </c>
      <c r="C55" s="13">
        <v>1.3202E-2</v>
      </c>
      <c r="D55" s="13" t="s">
        <v>230</v>
      </c>
      <c r="E55" s="13">
        <v>1.3365999999999999E-2</v>
      </c>
      <c r="F55" s="13" t="s">
        <v>231</v>
      </c>
      <c r="G55" s="13">
        <v>1.3044E-2</v>
      </c>
    </row>
    <row r="56" spans="1:7" x14ac:dyDescent="0.55000000000000004">
      <c r="A56" s="12" t="s">
        <v>232</v>
      </c>
      <c r="B56" s="13" t="s">
        <v>233</v>
      </c>
      <c r="C56" s="13">
        <v>1.3296000000000001E-2</v>
      </c>
      <c r="D56" s="13" t="s">
        <v>234</v>
      </c>
      <c r="E56" s="13">
        <v>1.3414000000000001E-2</v>
      </c>
      <c r="F56" s="13" t="s">
        <v>235</v>
      </c>
      <c r="G56" s="13">
        <v>1.3181999999999999E-2</v>
      </c>
    </row>
    <row r="57" spans="1:7" x14ac:dyDescent="0.55000000000000004">
      <c r="A57" s="12" t="s">
        <v>236</v>
      </c>
      <c r="B57" s="13" t="s">
        <v>237</v>
      </c>
      <c r="C57" s="13">
        <v>1.3641E-2</v>
      </c>
      <c r="D57" s="13" t="s">
        <v>238</v>
      </c>
      <c r="E57" s="13">
        <v>1.3772E-2</v>
      </c>
      <c r="F57" s="13" t="s">
        <v>239</v>
      </c>
      <c r="G57" s="13">
        <v>1.3514E-2</v>
      </c>
    </row>
    <row r="58" spans="1:7" x14ac:dyDescent="0.55000000000000004">
      <c r="A58" s="7" t="s">
        <v>240</v>
      </c>
      <c r="B58" s="5" t="s">
        <v>241</v>
      </c>
      <c r="C58" s="5">
        <v>7.3551000000000005E-2</v>
      </c>
      <c r="D58" s="5" t="s">
        <v>242</v>
      </c>
      <c r="E58" s="5">
        <v>7.3849999999999999E-2</v>
      </c>
      <c r="F58" s="5" t="s">
        <v>243</v>
      </c>
      <c r="G58" s="5">
        <v>7.3261999999999994E-2</v>
      </c>
    </row>
    <row r="59" spans="1:7" x14ac:dyDescent="0.55000000000000004">
      <c r="A59" s="12" t="s">
        <v>244</v>
      </c>
      <c r="B59" s="13" t="s">
        <v>245</v>
      </c>
      <c r="C59" s="13">
        <v>1.4604000000000001E-2</v>
      </c>
      <c r="D59" s="13" t="s">
        <v>246</v>
      </c>
      <c r="E59" s="13">
        <v>1.4741000000000001E-2</v>
      </c>
      <c r="F59" s="13" t="s">
        <v>247</v>
      </c>
      <c r="G59" s="13">
        <v>1.4470999999999999E-2</v>
      </c>
    </row>
    <row r="60" spans="1:7" x14ac:dyDescent="0.55000000000000004">
      <c r="A60" s="12" t="s">
        <v>248</v>
      </c>
      <c r="B60" s="13" t="s">
        <v>249</v>
      </c>
      <c r="C60" s="13">
        <v>1.4638999999999999E-2</v>
      </c>
      <c r="D60" s="13" t="s">
        <v>250</v>
      </c>
      <c r="E60" s="13">
        <v>1.4699E-2</v>
      </c>
      <c r="F60" s="13" t="s">
        <v>251</v>
      </c>
      <c r="G60" s="13">
        <v>1.4581999999999999E-2</v>
      </c>
    </row>
    <row r="61" spans="1:7" x14ac:dyDescent="0.55000000000000004">
      <c r="A61" s="12" t="s">
        <v>252</v>
      </c>
      <c r="B61" s="13" t="s">
        <v>253</v>
      </c>
      <c r="C61" s="13">
        <v>1.4689000000000001E-2</v>
      </c>
      <c r="D61" s="13" t="s">
        <v>254</v>
      </c>
      <c r="E61" s="13">
        <v>1.4747E-2</v>
      </c>
      <c r="F61" s="13" t="s">
        <v>255</v>
      </c>
      <c r="G61" s="13">
        <v>1.4633999999999999E-2</v>
      </c>
    </row>
    <row r="62" spans="1:7" x14ac:dyDescent="0.55000000000000004">
      <c r="A62" s="12" t="s">
        <v>256</v>
      </c>
      <c r="B62" s="13" t="s">
        <v>257</v>
      </c>
      <c r="C62" s="13">
        <v>1.4701000000000001E-2</v>
      </c>
      <c r="D62" s="13" t="s">
        <v>258</v>
      </c>
      <c r="E62" s="13">
        <v>1.4742999999999999E-2</v>
      </c>
      <c r="F62" s="13" t="s">
        <v>259</v>
      </c>
      <c r="G62" s="13">
        <v>1.4659999999999999E-2</v>
      </c>
    </row>
    <row r="63" spans="1:7" x14ac:dyDescent="0.55000000000000004">
      <c r="A63" s="12" t="s">
        <v>260</v>
      </c>
      <c r="B63" s="13" t="s">
        <v>261</v>
      </c>
      <c r="C63" s="13">
        <v>1.4918000000000001E-2</v>
      </c>
      <c r="D63" s="13" t="s">
        <v>262</v>
      </c>
      <c r="E63" s="13">
        <v>1.4921E-2</v>
      </c>
      <c r="F63" s="13" t="s">
        <v>263</v>
      </c>
      <c r="G63" s="13">
        <v>1.4916E-2</v>
      </c>
    </row>
    <row r="64" spans="1:7" x14ac:dyDescent="0.55000000000000004">
      <c r="A64" s="7" t="s">
        <v>264</v>
      </c>
      <c r="B64" s="5" t="s">
        <v>265</v>
      </c>
      <c r="C64" s="5">
        <v>7.2221999999999995E-2</v>
      </c>
      <c r="D64" s="5" t="s">
        <v>266</v>
      </c>
      <c r="E64" s="5">
        <v>7.2033E-2</v>
      </c>
      <c r="F64" s="5" t="s">
        <v>267</v>
      </c>
      <c r="G64" s="5">
        <v>7.2403999999999996E-2</v>
      </c>
    </row>
    <row r="65" spans="1:7" x14ac:dyDescent="0.55000000000000004">
      <c r="A65" s="12" t="s">
        <v>268</v>
      </c>
      <c r="B65" s="13" t="s">
        <v>269</v>
      </c>
      <c r="C65" s="13">
        <v>1.5094E-2</v>
      </c>
      <c r="D65" s="13" t="s">
        <v>270</v>
      </c>
      <c r="E65" s="13">
        <v>1.5155999999999999E-2</v>
      </c>
      <c r="F65" s="13" t="s">
        <v>271</v>
      </c>
      <c r="G65" s="13">
        <v>1.5035E-2</v>
      </c>
    </row>
    <row r="66" spans="1:7" x14ac:dyDescent="0.55000000000000004">
      <c r="A66" s="12" t="s">
        <v>272</v>
      </c>
      <c r="B66" s="13" t="s">
        <v>273</v>
      </c>
      <c r="C66" s="13">
        <v>1.4461E-2</v>
      </c>
      <c r="D66" s="13" t="s">
        <v>274</v>
      </c>
      <c r="E66" s="13">
        <v>1.4434000000000001E-2</v>
      </c>
      <c r="F66" s="13" t="s">
        <v>275</v>
      </c>
      <c r="G66" s="13">
        <v>1.4487E-2</v>
      </c>
    </row>
    <row r="67" spans="1:7" x14ac:dyDescent="0.55000000000000004">
      <c r="A67" s="12" t="s">
        <v>276</v>
      </c>
      <c r="B67" s="13" t="s">
        <v>277</v>
      </c>
      <c r="C67" s="13">
        <v>1.4578000000000001E-2</v>
      </c>
      <c r="D67" s="13" t="s">
        <v>278</v>
      </c>
      <c r="E67" s="13">
        <v>1.4541999999999999E-2</v>
      </c>
      <c r="F67" s="13" t="s">
        <v>279</v>
      </c>
      <c r="G67" s="13">
        <v>1.4612E-2</v>
      </c>
    </row>
    <row r="68" spans="1:7" x14ac:dyDescent="0.55000000000000004">
      <c r="A68" s="12" t="s">
        <v>280</v>
      </c>
      <c r="B68" s="13" t="s">
        <v>281</v>
      </c>
      <c r="C68" s="13">
        <v>1.4187999999999999E-2</v>
      </c>
      <c r="D68" s="13" t="s">
        <v>282</v>
      </c>
      <c r="E68" s="13">
        <v>1.4108000000000001E-2</v>
      </c>
      <c r="F68" s="13" t="s">
        <v>283</v>
      </c>
      <c r="G68" s="13">
        <v>1.4264000000000001E-2</v>
      </c>
    </row>
    <row r="69" spans="1:7" x14ac:dyDescent="0.55000000000000004">
      <c r="A69" s="12" t="s">
        <v>284</v>
      </c>
      <c r="B69" s="13" t="s">
        <v>285</v>
      </c>
      <c r="C69" s="13">
        <v>1.3901E-2</v>
      </c>
      <c r="D69" s="13" t="s">
        <v>286</v>
      </c>
      <c r="E69" s="13">
        <v>1.3793E-2</v>
      </c>
      <c r="F69" s="13" t="s">
        <v>287</v>
      </c>
      <c r="G69" s="13">
        <v>1.4005999999999999E-2</v>
      </c>
    </row>
    <row r="70" spans="1:7" x14ac:dyDescent="0.55000000000000004">
      <c r="A70" s="7" t="s">
        <v>288</v>
      </c>
      <c r="B70" s="5" t="s">
        <v>289</v>
      </c>
      <c r="C70" s="5">
        <v>6.3693E-2</v>
      </c>
      <c r="D70" s="5" t="s">
        <v>290</v>
      </c>
      <c r="E70" s="5">
        <v>6.2745999999999996E-2</v>
      </c>
      <c r="F70" s="5" t="s">
        <v>291</v>
      </c>
      <c r="G70" s="5">
        <v>6.4607999999999999E-2</v>
      </c>
    </row>
    <row r="71" spans="1:7" x14ac:dyDescent="0.55000000000000004">
      <c r="A71" s="12" t="s">
        <v>292</v>
      </c>
      <c r="B71" s="13" t="s">
        <v>293</v>
      </c>
      <c r="C71" s="13">
        <v>1.3781E-2</v>
      </c>
      <c r="D71" s="13" t="s">
        <v>294</v>
      </c>
      <c r="E71" s="13">
        <v>1.3661E-2</v>
      </c>
      <c r="F71" s="13" t="s">
        <v>295</v>
      </c>
      <c r="G71" s="13">
        <v>1.3896E-2</v>
      </c>
    </row>
    <row r="72" spans="1:7" x14ac:dyDescent="0.55000000000000004">
      <c r="A72" s="12" t="s">
        <v>296</v>
      </c>
      <c r="B72" s="13" t="s">
        <v>297</v>
      </c>
      <c r="C72" s="13">
        <v>1.3077E-2</v>
      </c>
      <c r="D72" s="13" t="s">
        <v>298</v>
      </c>
      <c r="E72" s="13">
        <v>1.2888E-2</v>
      </c>
      <c r="F72" s="13" t="s">
        <v>299</v>
      </c>
      <c r="G72" s="13">
        <v>1.3259999999999999E-2</v>
      </c>
    </row>
    <row r="73" spans="1:7" x14ac:dyDescent="0.55000000000000004">
      <c r="A73" s="12" t="s">
        <v>300</v>
      </c>
      <c r="B73" s="13" t="s">
        <v>301</v>
      </c>
      <c r="C73" s="13">
        <v>1.2749999999999999E-2</v>
      </c>
      <c r="D73" s="13" t="s">
        <v>302</v>
      </c>
      <c r="E73" s="13">
        <v>1.2553E-2</v>
      </c>
      <c r="F73" s="13" t="s">
        <v>303</v>
      </c>
      <c r="G73" s="13">
        <v>1.2939000000000001E-2</v>
      </c>
    </row>
    <row r="74" spans="1:7" x14ac:dyDescent="0.55000000000000004">
      <c r="A74" s="12" t="s">
        <v>304</v>
      </c>
      <c r="B74" s="13" t="s">
        <v>305</v>
      </c>
      <c r="C74" s="13">
        <v>1.2291E-2</v>
      </c>
      <c r="D74" s="13" t="s">
        <v>306</v>
      </c>
      <c r="E74" s="13">
        <v>1.2088E-2</v>
      </c>
      <c r="F74" s="13" t="s">
        <v>307</v>
      </c>
      <c r="G74" s="13">
        <v>1.2488000000000001E-2</v>
      </c>
    </row>
    <row r="75" spans="1:7" x14ac:dyDescent="0.55000000000000004">
      <c r="A75" s="12" t="s">
        <v>308</v>
      </c>
      <c r="B75" s="13" t="s">
        <v>309</v>
      </c>
      <c r="C75" s="13">
        <v>1.1794000000000001E-2</v>
      </c>
      <c r="D75" s="13" t="s">
        <v>310</v>
      </c>
      <c r="E75" s="13">
        <v>1.1554999999999999E-2</v>
      </c>
      <c r="F75" s="13" t="s">
        <v>311</v>
      </c>
      <c r="G75" s="13">
        <v>1.2024E-2</v>
      </c>
    </row>
    <row r="76" spans="1:7" x14ac:dyDescent="0.55000000000000004">
      <c r="A76" s="7" t="s">
        <v>312</v>
      </c>
      <c r="B76" s="5" t="s">
        <v>313</v>
      </c>
      <c r="C76" s="5">
        <v>5.4472E-2</v>
      </c>
      <c r="D76" s="5" t="s">
        <v>314</v>
      </c>
      <c r="E76" s="5">
        <v>5.3218000000000001E-2</v>
      </c>
      <c r="F76" s="5" t="s">
        <v>315</v>
      </c>
      <c r="G76" s="5">
        <v>5.5683999999999997E-2</v>
      </c>
    </row>
    <row r="77" spans="1:7" x14ac:dyDescent="0.55000000000000004">
      <c r="A77" s="12" t="s">
        <v>316</v>
      </c>
      <c r="B77" s="13" t="s">
        <v>317</v>
      </c>
      <c r="C77" s="13">
        <v>1.1729E-2</v>
      </c>
      <c r="D77" s="13" t="s">
        <v>318</v>
      </c>
      <c r="E77" s="13">
        <v>1.15E-2</v>
      </c>
      <c r="F77" s="13" t="s">
        <v>319</v>
      </c>
      <c r="G77" s="13">
        <v>1.1949E-2</v>
      </c>
    </row>
    <row r="78" spans="1:7" x14ac:dyDescent="0.55000000000000004">
      <c r="A78" s="12" t="s">
        <v>320</v>
      </c>
      <c r="B78" s="13" t="s">
        <v>321</v>
      </c>
      <c r="C78" s="13">
        <v>1.1311999999999999E-2</v>
      </c>
      <c r="D78" s="13" t="s">
        <v>322</v>
      </c>
      <c r="E78" s="13">
        <v>1.1062000000000001E-2</v>
      </c>
      <c r="F78" s="13" t="s">
        <v>323</v>
      </c>
      <c r="G78" s="13">
        <v>1.1554E-2</v>
      </c>
    </row>
    <row r="79" spans="1:7" x14ac:dyDescent="0.55000000000000004">
      <c r="A79" s="12" t="s">
        <v>324</v>
      </c>
      <c r="B79" s="13" t="s">
        <v>325</v>
      </c>
      <c r="C79" s="13">
        <v>1.1540999999999999E-2</v>
      </c>
      <c r="D79" s="13" t="s">
        <v>326</v>
      </c>
      <c r="E79" s="13">
        <v>1.1284000000000001E-2</v>
      </c>
      <c r="F79" s="13" t="s">
        <v>327</v>
      </c>
      <c r="G79" s="13">
        <v>1.1789000000000001E-2</v>
      </c>
    </row>
    <row r="80" spans="1:7" x14ac:dyDescent="0.55000000000000004">
      <c r="A80" s="12" t="s">
        <v>328</v>
      </c>
      <c r="B80" s="13" t="s">
        <v>329</v>
      </c>
      <c r="C80" s="13">
        <v>1.1284000000000001E-2</v>
      </c>
      <c r="D80" s="13" t="s">
        <v>330</v>
      </c>
      <c r="E80" s="13">
        <v>1.1018E-2</v>
      </c>
      <c r="F80" s="13" t="s">
        <v>331</v>
      </c>
      <c r="G80" s="13">
        <v>1.1540999999999999E-2</v>
      </c>
    </row>
    <row r="81" spans="1:7" x14ac:dyDescent="0.55000000000000004">
      <c r="A81" s="12" t="s">
        <v>332</v>
      </c>
      <c r="B81" s="13" t="s">
        <v>333</v>
      </c>
      <c r="C81" s="13">
        <v>8.6060000000000008E-3</v>
      </c>
      <c r="D81" s="13" t="s">
        <v>334</v>
      </c>
      <c r="E81" s="13">
        <v>8.3529999999999993E-3</v>
      </c>
      <c r="F81" s="13" t="s">
        <v>335</v>
      </c>
      <c r="G81" s="13">
        <v>8.8509999999999995E-3</v>
      </c>
    </row>
    <row r="82" spans="1:7" x14ac:dyDescent="0.55000000000000004">
      <c r="A82" s="7" t="s">
        <v>336</v>
      </c>
      <c r="B82" s="5" t="s">
        <v>337</v>
      </c>
      <c r="C82" s="5">
        <v>4.0277E-2</v>
      </c>
      <c r="D82" s="5" t="s">
        <v>338</v>
      </c>
      <c r="E82" s="5">
        <v>3.8559000000000003E-2</v>
      </c>
      <c r="F82" s="5" t="s">
        <v>339</v>
      </c>
      <c r="G82" s="5">
        <v>4.1938000000000003E-2</v>
      </c>
    </row>
    <row r="83" spans="1:7" x14ac:dyDescent="0.55000000000000004">
      <c r="A83" s="12" t="s">
        <v>340</v>
      </c>
      <c r="B83" s="13" t="s">
        <v>341</v>
      </c>
      <c r="C83" s="13">
        <v>8.6829999999999997E-3</v>
      </c>
      <c r="D83" s="13" t="s">
        <v>342</v>
      </c>
      <c r="E83" s="13">
        <v>8.3890000000000006E-3</v>
      </c>
      <c r="F83" s="13" t="s">
        <v>343</v>
      </c>
      <c r="G83" s="13">
        <v>8.9669999999999993E-3</v>
      </c>
    </row>
    <row r="84" spans="1:7" x14ac:dyDescent="0.55000000000000004">
      <c r="A84" s="12" t="s">
        <v>344</v>
      </c>
      <c r="B84" s="13" t="s">
        <v>345</v>
      </c>
      <c r="C84" s="13">
        <v>8.548E-3</v>
      </c>
      <c r="D84" s="13" t="s">
        <v>346</v>
      </c>
      <c r="E84" s="13">
        <v>8.2240000000000004E-3</v>
      </c>
      <c r="F84" s="13" t="s">
        <v>347</v>
      </c>
      <c r="G84" s="13">
        <v>8.8610000000000008E-3</v>
      </c>
    </row>
    <row r="85" spans="1:7" x14ac:dyDescent="0.55000000000000004">
      <c r="A85" s="12" t="s">
        <v>348</v>
      </c>
      <c r="B85" s="13" t="s">
        <v>349</v>
      </c>
      <c r="C85" s="13">
        <v>8.5810000000000001E-3</v>
      </c>
      <c r="D85" s="13" t="s">
        <v>350</v>
      </c>
      <c r="E85" s="13">
        <v>8.2279999999999992E-3</v>
      </c>
      <c r="F85" s="13" t="s">
        <v>351</v>
      </c>
      <c r="G85" s="13">
        <v>8.9219999999999994E-3</v>
      </c>
    </row>
    <row r="86" spans="1:7" x14ac:dyDescent="0.55000000000000004">
      <c r="A86" s="12" t="s">
        <v>352</v>
      </c>
      <c r="B86" s="13" t="s">
        <v>353</v>
      </c>
      <c r="C86" s="13">
        <v>7.5259999999999997E-3</v>
      </c>
      <c r="D86" s="13" t="s">
        <v>354</v>
      </c>
      <c r="E86" s="13">
        <v>7.1640000000000002E-3</v>
      </c>
      <c r="F86" s="13" t="s">
        <v>355</v>
      </c>
      <c r="G86" s="13">
        <v>7.8770000000000003E-3</v>
      </c>
    </row>
    <row r="87" spans="1:7" x14ac:dyDescent="0.55000000000000004">
      <c r="A87" s="12" t="s">
        <v>356</v>
      </c>
      <c r="B87" s="13" t="s">
        <v>357</v>
      </c>
      <c r="C87" s="13">
        <v>6.9389999999999999E-3</v>
      </c>
      <c r="D87" s="13" t="s">
        <v>358</v>
      </c>
      <c r="E87" s="13">
        <v>6.5539999999999999E-3</v>
      </c>
      <c r="F87" s="13" t="s">
        <v>359</v>
      </c>
      <c r="G87" s="13">
        <v>7.3109999999999998E-3</v>
      </c>
    </row>
    <row r="88" spans="1:7" x14ac:dyDescent="0.55000000000000004">
      <c r="A88" s="7" t="s">
        <v>360</v>
      </c>
      <c r="B88" s="5" t="s">
        <v>361</v>
      </c>
      <c r="C88" s="5">
        <v>3.0051000000000001E-2</v>
      </c>
      <c r="D88" s="5" t="s">
        <v>362</v>
      </c>
      <c r="E88" s="5">
        <v>2.7961E-2</v>
      </c>
      <c r="F88" s="5" t="s">
        <v>363</v>
      </c>
      <c r="G88" s="5">
        <v>3.2072000000000003E-2</v>
      </c>
    </row>
    <row r="89" spans="1:7" x14ac:dyDescent="0.55000000000000004">
      <c r="A89" s="12" t="s">
        <v>364</v>
      </c>
      <c r="B89" s="13" t="s">
        <v>365</v>
      </c>
      <c r="C89" s="13">
        <v>6.6169999999999996E-3</v>
      </c>
      <c r="D89" s="13" t="s">
        <v>366</v>
      </c>
      <c r="E89" s="13">
        <v>6.2300000000000003E-3</v>
      </c>
      <c r="F89" s="13" t="s">
        <v>367</v>
      </c>
      <c r="G89" s="13">
        <v>6.992E-3</v>
      </c>
    </row>
    <row r="90" spans="1:7" x14ac:dyDescent="0.55000000000000004">
      <c r="A90" s="12" t="s">
        <v>368</v>
      </c>
      <c r="B90" s="13" t="s">
        <v>369</v>
      </c>
      <c r="C90" s="13">
        <v>6.3140000000000002E-3</v>
      </c>
      <c r="D90" s="13" t="s">
        <v>370</v>
      </c>
      <c r="E90" s="13">
        <v>5.9309999999999996E-3</v>
      </c>
      <c r="F90" s="13" t="s">
        <v>371</v>
      </c>
      <c r="G90" s="13">
        <v>6.6839999999999998E-3</v>
      </c>
    </row>
    <row r="91" spans="1:7" x14ac:dyDescent="0.55000000000000004">
      <c r="A91" s="12" t="s">
        <v>372</v>
      </c>
      <c r="B91" s="13" t="s">
        <v>373</v>
      </c>
      <c r="C91" s="13">
        <v>6.038E-3</v>
      </c>
      <c r="D91" s="13" t="s">
        <v>374</v>
      </c>
      <c r="E91" s="13">
        <v>5.6249999999999998E-3</v>
      </c>
      <c r="F91" s="13" t="s">
        <v>375</v>
      </c>
      <c r="G91" s="13">
        <v>6.4380000000000001E-3</v>
      </c>
    </row>
    <row r="92" spans="1:7" x14ac:dyDescent="0.55000000000000004">
      <c r="A92" s="12" t="s">
        <v>376</v>
      </c>
      <c r="B92" s="13" t="s">
        <v>377</v>
      </c>
      <c r="C92" s="13">
        <v>5.6259999999999999E-3</v>
      </c>
      <c r="D92" s="13" t="s">
        <v>378</v>
      </c>
      <c r="E92" s="13">
        <v>5.1910000000000003E-3</v>
      </c>
      <c r="F92" s="13" t="s">
        <v>379</v>
      </c>
      <c r="G92" s="13">
        <v>6.0470000000000003E-3</v>
      </c>
    </row>
    <row r="93" spans="1:7" x14ac:dyDescent="0.55000000000000004">
      <c r="A93" s="12" t="s">
        <v>380</v>
      </c>
      <c r="B93" s="13" t="s">
        <v>381</v>
      </c>
      <c r="C93" s="13">
        <v>5.4559999999999999E-3</v>
      </c>
      <c r="D93" s="13" t="s">
        <v>382</v>
      </c>
      <c r="E93" s="13">
        <v>4.9849999999999998E-3</v>
      </c>
      <c r="F93" s="13" t="s">
        <v>383</v>
      </c>
      <c r="G93" s="13">
        <v>5.9109999999999996E-3</v>
      </c>
    </row>
    <row r="94" spans="1:7" x14ac:dyDescent="0.55000000000000004">
      <c r="A94" s="7" t="s">
        <v>384</v>
      </c>
      <c r="B94" s="5" t="s">
        <v>385</v>
      </c>
      <c r="C94" s="5">
        <v>2.3702000000000001E-2</v>
      </c>
      <c r="D94" s="5" t="s">
        <v>386</v>
      </c>
      <c r="E94" s="5">
        <v>2.0967E-2</v>
      </c>
      <c r="F94" s="5" t="s">
        <v>387</v>
      </c>
      <c r="G94" s="5">
        <v>2.6346000000000001E-2</v>
      </c>
    </row>
    <row r="95" spans="1:7" x14ac:dyDescent="0.55000000000000004">
      <c r="A95" s="12" t="s">
        <v>388</v>
      </c>
      <c r="B95" s="13" t="s">
        <v>389</v>
      </c>
      <c r="C95" s="13">
        <v>5.2469999999999999E-3</v>
      </c>
      <c r="D95" s="13" t="s">
        <v>390</v>
      </c>
      <c r="E95" s="13">
        <v>4.7499999999999999E-3</v>
      </c>
      <c r="F95" s="13" t="s">
        <v>391</v>
      </c>
      <c r="G95" s="13">
        <v>5.7279999999999996E-3</v>
      </c>
    </row>
    <row r="96" spans="1:7" x14ac:dyDescent="0.55000000000000004">
      <c r="A96" s="12" t="s">
        <v>392</v>
      </c>
      <c r="B96" s="13" t="s">
        <v>393</v>
      </c>
      <c r="C96" s="13">
        <v>4.7650000000000001E-3</v>
      </c>
      <c r="D96" s="13" t="s">
        <v>394</v>
      </c>
      <c r="E96" s="13">
        <v>4.2680000000000001E-3</v>
      </c>
      <c r="F96" s="13" t="s">
        <v>395</v>
      </c>
      <c r="G96" s="13">
        <v>5.2449999999999997E-3</v>
      </c>
    </row>
    <row r="97" spans="1:7" x14ac:dyDescent="0.55000000000000004">
      <c r="A97" s="12" t="s">
        <v>396</v>
      </c>
      <c r="B97" s="13" t="s">
        <v>397</v>
      </c>
      <c r="C97" s="13">
        <v>4.7140000000000003E-3</v>
      </c>
      <c r="D97" s="13" t="s">
        <v>398</v>
      </c>
      <c r="E97" s="13">
        <v>4.163E-3</v>
      </c>
      <c r="F97" s="13" t="s">
        <v>399</v>
      </c>
      <c r="G97" s="13">
        <v>5.2459999999999998E-3</v>
      </c>
    </row>
    <row r="98" spans="1:7" x14ac:dyDescent="0.55000000000000004">
      <c r="A98" s="12" t="s">
        <v>400</v>
      </c>
      <c r="B98" s="13" t="s">
        <v>401</v>
      </c>
      <c r="C98" s="13">
        <v>4.535E-3</v>
      </c>
      <c r="D98" s="13" t="s">
        <v>402</v>
      </c>
      <c r="E98" s="13">
        <v>3.9690000000000003E-3</v>
      </c>
      <c r="F98" s="13" t="s">
        <v>403</v>
      </c>
      <c r="G98" s="13">
        <v>5.0819999999999997E-3</v>
      </c>
    </row>
    <row r="99" spans="1:7" x14ac:dyDescent="0.55000000000000004">
      <c r="A99" s="12" t="s">
        <v>404</v>
      </c>
      <c r="B99" s="13" t="s">
        <v>405</v>
      </c>
      <c r="C99" s="13">
        <v>4.4409999999999996E-3</v>
      </c>
      <c r="D99" s="13" t="s">
        <v>406</v>
      </c>
      <c r="E99" s="13">
        <v>3.8159999999999999E-3</v>
      </c>
      <c r="F99" s="13" t="s">
        <v>407</v>
      </c>
      <c r="G99" s="13">
        <v>5.045E-3</v>
      </c>
    </row>
    <row r="100" spans="1:7" x14ac:dyDescent="0.55000000000000004">
      <c r="A100" s="7" t="s">
        <v>408</v>
      </c>
      <c r="B100" s="5" t="s">
        <v>409</v>
      </c>
      <c r="C100" s="5">
        <v>1.8602E-2</v>
      </c>
      <c r="D100" s="5" t="s">
        <v>410</v>
      </c>
      <c r="E100" s="5">
        <v>1.5115999999999999E-2</v>
      </c>
      <c r="F100" s="5" t="s">
        <v>411</v>
      </c>
      <c r="G100" s="5">
        <v>2.1972999999999999E-2</v>
      </c>
    </row>
    <row r="101" spans="1:7" x14ac:dyDescent="0.55000000000000004">
      <c r="A101" s="12" t="s">
        <v>412</v>
      </c>
      <c r="B101" s="13" t="s">
        <v>413</v>
      </c>
      <c r="C101" s="13">
        <v>4.2379999999999996E-3</v>
      </c>
      <c r="D101" s="13" t="s">
        <v>414</v>
      </c>
      <c r="E101" s="13">
        <v>3.581E-3</v>
      </c>
      <c r="F101" s="13" t="s">
        <v>415</v>
      </c>
      <c r="G101" s="13">
        <v>4.8729999999999997E-3</v>
      </c>
    </row>
    <row r="102" spans="1:7" x14ac:dyDescent="0.55000000000000004">
      <c r="A102" s="12" t="s">
        <v>416</v>
      </c>
      <c r="B102" s="13" t="s">
        <v>417</v>
      </c>
      <c r="C102" s="13">
        <v>3.9280000000000001E-3</v>
      </c>
      <c r="D102" s="13" t="s">
        <v>418</v>
      </c>
      <c r="E102" s="13">
        <v>3.2599999999999999E-3</v>
      </c>
      <c r="F102" s="13" t="s">
        <v>419</v>
      </c>
      <c r="G102" s="13">
        <v>4.5739999999999999E-3</v>
      </c>
    </row>
    <row r="103" spans="1:7" x14ac:dyDescent="0.55000000000000004">
      <c r="A103" s="12" t="s">
        <v>420</v>
      </c>
      <c r="B103" s="13" t="s">
        <v>421</v>
      </c>
      <c r="C103" s="13">
        <v>3.7620000000000002E-3</v>
      </c>
      <c r="D103" s="13" t="s">
        <v>422</v>
      </c>
      <c r="E103" s="13">
        <v>3.0500000000000002E-3</v>
      </c>
      <c r="F103" s="13" t="s">
        <v>423</v>
      </c>
      <c r="G103" s="13">
        <v>4.45E-3</v>
      </c>
    </row>
    <row r="104" spans="1:7" x14ac:dyDescent="0.55000000000000004">
      <c r="A104" s="12" t="s">
        <v>424</v>
      </c>
      <c r="B104" s="13" t="s">
        <v>425</v>
      </c>
      <c r="C104" s="13">
        <v>3.4810000000000002E-3</v>
      </c>
      <c r="D104" s="13" t="s">
        <v>426</v>
      </c>
      <c r="E104" s="13">
        <v>2.7659999999999998E-3</v>
      </c>
      <c r="F104" s="13" t="s">
        <v>427</v>
      </c>
      <c r="G104" s="13">
        <v>4.1729999999999996E-3</v>
      </c>
    </row>
    <row r="105" spans="1:7" x14ac:dyDescent="0.55000000000000004">
      <c r="A105" s="12" t="s">
        <v>428</v>
      </c>
      <c r="B105" s="13" t="s">
        <v>429</v>
      </c>
      <c r="C105" s="13">
        <v>3.1930000000000001E-3</v>
      </c>
      <c r="D105" s="13" t="s">
        <v>430</v>
      </c>
      <c r="E105" s="13">
        <v>2.4580000000000001E-3</v>
      </c>
      <c r="F105" s="13" t="s">
        <v>431</v>
      </c>
      <c r="G105" s="13">
        <v>3.9029999999999998E-3</v>
      </c>
    </row>
    <row r="106" spans="1:7" x14ac:dyDescent="0.55000000000000004">
      <c r="A106" s="7" t="s">
        <v>432</v>
      </c>
      <c r="B106" s="5" t="s">
        <v>433</v>
      </c>
      <c r="C106" s="5">
        <v>1.1726E-2</v>
      </c>
      <c r="D106" s="5">
        <v>1273901</v>
      </c>
      <c r="E106" s="5">
        <v>8.3929999999999994E-3</v>
      </c>
      <c r="F106" s="5" t="s">
        <v>434</v>
      </c>
      <c r="G106" s="5">
        <v>1.495E-2</v>
      </c>
    </row>
    <row r="107" spans="1:7" x14ac:dyDescent="0.55000000000000004">
      <c r="A107" s="12" t="s">
        <v>435</v>
      </c>
      <c r="B107" s="13" t="s">
        <v>436</v>
      </c>
      <c r="C107" s="13">
        <v>2.9629999999999999E-3</v>
      </c>
      <c r="D107" s="13" t="s">
        <v>437</v>
      </c>
      <c r="E107" s="13">
        <v>2.2190000000000001E-3</v>
      </c>
      <c r="F107" s="13" t="s">
        <v>438</v>
      </c>
      <c r="G107" s="13">
        <v>3.6819999999999999E-3</v>
      </c>
    </row>
    <row r="108" spans="1:7" x14ac:dyDescent="0.55000000000000004">
      <c r="A108" s="12" t="s">
        <v>439</v>
      </c>
      <c r="B108" s="13" t="s">
        <v>440</v>
      </c>
      <c r="C108" s="13">
        <v>2.637E-3</v>
      </c>
      <c r="D108" s="13" t="s">
        <v>441</v>
      </c>
      <c r="E108" s="13">
        <v>1.931E-3</v>
      </c>
      <c r="F108" s="13" t="s">
        <v>442</v>
      </c>
      <c r="G108" s="13">
        <v>3.32E-3</v>
      </c>
    </row>
    <row r="109" spans="1:7" x14ac:dyDescent="0.55000000000000004">
      <c r="A109" s="12" t="s">
        <v>443</v>
      </c>
      <c r="B109" s="13" t="s">
        <v>444</v>
      </c>
      <c r="C109" s="13">
        <v>2.3089999999999999E-3</v>
      </c>
      <c r="D109" s="13" t="s">
        <v>445</v>
      </c>
      <c r="E109" s="13">
        <v>1.6459999999999999E-3</v>
      </c>
      <c r="F109" s="13" t="s">
        <v>446</v>
      </c>
      <c r="G109" s="13">
        <v>2.9499999999999999E-3</v>
      </c>
    </row>
    <row r="110" spans="1:7" x14ac:dyDescent="0.55000000000000004">
      <c r="A110" s="12" t="s">
        <v>447</v>
      </c>
      <c r="B110" s="13" t="s">
        <v>448</v>
      </c>
      <c r="C110" s="13">
        <v>2.075E-3</v>
      </c>
      <c r="D110" s="13" t="s">
        <v>449</v>
      </c>
      <c r="E110" s="13">
        <v>1.433E-3</v>
      </c>
      <c r="F110" s="13" t="s">
        <v>450</v>
      </c>
      <c r="G110" s="13">
        <v>2.696E-3</v>
      </c>
    </row>
    <row r="111" spans="1:7" x14ac:dyDescent="0.55000000000000004">
      <c r="A111" s="12" t="s">
        <v>451</v>
      </c>
      <c r="B111" s="13" t="s">
        <v>452</v>
      </c>
      <c r="C111" s="13">
        <v>1.743E-3</v>
      </c>
      <c r="D111" s="13" t="s">
        <v>453</v>
      </c>
      <c r="E111" s="13">
        <v>1.1640000000000001E-3</v>
      </c>
      <c r="F111" s="13" t="s">
        <v>454</v>
      </c>
      <c r="G111" s="13">
        <v>2.3019999999999998E-3</v>
      </c>
    </row>
    <row r="112" spans="1:7" x14ac:dyDescent="0.55000000000000004">
      <c r="A112" s="7" t="s">
        <v>455</v>
      </c>
      <c r="B112" s="5" t="s">
        <v>456</v>
      </c>
      <c r="C112" s="5">
        <v>6.0660000000000002E-3</v>
      </c>
      <c r="D112" s="5" t="s">
        <v>457</v>
      </c>
      <c r="E112" s="5">
        <v>1.671E-3</v>
      </c>
      <c r="F112" s="5" t="s">
        <v>458</v>
      </c>
      <c r="G112" s="5">
        <v>4.3959999999999997E-3</v>
      </c>
    </row>
    <row r="115" spans="4:4" x14ac:dyDescent="0.55000000000000004">
      <c r="D115" s="2">
        <f>SUM(336819, 293120, 249803, 217436, 176689)</f>
        <v>1273867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C8BF2F4F7554FAEE0A73D4B80A94D" ma:contentTypeVersion="12" ma:contentTypeDescription="Create a new document." ma:contentTypeScope="" ma:versionID="0769441fe162e04c1b64ca7b6f8eb483">
  <xsd:schema xmlns:xsd="http://www.w3.org/2001/XMLSchema" xmlns:xs="http://www.w3.org/2001/XMLSchema" xmlns:p="http://schemas.microsoft.com/office/2006/metadata/properties" xmlns:ns3="37f75da5-9717-454b-aca6-62d9c2e59169" xmlns:ns4="ffbaa41d-1154-42d1-ac5d-48f5098af74a" targetNamespace="http://schemas.microsoft.com/office/2006/metadata/properties" ma:root="true" ma:fieldsID="6b14c25d3069db7b4a8bb29736e6f294" ns3:_="" ns4:_="">
    <xsd:import namespace="37f75da5-9717-454b-aca6-62d9c2e59169"/>
    <xsd:import namespace="ffbaa41d-1154-42d1-ac5d-48f5098af7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75da5-9717-454b-aca6-62d9c2e591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aa41d-1154-42d1-ac5d-48f5098af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0BC5CD-657B-4C04-8E81-C9C9C44EADA0}">
  <ds:schemaRefs>
    <ds:schemaRef ds:uri="http://purl.org/dc/elements/1.1/"/>
    <ds:schemaRef ds:uri="http://schemas.microsoft.com/office/2006/metadata/properties"/>
    <ds:schemaRef ds:uri="ffbaa41d-1154-42d1-ac5d-48f5098af74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7f75da5-9717-454b-aca6-62d9c2e5916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AB2AD0-3D42-4BE2-9955-5F7E17F7BB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1C524A-E7C0-479C-A307-921F056D7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75da5-9717-454b-aca6-62d9c2e59169"/>
    <ds:schemaRef ds:uri="ffbaa41d-1154-42d1-ac5d-48f5098af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2021-10-16T03:11:41Z</dcterms:created>
  <dcterms:modified xsi:type="dcterms:W3CDTF">2021-10-16T03:14:38Z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0x010100495C8BF2F4F7554FAEE0A73D4B80A94D</vt:lpwstr>
  </property>
</Properties>
</file>