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F.Code\C25\"/>
    </mc:Choice>
  </mc:AlternateContent>
  <bookViews>
    <workbookView xWindow="0" yWindow="0" windowWidth="17256" windowHeight="7464"/>
  </bookViews>
  <sheets>
    <sheet name="Sheet1" sheetId="1" r:id="rId1"/>
    <sheet name="basic search" sheetId="8" r:id="rId2"/>
    <sheet name="Sheet7" sheetId="7" r:id="rId3"/>
    <sheet name="DetailsColumns" sheetId="3" r:id="rId4"/>
    <sheet name="RS15151183" sheetId="4" r:id="rId5"/>
    <sheet name="WS14030121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" i="1"/>
  <c r="Q26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" i="1"/>
  <c r="K186" i="1"/>
  <c r="N186" i="1"/>
  <c r="N119" i="1"/>
  <c r="K119" i="1"/>
  <c r="N142" i="1"/>
  <c r="K142" i="1"/>
  <c r="D142" i="1" s="1"/>
  <c r="D4" i="1"/>
  <c r="D5" i="1"/>
  <c r="D6" i="1"/>
  <c r="D7" i="1"/>
  <c r="D8" i="1"/>
  <c r="D9" i="1"/>
  <c r="D10" i="1"/>
  <c r="D11" i="1"/>
  <c r="D12" i="1"/>
  <c r="D13" i="1"/>
  <c r="D3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14" i="1"/>
  <c r="J251" i="1"/>
  <c r="K251" i="1"/>
  <c r="D2" i="1"/>
  <c r="K248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3" i="1"/>
  <c r="E254" i="1"/>
  <c r="E255" i="1"/>
  <c r="E256" i="1"/>
  <c r="E257" i="1"/>
  <c r="E258" i="1"/>
  <c r="E259" i="1"/>
  <c r="E260" i="1"/>
  <c r="E261" i="1"/>
  <c r="E262" i="1"/>
  <c r="E30" i="1"/>
  <c r="E3" i="1"/>
  <c r="E4" i="1"/>
  <c r="E5" i="1"/>
  <c r="E6" i="1"/>
  <c r="E7" i="1"/>
  <c r="E8" i="1"/>
  <c r="E9" i="1"/>
  <c r="E10" i="1"/>
  <c r="E11" i="1"/>
  <c r="E12" i="1"/>
  <c r="E13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" i="1"/>
  <c r="C19" i="1"/>
  <c r="C20" i="1"/>
  <c r="C21" i="1"/>
  <c r="C22" i="1"/>
  <c r="C23" i="1"/>
  <c r="C24" i="1"/>
  <c r="C25" i="1"/>
  <c r="C26" i="1"/>
  <c r="C27" i="1"/>
  <c r="C28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E250" i="1" s="1"/>
  <c r="C251" i="1"/>
  <c r="E251" i="1" s="1"/>
  <c r="C252" i="1"/>
  <c r="E252" i="1" s="1"/>
  <c r="C253" i="1"/>
  <c r="C254" i="1"/>
  <c r="C255" i="1"/>
  <c r="C256" i="1"/>
  <c r="C257" i="1"/>
  <c r="C258" i="1"/>
  <c r="C259" i="1"/>
  <c r="C260" i="1"/>
  <c r="C261" i="1"/>
  <c r="C262" i="1"/>
  <c r="C3" i="1"/>
  <c r="C4" i="1"/>
  <c r="C5" i="1"/>
  <c r="C6" i="1"/>
  <c r="C7" i="1"/>
  <c r="C8" i="1"/>
  <c r="C9" i="1"/>
  <c r="C10" i="1"/>
  <c r="C11" i="1"/>
  <c r="C12" i="1"/>
  <c r="C13" i="1"/>
  <c r="C14" i="1"/>
  <c r="E14" i="1" s="1"/>
  <c r="C15" i="1"/>
  <c r="C16" i="1"/>
  <c r="C17" i="1"/>
  <c r="C18" i="1"/>
  <c r="C2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3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" i="1"/>
  <c r="J120" i="1"/>
  <c r="K120" i="1"/>
  <c r="N120" i="1"/>
  <c r="O120" i="1"/>
  <c r="K25" i="1"/>
  <c r="N25" i="1"/>
  <c r="K26" i="1"/>
  <c r="N26" i="1"/>
  <c r="K27" i="1"/>
  <c r="N27" i="1"/>
  <c r="K28" i="1"/>
  <c r="N28" i="1"/>
  <c r="O28" i="1" s="1"/>
  <c r="K3" i="1"/>
  <c r="N3" i="1"/>
  <c r="K4" i="1"/>
  <c r="N4" i="1"/>
  <c r="K5" i="1"/>
  <c r="N5" i="1"/>
  <c r="K6" i="1"/>
  <c r="N6" i="1"/>
  <c r="K7" i="1"/>
  <c r="N7" i="1"/>
  <c r="K8" i="1"/>
  <c r="N8" i="1"/>
  <c r="K9" i="1"/>
  <c r="N9" i="1"/>
  <c r="K10" i="1"/>
  <c r="N10" i="1"/>
  <c r="K11" i="1"/>
  <c r="N11" i="1"/>
  <c r="K12" i="1"/>
  <c r="N12" i="1"/>
  <c r="K13" i="1"/>
  <c r="N13" i="1"/>
  <c r="K14" i="1"/>
  <c r="N14" i="1"/>
  <c r="K15" i="1"/>
  <c r="N15" i="1"/>
  <c r="K16" i="1"/>
  <c r="N16" i="1"/>
  <c r="K17" i="1"/>
  <c r="N17" i="1"/>
  <c r="K18" i="1"/>
  <c r="N18" i="1"/>
  <c r="K19" i="1"/>
  <c r="N19" i="1"/>
  <c r="K20" i="1"/>
  <c r="N20" i="1"/>
  <c r="K21" i="1"/>
  <c r="N21" i="1"/>
  <c r="K22" i="1"/>
  <c r="N22" i="1"/>
  <c r="K23" i="1"/>
  <c r="N23" i="1"/>
  <c r="K24" i="1"/>
  <c r="N24" i="1"/>
  <c r="N2" i="1"/>
  <c r="K2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O214" i="1" s="1"/>
  <c r="K215" i="1"/>
  <c r="K216" i="1"/>
  <c r="K217" i="1"/>
  <c r="K218" i="1"/>
  <c r="O218" i="1" s="1"/>
  <c r="K219" i="1"/>
  <c r="K220" i="1"/>
  <c r="K221" i="1"/>
  <c r="K222" i="1"/>
  <c r="O222" i="1" s="1"/>
  <c r="K223" i="1"/>
  <c r="K224" i="1"/>
  <c r="K225" i="1"/>
  <c r="K226" i="1"/>
  <c r="O226" i="1" s="1"/>
  <c r="K227" i="1"/>
  <c r="K228" i="1"/>
  <c r="K229" i="1"/>
  <c r="K230" i="1"/>
  <c r="O230" i="1" s="1"/>
  <c r="K231" i="1"/>
  <c r="K232" i="1"/>
  <c r="K233" i="1"/>
  <c r="K234" i="1"/>
  <c r="O234" i="1" s="1"/>
  <c r="K235" i="1"/>
  <c r="K236" i="1"/>
  <c r="K237" i="1"/>
  <c r="K238" i="1"/>
  <c r="O238" i="1" s="1"/>
  <c r="K239" i="1"/>
  <c r="K240" i="1"/>
  <c r="K241" i="1"/>
  <c r="K242" i="1"/>
  <c r="O242" i="1" s="1"/>
  <c r="K243" i="1"/>
  <c r="K244" i="1"/>
  <c r="K245" i="1"/>
  <c r="K246" i="1"/>
  <c r="O246" i="1" s="1"/>
  <c r="K247" i="1"/>
  <c r="K249" i="1"/>
  <c r="K250" i="1"/>
  <c r="O250" i="1" s="1"/>
  <c r="K252" i="1"/>
  <c r="K253" i="1"/>
  <c r="K254" i="1"/>
  <c r="O254" i="1" s="1"/>
  <c r="K255" i="1"/>
  <c r="K256" i="1"/>
  <c r="K257" i="1"/>
  <c r="K258" i="1"/>
  <c r="O258" i="1" s="1"/>
  <c r="K259" i="1"/>
  <c r="K260" i="1"/>
  <c r="K261" i="1"/>
  <c r="K262" i="1"/>
  <c r="O262" i="1" s="1"/>
  <c r="K30" i="1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GI2" i="3"/>
  <c r="GJ2" i="3"/>
  <c r="GK2" i="3"/>
  <c r="GL2" i="3"/>
  <c r="GM2" i="3"/>
  <c r="GN2" i="3"/>
  <c r="GO2" i="3"/>
  <c r="GP2" i="3"/>
  <c r="GQ2" i="3"/>
  <c r="GR2" i="3"/>
  <c r="GS2" i="3"/>
  <c r="GT2" i="3"/>
  <c r="GU2" i="3"/>
  <c r="GV2" i="3"/>
  <c r="GW2" i="3"/>
  <c r="GX2" i="3"/>
  <c r="GY2" i="3"/>
  <c r="GZ2" i="3"/>
  <c r="HA2" i="3"/>
  <c r="HB2" i="3"/>
  <c r="HC2" i="3"/>
  <c r="HD2" i="3"/>
  <c r="HE2" i="3"/>
  <c r="HF2" i="3"/>
  <c r="HG2" i="3"/>
  <c r="HH2" i="3"/>
  <c r="HI2" i="3"/>
  <c r="HJ2" i="3"/>
  <c r="HK2" i="3"/>
  <c r="HL2" i="3"/>
  <c r="HM2" i="3"/>
  <c r="HN2" i="3"/>
  <c r="HO2" i="3"/>
  <c r="HP2" i="3"/>
  <c r="HQ2" i="3"/>
  <c r="HR2" i="3"/>
  <c r="HS2" i="3"/>
  <c r="HT2" i="3"/>
  <c r="HU2" i="3"/>
  <c r="HV2" i="3"/>
  <c r="A2" i="3"/>
  <c r="J42" i="1"/>
  <c r="J47" i="1"/>
  <c r="J48" i="1"/>
  <c r="J49" i="1"/>
  <c r="J50" i="1"/>
  <c r="J51" i="1"/>
  <c r="J52" i="1"/>
  <c r="J57" i="1"/>
  <c r="J60" i="1"/>
  <c r="J62" i="1"/>
  <c r="J67" i="1"/>
  <c r="J73" i="1"/>
  <c r="J75" i="1"/>
  <c r="J78" i="1"/>
  <c r="J80" i="1"/>
  <c r="J84" i="1"/>
  <c r="J90" i="1"/>
  <c r="J96" i="1"/>
  <c r="J108" i="1"/>
  <c r="J109" i="1"/>
  <c r="J122" i="1"/>
  <c r="J123" i="1"/>
  <c r="J148" i="1"/>
  <c r="J160" i="1"/>
  <c r="J166" i="1"/>
  <c r="J182" i="1"/>
  <c r="J183" i="1"/>
  <c r="J191" i="1"/>
  <c r="J192" i="1"/>
  <c r="J196" i="1"/>
  <c r="J208" i="1"/>
  <c r="J213" i="1"/>
  <c r="J237" i="1"/>
  <c r="J245" i="1"/>
  <c r="J253" i="1"/>
  <c r="J256" i="1"/>
  <c r="J41" i="1"/>
  <c r="J133" i="1"/>
  <c r="J170" i="1"/>
  <c r="J177" i="1"/>
  <c r="J178" i="1"/>
  <c r="J203" i="1"/>
  <c r="J215" i="1"/>
  <c r="J257" i="1"/>
  <c r="J258" i="1"/>
  <c r="J71" i="1"/>
  <c r="J164" i="1"/>
  <c r="J190" i="1"/>
  <c r="J193" i="1"/>
  <c r="J194" i="1"/>
  <c r="J195" i="1"/>
  <c r="J199" i="1"/>
  <c r="J207" i="1"/>
  <c r="J220" i="1"/>
  <c r="J236" i="1"/>
  <c r="J72" i="1"/>
  <c r="J33" i="1"/>
  <c r="J36" i="1"/>
  <c r="J39" i="1"/>
  <c r="J45" i="1"/>
  <c r="J46" i="1"/>
  <c r="J105" i="1"/>
  <c r="J110" i="1"/>
  <c r="J127" i="1"/>
  <c r="J130" i="1"/>
  <c r="J141" i="1"/>
  <c r="J146" i="1"/>
  <c r="J147" i="1"/>
  <c r="J150" i="1"/>
  <c r="J152" i="1"/>
  <c r="J153" i="1"/>
  <c r="J204" i="1"/>
  <c r="J206" i="1"/>
  <c r="J211" i="1"/>
  <c r="J216" i="1"/>
  <c r="J227" i="1"/>
  <c r="J233" i="1"/>
  <c r="J235" i="1"/>
  <c r="J249" i="1"/>
  <c r="J259" i="1"/>
  <c r="J30" i="1"/>
  <c r="J31" i="1"/>
  <c r="J32" i="1"/>
  <c r="J34" i="1"/>
  <c r="J35" i="1"/>
  <c r="J37" i="1"/>
  <c r="J38" i="1"/>
  <c r="J40" i="1"/>
  <c r="J43" i="1"/>
  <c r="J44" i="1"/>
  <c r="J53" i="1"/>
  <c r="J54" i="1"/>
  <c r="J55" i="1"/>
  <c r="J56" i="1"/>
  <c r="J58" i="1"/>
  <c r="J59" i="1"/>
  <c r="J61" i="1"/>
  <c r="J63" i="1"/>
  <c r="J64" i="1"/>
  <c r="J65" i="1"/>
  <c r="J66" i="1"/>
  <c r="J68" i="1"/>
  <c r="J69" i="1"/>
  <c r="J70" i="1"/>
  <c r="J74" i="1"/>
  <c r="J76" i="1"/>
  <c r="J77" i="1"/>
  <c r="J79" i="1"/>
  <c r="J81" i="1"/>
  <c r="J82" i="1"/>
  <c r="J83" i="1"/>
  <c r="J85" i="1"/>
  <c r="J86" i="1"/>
  <c r="J87" i="1"/>
  <c r="J88" i="1"/>
  <c r="J89" i="1"/>
  <c r="J91" i="1"/>
  <c r="J92" i="1"/>
  <c r="J93" i="1"/>
  <c r="J94" i="1"/>
  <c r="J95" i="1"/>
  <c r="J97" i="1"/>
  <c r="J98" i="1"/>
  <c r="J99" i="1"/>
  <c r="J100" i="1"/>
  <c r="J101" i="1"/>
  <c r="J102" i="1"/>
  <c r="J103" i="1"/>
  <c r="J104" i="1"/>
  <c r="J106" i="1"/>
  <c r="J107" i="1"/>
  <c r="J111" i="1"/>
  <c r="J112" i="1"/>
  <c r="J113" i="1"/>
  <c r="J114" i="1"/>
  <c r="J115" i="1"/>
  <c r="J116" i="1"/>
  <c r="J117" i="1"/>
  <c r="J118" i="1"/>
  <c r="J121" i="1"/>
  <c r="J124" i="1"/>
  <c r="J125" i="1"/>
  <c r="J126" i="1"/>
  <c r="J128" i="1"/>
  <c r="J129" i="1"/>
  <c r="J131" i="1"/>
  <c r="J132" i="1"/>
  <c r="J134" i="1"/>
  <c r="J135" i="1"/>
  <c r="J136" i="1"/>
  <c r="J137" i="1"/>
  <c r="J138" i="1"/>
  <c r="J139" i="1"/>
  <c r="J140" i="1"/>
  <c r="J143" i="1"/>
  <c r="J144" i="1"/>
  <c r="J145" i="1"/>
  <c r="J149" i="1"/>
  <c r="J151" i="1"/>
  <c r="J154" i="1"/>
  <c r="J155" i="1"/>
  <c r="J156" i="1"/>
  <c r="J157" i="1"/>
  <c r="J158" i="1"/>
  <c r="J159" i="1"/>
  <c r="J161" i="1"/>
  <c r="J162" i="1"/>
  <c r="J163" i="1"/>
  <c r="J165" i="1"/>
  <c r="J167" i="1"/>
  <c r="J168" i="1"/>
  <c r="J169" i="1"/>
  <c r="J171" i="1"/>
  <c r="J172" i="1"/>
  <c r="J173" i="1"/>
  <c r="J174" i="1"/>
  <c r="J175" i="1"/>
  <c r="J176" i="1"/>
  <c r="J179" i="1"/>
  <c r="J180" i="1"/>
  <c r="J181" i="1"/>
  <c r="J184" i="1"/>
  <c r="J185" i="1"/>
  <c r="J187" i="1"/>
  <c r="J188" i="1"/>
  <c r="J189" i="1"/>
  <c r="J197" i="1"/>
  <c r="J198" i="1"/>
  <c r="J200" i="1"/>
  <c r="J201" i="1"/>
  <c r="J202" i="1"/>
  <c r="J205" i="1"/>
  <c r="J209" i="1"/>
  <c r="J210" i="1"/>
  <c r="J212" i="1"/>
  <c r="J214" i="1"/>
  <c r="J217" i="1"/>
  <c r="J218" i="1"/>
  <c r="J219" i="1"/>
  <c r="J221" i="1"/>
  <c r="J222" i="1"/>
  <c r="J223" i="1"/>
  <c r="J224" i="1"/>
  <c r="J225" i="1"/>
  <c r="J226" i="1"/>
  <c r="J228" i="1"/>
  <c r="J229" i="1"/>
  <c r="J230" i="1"/>
  <c r="J231" i="1"/>
  <c r="J232" i="1"/>
  <c r="J234" i="1"/>
  <c r="J238" i="1"/>
  <c r="J239" i="1"/>
  <c r="J240" i="1"/>
  <c r="J241" i="1"/>
  <c r="J242" i="1"/>
  <c r="J243" i="1"/>
  <c r="J244" i="1"/>
  <c r="J246" i="1"/>
  <c r="J247" i="1"/>
  <c r="J248" i="1"/>
  <c r="J250" i="1"/>
  <c r="J252" i="1"/>
  <c r="J254" i="1"/>
  <c r="J255" i="1"/>
  <c r="J260" i="1"/>
  <c r="J261" i="1"/>
  <c r="J262" i="1"/>
  <c r="O210" i="1" l="1"/>
  <c r="O30" i="1"/>
  <c r="O255" i="1"/>
  <c r="O247" i="1"/>
  <c r="O239" i="1"/>
  <c r="O235" i="1"/>
  <c r="O231" i="1"/>
  <c r="O223" i="1"/>
  <c r="O219" i="1"/>
  <c r="O215" i="1"/>
  <c r="O211" i="1"/>
  <c r="O207" i="1"/>
  <c r="O203" i="1"/>
  <c r="O199" i="1"/>
  <c r="O195" i="1"/>
  <c r="O191" i="1"/>
  <c r="O187" i="1"/>
  <c r="O182" i="1"/>
  <c r="O178" i="1"/>
  <c r="O174" i="1"/>
  <c r="O170" i="1"/>
  <c r="O166" i="1"/>
  <c r="O162" i="1"/>
  <c r="O158" i="1"/>
  <c r="O154" i="1"/>
  <c r="O150" i="1"/>
  <c r="O146" i="1"/>
  <c r="O141" i="1"/>
  <c r="O137" i="1"/>
  <c r="O133" i="1"/>
  <c r="O129" i="1"/>
  <c r="O125" i="1"/>
  <c r="O121" i="1"/>
  <c r="O116" i="1"/>
  <c r="O112" i="1"/>
  <c r="O108" i="1"/>
  <c r="O104" i="1"/>
  <c r="O100" i="1"/>
  <c r="O96" i="1"/>
  <c r="O92" i="1"/>
  <c r="O88" i="1"/>
  <c r="O84" i="1"/>
  <c r="O80" i="1"/>
  <c r="O76" i="1"/>
  <c r="O72" i="1"/>
  <c r="O68" i="1"/>
  <c r="O64" i="1"/>
  <c r="O60" i="1"/>
  <c r="O56" i="1"/>
  <c r="O52" i="1"/>
  <c r="O48" i="1"/>
  <c r="O44" i="1"/>
  <c r="O40" i="1"/>
  <c r="O36" i="1"/>
  <c r="O32" i="1"/>
  <c r="O259" i="1"/>
  <c r="O251" i="1"/>
  <c r="O243" i="1"/>
  <c r="O227" i="1"/>
  <c r="O25" i="1"/>
  <c r="O22" i="1"/>
  <c r="O20" i="1"/>
  <c r="O18" i="1"/>
  <c r="O16" i="1"/>
  <c r="O14" i="1"/>
  <c r="O12" i="1"/>
  <c r="O2" i="1"/>
  <c r="O15" i="1"/>
  <c r="O206" i="1"/>
  <c r="O202" i="1"/>
  <c r="O198" i="1"/>
  <c r="O194" i="1"/>
  <c r="O190" i="1"/>
  <c r="O185" i="1"/>
  <c r="O181" i="1"/>
  <c r="O177" i="1"/>
  <c r="O173" i="1"/>
  <c r="O169" i="1"/>
  <c r="O165" i="1"/>
  <c r="O161" i="1"/>
  <c r="O157" i="1"/>
  <c r="O153" i="1"/>
  <c r="O149" i="1"/>
  <c r="O145" i="1"/>
  <c r="O140" i="1"/>
  <c r="O136" i="1"/>
  <c r="O132" i="1"/>
  <c r="O128" i="1"/>
  <c r="O124" i="1"/>
  <c r="O115" i="1"/>
  <c r="O111" i="1"/>
  <c r="O107" i="1"/>
  <c r="O103" i="1"/>
  <c r="O99" i="1"/>
  <c r="O95" i="1"/>
  <c r="O91" i="1"/>
  <c r="O87" i="1"/>
  <c r="O83" i="1"/>
  <c r="O79" i="1"/>
  <c r="O75" i="1"/>
  <c r="O71" i="1"/>
  <c r="O67" i="1"/>
  <c r="O63" i="1"/>
  <c r="O59" i="1"/>
  <c r="O55" i="1"/>
  <c r="O51" i="1"/>
  <c r="O47" i="1"/>
  <c r="O43" i="1"/>
  <c r="O39" i="1"/>
  <c r="O35" i="1"/>
  <c r="O31" i="1"/>
  <c r="O26" i="1"/>
  <c r="O21" i="1"/>
  <c r="O19" i="1"/>
  <c r="O17" i="1"/>
  <c r="O11" i="1"/>
  <c r="O9" i="1"/>
  <c r="O5" i="1"/>
  <c r="O23" i="1"/>
  <c r="O10" i="1"/>
  <c r="O8" i="1"/>
  <c r="O6" i="1"/>
  <c r="O4" i="1"/>
  <c r="O13" i="1"/>
  <c r="O24" i="1"/>
  <c r="O27" i="1"/>
  <c r="O7" i="1"/>
  <c r="O3" i="1"/>
  <c r="O261" i="1"/>
  <c r="O257" i="1"/>
  <c r="O253" i="1"/>
  <c r="O249" i="1"/>
  <c r="O245" i="1"/>
  <c r="O241" i="1"/>
  <c r="O237" i="1"/>
  <c r="O233" i="1"/>
  <c r="O229" i="1"/>
  <c r="O225" i="1"/>
  <c r="O221" i="1"/>
  <c r="O217" i="1"/>
  <c r="O213" i="1"/>
  <c r="O209" i="1"/>
  <c r="O205" i="1"/>
  <c r="O201" i="1"/>
  <c r="O197" i="1"/>
  <c r="O193" i="1"/>
  <c r="O189" i="1"/>
  <c r="O184" i="1"/>
  <c r="O180" i="1"/>
  <c r="O176" i="1"/>
  <c r="O172" i="1"/>
  <c r="O168" i="1"/>
  <c r="O164" i="1"/>
  <c r="O160" i="1"/>
  <c r="O156" i="1"/>
  <c r="O152" i="1"/>
  <c r="O148" i="1"/>
  <c r="O144" i="1"/>
  <c r="O139" i="1"/>
  <c r="O135" i="1"/>
  <c r="O131" i="1"/>
  <c r="O127" i="1"/>
  <c r="O123" i="1"/>
  <c r="O118" i="1"/>
  <c r="O114" i="1"/>
  <c r="O110" i="1"/>
  <c r="O106" i="1"/>
  <c r="O102" i="1"/>
  <c r="O98" i="1"/>
  <c r="O94" i="1"/>
  <c r="O90" i="1"/>
  <c r="O86" i="1"/>
  <c r="O82" i="1"/>
  <c r="O78" i="1"/>
  <c r="O74" i="1"/>
  <c r="O70" i="1"/>
  <c r="O66" i="1"/>
  <c r="O62" i="1"/>
  <c r="O58" i="1"/>
  <c r="O54" i="1"/>
  <c r="O50" i="1"/>
  <c r="O46" i="1"/>
  <c r="O42" i="1"/>
  <c r="O38" i="1"/>
  <c r="O34" i="1"/>
  <c r="O260" i="1"/>
  <c r="O256" i="1"/>
  <c r="O252" i="1"/>
  <c r="O248" i="1"/>
  <c r="O244" i="1"/>
  <c r="O240" i="1"/>
  <c r="O236" i="1"/>
  <c r="O232" i="1"/>
  <c r="O228" i="1"/>
  <c r="O224" i="1"/>
  <c r="O220" i="1"/>
  <c r="O216" i="1"/>
  <c r="O212" i="1"/>
  <c r="O208" i="1"/>
  <c r="O204" i="1"/>
  <c r="O200" i="1"/>
  <c r="O196" i="1"/>
  <c r="O192" i="1"/>
  <c r="O188" i="1"/>
  <c r="O183" i="1"/>
  <c r="O179" i="1"/>
  <c r="O175" i="1"/>
  <c r="O171" i="1"/>
  <c r="O167" i="1"/>
  <c r="O163" i="1"/>
  <c r="O159" i="1"/>
  <c r="O155" i="1"/>
  <c r="O151" i="1"/>
  <c r="O147" i="1"/>
  <c r="O143" i="1"/>
  <c r="O138" i="1"/>
  <c r="O134" i="1"/>
  <c r="O130" i="1"/>
  <c r="O126" i="1"/>
  <c r="O122" i="1"/>
  <c r="O117" i="1"/>
  <c r="O113" i="1"/>
  <c r="O109" i="1"/>
  <c r="O105" i="1"/>
  <c r="O101" i="1"/>
  <c r="O97" i="1"/>
  <c r="O93" i="1"/>
  <c r="O89" i="1"/>
  <c r="O85" i="1"/>
  <c r="O81" i="1"/>
  <c r="O77" i="1"/>
  <c r="O73" i="1"/>
  <c r="O69" i="1"/>
  <c r="O65" i="1"/>
  <c r="O61" i="1"/>
  <c r="O57" i="1"/>
  <c r="O53" i="1"/>
  <c r="O49" i="1"/>
  <c r="O45" i="1"/>
  <c r="O41" i="1"/>
  <c r="O37" i="1"/>
  <c r="O33" i="1"/>
</calcChain>
</file>

<file path=xl/sharedStrings.xml><?xml version="1.0" encoding="utf-8"?>
<sst xmlns="http://schemas.openxmlformats.org/spreadsheetml/2006/main" count="1305" uniqueCount="652">
  <si>
    <t>AccessibilityFeatures</t>
  </si>
  <si>
    <t>AdNumber</t>
  </si>
  <si>
    <t>AdditionalParcelsDescription</t>
  </si>
  <si>
    <t>AdditionalParcelsYN</t>
  </si>
  <si>
    <t>Appliances</t>
  </si>
  <si>
    <t>AppliancesYN</t>
  </si>
  <si>
    <t>ArchitecturalStyle</t>
  </si>
  <si>
    <t>Assessments</t>
  </si>
  <si>
    <t>AssessmentsYN</t>
  </si>
  <si>
    <t>AssociationAmenities</t>
  </si>
  <si>
    <t>AssociationFee</t>
  </si>
  <si>
    <t>AssociationFee2</t>
  </si>
  <si>
    <t>AssociationFee2Frequency</t>
  </si>
  <si>
    <t>AssociationFeeFrequency</t>
  </si>
  <si>
    <t>AssociationYN</t>
  </si>
  <si>
    <t>AttachedGarageYN</t>
  </si>
  <si>
    <t>BathroomsFull</t>
  </si>
  <si>
    <t>BathroomsFullAndThreeQuarter</t>
  </si>
  <si>
    <t>BathroomsHalf</t>
  </si>
  <si>
    <t>BathroomsOneQuarter</t>
  </si>
  <si>
    <t>BathroomsThreeQuarter</t>
  </si>
  <si>
    <t>BathroomsTotalInteger</t>
  </si>
  <si>
    <t>BedroomsTotal</t>
  </si>
  <si>
    <t>BelowGradeFinishedArea</t>
  </si>
  <si>
    <t>BelowGradeFinishedAreaUnits</t>
  </si>
  <si>
    <t>BuilderModel</t>
  </si>
  <si>
    <t>BuilderName</t>
  </si>
  <si>
    <t>BuyerAgentAOR</t>
  </si>
  <si>
    <t>BuyerAgentBrokerKeyNumeric</t>
  </si>
  <si>
    <t>BuyerAgentBrokerMlsId</t>
  </si>
  <si>
    <t>BuyerAgentFirstName</t>
  </si>
  <si>
    <t>BuyerAgentKeyNumeric</t>
  </si>
  <si>
    <t>BuyerAgentLastName</t>
  </si>
  <si>
    <t>BuyerAgentMainOfficeKeyNumeric</t>
  </si>
  <si>
    <t>BuyerAgentMainOfficeMlsId</t>
  </si>
  <si>
    <t>BuyerAgentMlsId</t>
  </si>
  <si>
    <t>BuyerAgentStateLicense</t>
  </si>
  <si>
    <t>BuyerOfficeAOR</t>
  </si>
  <si>
    <t>BuyerOfficeKeyNumeric</t>
  </si>
  <si>
    <t>BuyerOfficeMlsId</t>
  </si>
  <si>
    <t>BuyerOfficeName</t>
  </si>
  <si>
    <t>BuyerOfficeStateLicense</t>
  </si>
  <si>
    <t>CarportSpaces</t>
  </si>
  <si>
    <t>City</t>
  </si>
  <si>
    <t>CloseDate</t>
  </si>
  <si>
    <t>ClosePrice</t>
  </si>
  <si>
    <t>CoBuyerAgentAOR</t>
  </si>
  <si>
    <t>CoBuyerAgentBrokerKeyNumeric</t>
  </si>
  <si>
    <t>CoBuyerAgentBrokerMlsId</t>
  </si>
  <si>
    <t>CoBuyerAgentFirstName</t>
  </si>
  <si>
    <t>CoBuyerAgentKeyNumeric</t>
  </si>
  <si>
    <t>CoBuyerAgentLastName</t>
  </si>
  <si>
    <t>CoBuyerAgentMainOfficeKeyNumeric</t>
  </si>
  <si>
    <t>CoBuyerAgentMlsId</t>
  </si>
  <si>
    <t>CoBuyerAgentStateLicense</t>
  </si>
  <si>
    <t>CoBuyerOfficeAOR</t>
  </si>
  <si>
    <t>CoBuyerOfficeKeyNumeric</t>
  </si>
  <si>
    <t>CoBuyerOfficeMlsId</t>
  </si>
  <si>
    <t>CoBuyerOfficeName</t>
  </si>
  <si>
    <t>CoBuyerOfficeStateLicense</t>
  </si>
  <si>
    <t>CoListAgentAOR</t>
  </si>
  <si>
    <t>CoListAgentFirstName</t>
  </si>
  <si>
    <t>CoListAgentKeyNumeric</t>
  </si>
  <si>
    <t>CoListAgentLastName</t>
  </si>
  <si>
    <t>CoListAgentMlsId</t>
  </si>
  <si>
    <t>CoListAgentStateLicense</t>
  </si>
  <si>
    <t>CoListOfficeAOR</t>
  </si>
  <si>
    <t>CoListOfficeFax</t>
  </si>
  <si>
    <t>CoListOfficeKeyNumeric</t>
  </si>
  <si>
    <t>CoListOfficeMlsId</t>
  </si>
  <si>
    <t>CoListOfficeName</t>
  </si>
  <si>
    <t>CoListOfficePhone</t>
  </si>
  <si>
    <t>CoListOfficeStateLicense</t>
  </si>
  <si>
    <t>CommonWalls</t>
  </si>
  <si>
    <t>CommunityFeatures</t>
  </si>
  <si>
    <t>ConstructionMaterials</t>
  </si>
  <si>
    <t>Cooling</t>
  </si>
  <si>
    <t>CoolingYN</t>
  </si>
  <si>
    <t>Country</t>
  </si>
  <si>
    <t>CountyOrParish</t>
  </si>
  <si>
    <t>CumulativeDaysOnMarket</t>
  </si>
  <si>
    <t>DOH1</t>
  </si>
  <si>
    <t>DOH2</t>
  </si>
  <si>
    <t>DOH3</t>
  </si>
  <si>
    <t>DaysOnMarket</t>
  </si>
  <si>
    <t>DeletedYN</t>
  </si>
  <si>
    <t>DirectionFaces</t>
  </si>
  <si>
    <t>Directions</t>
  </si>
  <si>
    <t>DocumentNumber</t>
  </si>
  <si>
    <t>DoorFeatures</t>
  </si>
  <si>
    <t>EatingArea</t>
  </si>
  <si>
    <t>ElementarySchool2</t>
  </si>
  <si>
    <t>ElementarySchoolOther</t>
  </si>
  <si>
    <t>Elevation</t>
  </si>
  <si>
    <t>EntryLevel</t>
  </si>
  <si>
    <t>EntryLocation</t>
  </si>
  <si>
    <t>Exclusions</t>
  </si>
  <si>
    <t>ExteriorFeatures</t>
  </si>
  <si>
    <t>FenceYN</t>
  </si>
  <si>
    <t>Fencing</t>
  </si>
  <si>
    <t>FireplaceFeatures</t>
  </si>
  <si>
    <t>FireplaceYN</t>
  </si>
  <si>
    <t>Flooring</t>
  </si>
  <si>
    <t>FoundationDetails</t>
  </si>
  <si>
    <t>GarageSpaces</t>
  </si>
  <si>
    <t>GreenEnergyEfficient</t>
  </si>
  <si>
    <t>GreenEnergyGeneration</t>
  </si>
  <si>
    <t>GreenIndoorAirQuality</t>
  </si>
  <si>
    <t>GreenLocation</t>
  </si>
  <si>
    <t>GreenSustainability</t>
  </si>
  <si>
    <t>GreenWaterConservation</t>
  </si>
  <si>
    <t>Heating</t>
  </si>
  <si>
    <t>HeatingYN</t>
  </si>
  <si>
    <t>HighSchool2</t>
  </si>
  <si>
    <t>HighSchoolDistrict</t>
  </si>
  <si>
    <t>Inclusions</t>
  </si>
  <si>
    <t>InteriorFeatures</t>
  </si>
  <si>
    <t>InternetAddressDisplayYN</t>
  </si>
  <si>
    <t>InternetEntireListingDisplayYN</t>
  </si>
  <si>
    <t>LandLeaseAmount</t>
  </si>
  <si>
    <t>LandLeaseAmountFrequency</t>
  </si>
  <si>
    <t>LandLeaseYN</t>
  </si>
  <si>
    <t>LaundryFeatures</t>
  </si>
  <si>
    <t>LaundryYN</t>
  </si>
  <si>
    <t>LeaseConsideredYN</t>
  </si>
  <si>
    <t>Levels</t>
  </si>
  <si>
    <t>License1</t>
  </si>
  <si>
    <t>License2</t>
  </si>
  <si>
    <t>License3</t>
  </si>
  <si>
    <t>ListAgentAOR</t>
  </si>
  <si>
    <t>ListAgentFirstName</t>
  </si>
  <si>
    <t>ListAgentKeyNumeric</t>
  </si>
  <si>
    <t>ListAgentLastName</t>
  </si>
  <si>
    <t>ListAgentMlsId</t>
  </si>
  <si>
    <t>ListAgentStateLicense</t>
  </si>
  <si>
    <t>ListOfficeKeyNumeric</t>
  </si>
  <si>
    <t>ListOfficeMlsId</t>
  </si>
  <si>
    <t>ListOfficeName</t>
  </si>
  <si>
    <t>ListOfficeStateLicense</t>
  </si>
  <si>
    <t>ListPrice</t>
  </si>
  <si>
    <t>ListPriceLow</t>
  </si>
  <si>
    <t>ListingContractDate</t>
  </si>
  <si>
    <t>ListingId</t>
  </si>
  <si>
    <t>ListingKeyNumeric</t>
  </si>
  <si>
    <t>LivingArea</t>
  </si>
  <si>
    <t>LivingAreaSource</t>
  </si>
  <si>
    <t>LivingAreaUnits</t>
  </si>
  <si>
    <t>LockBoxType</t>
  </si>
  <si>
    <t>LockBoxVersion</t>
  </si>
  <si>
    <t>LotDimensionsSource</t>
  </si>
  <si>
    <t>LotFeatures</t>
  </si>
  <si>
    <t>LotSizeAcres</t>
  </si>
  <si>
    <t>LotSizeArea</t>
  </si>
  <si>
    <t>LotSizeDimensions</t>
  </si>
  <si>
    <t>LotSizeSource</t>
  </si>
  <si>
    <t>LotSizeSquareFeet</t>
  </si>
  <si>
    <t>LotSizeUnits</t>
  </si>
  <si>
    <t>MLSAreaMajor</t>
  </si>
  <si>
    <t>MainLevelBathrooms</t>
  </si>
  <si>
    <t>MainLevelBedrooms</t>
  </si>
  <si>
    <t>MajorChangeType</t>
  </si>
  <si>
    <t>Make</t>
  </si>
  <si>
    <t>MiddleOrJuniorSchool2</t>
  </si>
  <si>
    <t>MiddleOrJuniorSchoolOther</t>
  </si>
  <si>
    <t>ModificationTimestamp</t>
  </si>
  <si>
    <t>NumberOfUnitsInCommunity</t>
  </si>
  <si>
    <t>NumberRemotes</t>
  </si>
  <si>
    <t>OffMarketTimestamp</t>
  </si>
  <si>
    <t>OnMarketTimestamp</t>
  </si>
  <si>
    <t>OriginalEntryTimestamp</t>
  </si>
  <si>
    <t>OriginalListPrice</t>
  </si>
  <si>
    <t>OriginatingSystemID</t>
  </si>
  <si>
    <t>OriginatingSystemKey</t>
  </si>
  <si>
    <t>OriginatingSystemModificationTimestamp</t>
  </si>
  <si>
    <t>OtherStructures</t>
  </si>
  <si>
    <t>ParcelNumber</t>
  </si>
  <si>
    <t>ParkingFeatures</t>
  </si>
  <si>
    <t>ParkingTotal</t>
  </si>
  <si>
    <t>ParkingYN</t>
  </si>
  <si>
    <t>PatioAndPorchFeatures</t>
  </si>
  <si>
    <t>PatioYN</t>
  </si>
  <si>
    <t>PhotosChangeTimestamp</t>
  </si>
  <si>
    <t>PhotosCount</t>
  </si>
  <si>
    <t>Points</t>
  </si>
  <si>
    <t>PoolFeatures</t>
  </si>
  <si>
    <t>PoolPrivateYN</t>
  </si>
  <si>
    <t>PostalCode</t>
  </si>
  <si>
    <t>PostalCodePlus4</t>
  </si>
  <si>
    <t>PreviousListPrice</t>
  </si>
  <si>
    <t>PreviousStandardStatus</t>
  </si>
  <si>
    <t>PricePerSquareFoot</t>
  </si>
  <si>
    <t>PropertyAttachedYN</t>
  </si>
  <si>
    <t>PropertyCondition</t>
  </si>
  <si>
    <t>PropertySubType</t>
  </si>
  <si>
    <t>PublicRemarks</t>
  </si>
  <si>
    <t>PurchaseContractDate</t>
  </si>
  <si>
    <t>RVParkingDimensions</t>
  </si>
  <si>
    <t>RoadFrontageType</t>
  </si>
  <si>
    <t>RoadSurfaceType</t>
  </si>
  <si>
    <t>Roof</t>
  </si>
  <si>
    <t>RoomType</t>
  </si>
  <si>
    <t>SecurityFeatures</t>
  </si>
  <si>
    <t>SeniorCommunityYN</t>
  </si>
  <si>
    <t>SerialU</t>
  </si>
  <si>
    <t>SerialX</t>
  </si>
  <si>
    <t>SerialXX</t>
  </si>
  <si>
    <t>Sewer</t>
  </si>
  <si>
    <t>SpaFeatures</t>
  </si>
  <si>
    <t>SpaYN</t>
  </si>
  <si>
    <t>SpecialListingConditions</t>
  </si>
  <si>
    <t>SprinklersYN</t>
  </si>
  <si>
    <t>StandardStatus</t>
  </si>
  <si>
    <t>StateOrProvince</t>
  </si>
  <si>
    <t>StatusChangeTimestamp</t>
  </si>
  <si>
    <t>StoriesTotal</t>
  </si>
  <si>
    <t>StreetDirPrefix</t>
  </si>
  <si>
    <t>StreetDirSuffix</t>
  </si>
  <si>
    <t>StreetName</t>
  </si>
  <si>
    <t>StreetNumber</t>
  </si>
  <si>
    <t>StreetNumberNumeric</t>
  </si>
  <si>
    <t>StreetSuffix</t>
  </si>
  <si>
    <t>StreetSuffixModifier</t>
  </si>
  <si>
    <t>SubdivisionName</t>
  </si>
  <si>
    <t>SubdivisionNameOther</t>
  </si>
  <si>
    <t>TaxLot</t>
  </si>
  <si>
    <t>TaxModel</t>
  </si>
  <si>
    <t>TaxTract</t>
  </si>
  <si>
    <t>TaxTractNumber</t>
  </si>
  <si>
    <t>TractSubAreaCode</t>
  </si>
  <si>
    <t>UncoveredSpaces</t>
  </si>
  <si>
    <t>UnitNumber</t>
  </si>
  <si>
    <t>Utilities</t>
  </si>
  <si>
    <t>View</t>
  </si>
  <si>
    <t>ViewYN</t>
  </si>
  <si>
    <t>VirtualTourURLBranded</t>
  </si>
  <si>
    <t>VirtualTourURLUnbranded</t>
  </si>
  <si>
    <t>VirtualTourURLUnbranded2</t>
  </si>
  <si>
    <t>WalkScore</t>
  </si>
  <si>
    <t>WaterSource</t>
  </si>
  <si>
    <t>WaterfrontFeatures</t>
  </si>
  <si>
    <t>WellDepth</t>
  </si>
  <si>
    <t>WellGallonsPerMinute</t>
  </si>
  <si>
    <t>WellPumpHorsepower</t>
  </si>
  <si>
    <t>WellReportYN</t>
  </si>
  <si>
    <t>WindowFeatures</t>
  </si>
  <si>
    <t>YearBuilt</t>
  </si>
  <si>
    <t>YearBuiltSource</t>
  </si>
  <si>
    <t>Zoning</t>
  </si>
  <si>
    <t>bool</t>
  </si>
  <si>
    <t>_433aCertifiedYN</t>
  </si>
  <si>
    <t>}</t>
  </si>
  <si>
    <t>string</t>
  </si>
  <si>
    <t>int</t>
  </si>
  <si>
    <t>decimal</t>
  </si>
  <si>
    <t>DateTime</t>
  </si>
  <si>
    <t>MainMediaURL</t>
  </si>
  <si>
    <t>HasOpenHouse</t>
  </si>
  <si>
    <t>DisplayOrder</t>
  </si>
  <si>
    <t>MlsListingId</t>
  </si>
  <si>
    <t>FavoritesId</t>
  </si>
  <si>
    <t>StreetAddress</t>
  </si>
  <si>
    <t>AddressLine1</t>
  </si>
  <si>
    <t>AddressLine2</t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</si>
  <si>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433aCertifiedYN: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</si>
  <si>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AccessibilityFeatures: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</si>
  <si>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AdNumber: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</si>
  <si>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AdditionalParcelsDescription: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</si>
  <si>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AdditionalParcelsYN: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</si>
  <si>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Appliances: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</si>
  <si>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AppliancesYN: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</si>
  <si>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ArchitecturalStyle: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</si>
  <si>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Assessments:UNK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</si>
  <si>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AssessmentsYN:1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</si>
  <si>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AssociationAmenities: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</si>
  <si>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AssociationFee2: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</si>
  <si>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AssociationFee2Frequency: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</si>
  <si>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AttachedGarageYN: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</si>
  <si>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BathroomsFull:1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</si>
  <si>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BathroomsFullAndThreeQuarter:1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</si>
  <si>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BathroomsOneQuarter: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</si>
  <si>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BathroomsThreeQuarter: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</si>
  <si>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BedroomsTotal:2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</si>
  <si>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BelowGradeFinishedArea: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</si>
  <si>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BelowGradeFinishedAreaUnits: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</si>
  <si>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BuilderModel: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</si>
  <si>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BuilderName: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</si>
  <si>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BuyerAgentAOR:ITEC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</si>
  <si>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BuyerAgentBrokerKeyNumeric: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</si>
  <si>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BuyerAgentMainOfficeKeyNumeric: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</si>
  <si>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BuyerAgentMainOfficeMlsId: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</si>
  <si>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BuyerOfficeAOR:PF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</si>
  <si>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BuyerOfficeStateLicense: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</si>
  <si>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CarportSpaces: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</si>
  <si>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City:ALH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</si>
  <si>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CoBuyerAgentAOR: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</si>
  <si>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CoBuyerAgentBrokerKeyNumeric: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</si>
  <si>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CoBuyerAgentBrokerMlsId: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</si>
  <si>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CoBuyerAgentFirstName: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</si>
  <si>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CoBuyerAgentKeyNumeric: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</si>
  <si>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CoBuyerAgentLastName: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</si>
  <si>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CoBuyerAgentMainOfficeKeyNumeric: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</si>
  <si>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CoBuyerAgentMlsId: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</si>
  <si>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CoBuyerAgentStateLicense: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</si>
  <si>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CoBuyerOfficeAOR: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</si>
  <si>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CoBuyerOfficeKeyNumeric: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</si>
  <si>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CoBuyerOfficeMlsId: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</si>
  <si>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CoBuyerOfficeName: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</si>
  <si>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CoBuyerOfficeStateLicense: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</si>
  <si>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CoListAgentAOR: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</si>
  <si>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CoListAgentFirstName: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</si>
  <si>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CoListAgentKeyNumeric: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</si>
  <si>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CoListAgentLastName: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</si>
  <si>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CoListAgentMlsId: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</si>
  <si>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CoListAgentStateLicense: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</si>
  <si>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CoListOfficeAOR: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</si>
  <si>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CoListOfficeFax: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</si>
  <si>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CoListOfficeKeyNumeric: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</si>
  <si>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CoListOfficeMlsId: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</si>
  <si>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CoListOfficeName: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</si>
  <si>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CoListOfficePhone: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</si>
  <si>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CoListOfficeStateLicense: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</si>
  <si>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CommunityFeatures:SDW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</si>
  <si>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ConstructionMaterials: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</si>
  <si>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Cooling:CA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</si>
  <si>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CoolingYN:1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</si>
  <si>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Country:US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</si>
  <si>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CountyOrParish:LA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</si>
  <si>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DOH1: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</si>
  <si>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DOH2: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</si>
  <si>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DOH3: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</si>
  <si>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DeletedYN:0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</si>
  <si>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DirectionFaces: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</si>
  <si>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DocumentNumber: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</si>
  <si>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DoorFeatures: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</si>
  <si>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Electric: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</si>
  <si>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ElementarySchoolOther: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</si>
  <si>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Elevation: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</si>
  <si>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EntryLevel: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</si>
  <si>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EntryLocation: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</si>
  <si>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ExteriorFeatures: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</si>
  <si>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FenceYN: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</si>
  <si>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Fencing: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</si>
  <si>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FireplaceFeatures:NO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</si>
  <si>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FireplaceYN:0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</si>
  <si>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Flooring: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</si>
  <si>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FoundationDetails: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</si>
  <si>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GarageSpaces:2.00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</si>
  <si>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GreenEnergyGeneration: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</si>
  <si>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GreenIndoorAirQuality: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</si>
  <si>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GreenLocation: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</si>
  <si>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GreenSustainability: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</si>
  <si>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GreenWaterConservation: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</si>
  <si>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Heating: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</si>
  <si>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HeatingYN: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</si>
  <si>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HighSchoolDistrict:ALH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</si>
  <si>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Inclusions: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</si>
  <si>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InteriorFeatures: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</si>
  <si>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InternetAddressDisplayYN:1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</si>
  <si>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InternetEntireListingDisplayYN:1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</si>
  <si>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LandLeaseAmount: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</si>
  <si>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LandLeaseAmountFrequency: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</si>
  <si>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LandLeaseYN: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</si>
  <si>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LaundryFeatures: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</si>
  <si>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LaundryYN: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</si>
  <si>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LeaseConsideredYN:0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</si>
  <si>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License1: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</si>
  <si>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License2: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</si>
  <si>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License3: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</si>
  <si>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ListAgentAOR:WS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</si>
  <si>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ListOfficeStateLicense: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</si>
  <si>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ListPriceLow: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</si>
  <si>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ListingContractDate:2015-07-10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</si>
  <si>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LivingAreaSource:A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</si>
  <si>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LivingAreaUnits: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</si>
  <si>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LockBoxType:SI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</si>
  <si>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LockBoxVersion: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</si>
  <si>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LotDimensionsSource: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</si>
  <si>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LotSizeAcres: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</si>
  <si>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LotSizeArea: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</si>
  <si>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LotSizeDimensions: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</si>
  <si>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LotSizeSource:A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</si>
  <si>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LotSizeUnits:SQFT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</si>
  <si>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MLSAreaMajor:601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</si>
  <si>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MainLevelBathrooms: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</si>
  <si>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MainLevelBedrooms: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</si>
  <si>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MajorChangeType:S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</si>
  <si>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Make: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</si>
  <si>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MiddleOrJuniorSchoolOther: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</si>
  <si>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NewConstructionYN: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</si>
  <si>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NumberRemotes: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</si>
  <si>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OriginatingSystemID:MR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</si>
  <si>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OtherStructures: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</si>
  <si>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ParkingTotal:2.00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</si>
  <si>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ParkingYN:1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</si>
  <si>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PatioAndPorchFeatures: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</si>
  <si>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PatioYN: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</si>
  <si>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PhotosCount:9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</si>
  <si>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Points: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</si>
  <si>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PoolFeatures:NO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</si>
  <si>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PoolPrivateYN:0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</si>
  <si>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PostalCode:91801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</si>
  <si>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PropertyCondition: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</si>
  <si>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PurchaseContractDate:2015-08-06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</si>
  <si>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RVParkingDimensions: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</si>
  <si>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RoadFrontageType: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</si>
  <si>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RoadSurfaceType: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</si>
  <si>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Roof: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</si>
  <si>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RoomBathroomFeatures: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</si>
  <si>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RoomKitchenFeatures: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</si>
  <si>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RoomType: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</si>
  <si>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SecurityFeatures: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</si>
  <si>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SeniorCommunityYN:0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</si>
  <si>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SerialU: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</si>
  <si>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SerialX: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</si>
  <si>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SerialXX: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</si>
  <si>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Sewer: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</si>
  <si>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SpaFeatures: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</si>
  <si>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SpaYN: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</si>
  <si>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SpecialListingConditions:STD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</si>
  <si>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SprinklersYN: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</si>
  <si>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StandardStatus:S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</si>
  <si>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StateOrProvince:CA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</si>
  <si>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StoriesTotal: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</si>
  <si>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StreetDirPrefix:S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</si>
  <si>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StreetDirSuffix: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</si>
  <si>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StreetNumber: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</si>
  <si>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StreetSuffix:AV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</si>
  <si>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StreetSuffixModifier: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</si>
  <si>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SubdivisionName: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</si>
  <si>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SubdivisionNameOther: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</si>
  <si>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TaxModel: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</si>
  <si>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TaxTract: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</si>
  <si>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TractSubAreaCode: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</si>
  <si>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UncoveredSpaces: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</si>
  <si>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Utilities: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</si>
  <si>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VirtualTourURLBranded: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</si>
  <si>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VirtualTourURLUnbranded: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</si>
  <si>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VirtualTourURLUnbranded2: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</si>
  <si>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WaterSource:DIST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</si>
  <si>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WaterfrontFeatures: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</si>
  <si>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WellDepth: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</si>
  <si>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WellGallonsPerMinute: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</si>
  <si>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WellPumpHorsepower: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</si>
  <si>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WellReportYN: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</si>
  <si>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YearBuiltSource:ASS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</si>
  <si>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Zoning:</t>
    </r>
    <r>
      <rPr>
        <sz val="8"/>
        <color rgb="FF000000"/>
        <rFont val="Courier New"/>
        <family val="3"/>
      </rPr>
      <t>"</t>
    </r>
  </si>
  <si>
    <t>],</t>
  </si>
  <si>
    <r>
      <t>"</t>
    </r>
    <r>
      <rPr>
        <sz val="8"/>
        <color rgb="FFCE7B00"/>
        <rFont val="Courier New"/>
        <family val="3"/>
      </rPr>
      <t>item</t>
    </r>
    <r>
      <rPr>
        <sz val="8"/>
        <color rgb="FF000000"/>
        <rFont val="Courier New"/>
        <family val="3"/>
      </rPr>
      <t>": </t>
    </r>
    <r>
      <rPr>
        <sz val="8"/>
        <color theme="1"/>
        <rFont val="Courier New"/>
        <family val="3"/>
      </rPr>
      <t>[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</si>
  <si>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Assessments:NO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</si>
  <si>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AssessmentsYN:0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</si>
  <si>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AssociationFee:210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</si>
  <si>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AssociationFeeFrequency:MO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</si>
  <si>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AssociationYN:1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</si>
  <si>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BathroomsHalf:1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</si>
  <si>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BathroomsTotalInteger:2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</si>
  <si>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BuyerAgentBrokerMlsId:ITC-P18281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</si>
  <si>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BuyerAgentFirstName:Kyung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</si>
  <si>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BuyerAgentKeyNumeric:562246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</si>
  <si>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BuyerAgentLastName:Cho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</si>
  <si>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BuyerAgentMlsId:ITC-P20234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</si>
  <si>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BuyerAgentStateLicense:01015628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</si>
  <si>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BuyerOfficeAOR:ITEC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</si>
  <si>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BuyerOfficeKeyNumeric:10083748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</si>
  <si>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BuyerOfficeMlsId:ITC-P10117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</si>
  <si>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BuyerOfficeName:Redfin Corporation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</si>
  <si>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CloseDate:2015-09-01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</si>
  <si>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ClosePrice:360000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</si>
  <si>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CommonWalls:1CW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</si>
  <si>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CommunityFeatures:SL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</si>
  <si>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CumulativeDaysOnMarket:29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</si>
  <si>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DaysOnMarket:29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</si>
  <si>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Directions: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</si>
  <si>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EatingArea: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</si>
  <si>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ElementarySchool2: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</si>
  <si>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Exclusions: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</si>
  <si>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GreenEnergyEfficient: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</si>
  <si>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HighSchool2: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</si>
  <si>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HighSchoolDistrict: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</si>
  <si>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Levels: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</si>
  <si>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ListAgentAOR:RS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</si>
  <si>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ListAgentFirstName:Edgar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</si>
  <si>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ListAgentKeyNumeric:9178094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</si>
  <si>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ListAgentLastName:Bonilla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</si>
  <si>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ListAgentMlsId:RSBONIEDG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</si>
  <si>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ListAgentStateLicense:01828046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</si>
  <si>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ListOfficeKeyNumeric:10343915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</si>
  <si>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ListOfficeMlsId:RSRQ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</si>
  <si>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ListOfficeName:Excellence RE Real Estate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</si>
  <si>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ListPrice:365000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</si>
  <si>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ListingId:RS15151183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</si>
  <si>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ListingKeyNumeric:10090214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</si>
  <si>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LivingArea:986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</si>
  <si>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LotFeatures:YD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</si>
  <si>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LotSizeSquareFeet:30000.00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</si>
  <si>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MiddleOrJuniorSchool2: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</si>
  <si>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ModificationTimestamp:2015-09-01 09:37:42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</si>
  <si>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NumberOfUnitsInCommunity:20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</si>
  <si>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OffMarketTimestamp:2015-08-07 16:57:30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</si>
  <si>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OnMarketTimestamp:2015-07-10 22:12:33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</si>
  <si>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OriginalEntryTimestamp:2015-07-10 22:12:33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</si>
  <si>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OriginalListPrice:360000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</si>
  <si>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OriginatingSystemKey:94606901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</si>
  <si>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OriginatingSystemModificationTimestamp:2015-09-01 09:37:42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</si>
  <si>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ParcelNumber:5347002066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</si>
  <si>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ParkingFeatures: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</si>
  <si>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ParkingYN: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</si>
  <si>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PhotosChangeTimestamp:2015-07-11 22:26:29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</si>
  <si>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PostalCodePlus4:5937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</si>
  <si>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PreviousListPrice:360000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</si>
  <si>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PreviousStandardStatus:P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</si>
  <si>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PricePerSquareFoot:365.11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</si>
  <si>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PropertyAttachedYN:1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</si>
  <si>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PropertySubType:TWNHS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</si>
  <si>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PublicRemarks:Best desire area of Alhambra now offering this charming and well kept townhouse with 2beds 2baths and two car garage... on a nice and quite gated community, this cozy townhouse is just waiting for your personal touch... wont last call now for your private tour.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</si>
  <si>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StatusChangeTimestamp:2015-09-01 09:37:42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</si>
  <si>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StreetName:4th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</si>
  <si>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StreetNumberNumeric:885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</si>
  <si>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StreetSuffix:ST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</si>
  <si>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TaxLot:1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</si>
  <si>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TaxTractNumber:49343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</si>
  <si>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UnitNumber:C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</si>
  <si>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View:NO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</si>
  <si>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ViewYN:0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</si>
  <si>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WalkScore: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</si>
  <si>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WindowFeatures: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</si>
  <si>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YearBuilt:1991</t>
    </r>
    <r>
      <rPr>
        <sz val="8"/>
        <color rgb="FF000000"/>
        <rFont val="Courier New"/>
        <family val="3"/>
      </rPr>
      <t>",</t>
    </r>
  </si>
  <si>
    <r>
      <t>item</t>
    </r>
    <r>
      <rPr>
        <sz val="8"/>
        <color rgb="FF000000"/>
        <rFont val="Courier New"/>
        <family val="3"/>
      </rPr>
      <t>": </t>
    </r>
    <r>
      <rPr>
        <sz val="8"/>
        <color theme="1"/>
        <rFont val="Courier New"/>
        <family val="3"/>
      </rPr>
      <t>[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</si>
  <si>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AccessibilityFeatures:NO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</si>
  <si>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Appliances:WHU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</si>
  <si>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AppliancesYN:1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</si>
  <si>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AssociationAmenities:POL,SPA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</si>
  <si>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AssociationFee:365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</si>
  <si>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BathroomsFull:2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</si>
  <si>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BathroomsFullAndThreeQuarter:2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</si>
  <si>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BathroomsTotalInteger:3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</si>
  <si>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BedroomsTotal:3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</si>
  <si>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BuyerAgentAOR:PF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</si>
  <si>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BuyerAgentBrokerMlsId:ITC-P785090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</si>
  <si>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BuyerAgentFirstName:Laura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</si>
  <si>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BuyerAgentKeyNumeric:512129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</si>
  <si>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BuyerAgentLastName:Flores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</si>
  <si>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BuyerAgentMlsId:ITC-P19680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</si>
  <si>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BuyerAgentStateLicense:01915076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</si>
  <si>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BuyerOfficeKeyNumeric:81652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</si>
  <si>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BuyerOfficeMlsId:ITC-112899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</si>
  <si>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BuyerOfficeName:Coldwell Banker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</si>
  <si>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CloseDate:2014-04-07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</si>
  <si>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ClosePrice:350000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</si>
  <si>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CommonWalls:2CW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</si>
  <si>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ConstructionMaterials:UNK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</si>
  <si>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CumulativeDaysOnMarket:14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</si>
  <si>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DaysOnMarket:14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</si>
  <si>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DoorFeatures:AD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</si>
  <si>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EatingArea:FRM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</si>
  <si>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FenceYN:1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</si>
  <si>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Fencing:WD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</si>
  <si>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FireplaceFeatures:LIV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</si>
  <si>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FireplaceYN:1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</si>
  <si>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Flooring:SEE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</si>
  <si>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FoundationDetails:SEE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</si>
  <si>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GarageSpaces:0.00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</si>
  <si>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Heating:CF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</si>
  <si>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HeatingYN:1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</si>
  <si>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InteriorFeatures:TILC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</si>
  <si>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LaundryFeatures:IN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</si>
  <si>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LaundryYN:1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</si>
  <si>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Levels:C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</si>
  <si>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ListAgentFirstName:ZHONGCI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</si>
  <si>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ListAgentKeyNumeric:221486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</si>
  <si>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ListAgentLastName:TANG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</si>
  <si>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ListAgentMlsId:W75702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</si>
  <si>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ListAgentStateLicense:01870793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</si>
  <si>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ListOfficeKeyNumeric:1759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</si>
  <si>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ListOfficeMlsId:7260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</si>
  <si>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ListOfficeName:COLDWELL BANKER/GEORGERLTY/AL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</si>
  <si>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ListPrice:339000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</si>
  <si>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ListingContractDate:2014-02-12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</si>
  <si>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ListingId:WS14030121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</si>
  <si>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ListingKeyNumeric:2192516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</si>
  <si>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LivingArea:1260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</si>
  <si>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LotFeatures:LZ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</si>
  <si>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LotSizeSource:S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</si>
  <si>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LotSizeSquareFeet:70345.00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</si>
  <si>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ModificationTimestamp:2014-04-08 18:04:41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</si>
  <si>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NumberOfUnitsInCommunity:2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</si>
  <si>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OffMarketTimestamp:2014-02-25 18:07:27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</si>
  <si>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OnMarketTimestamp:2014-02-12 15:00:10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</si>
  <si>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OriginalEntryTimestamp:2014-02-12 15:00:10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</si>
  <si>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OriginalListPrice:339000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</si>
  <si>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OriginatingSystemKey:73543940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</si>
  <si>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OriginatingSystemModificationTimestamp:2014-04-08 18:04:41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</si>
  <si>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ParcelNumber:5350029097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</si>
  <si>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ParkingFeatures:AS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</si>
  <si>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PatioAndPorchFeatures:SEE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</si>
  <si>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PatioYN:1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</si>
  <si>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PhotosChangeTimestamp:2014-02-13 15:09:57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</si>
  <si>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PhotosCount:12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</si>
  <si>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PoolFeatures:AS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</si>
  <si>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PoolPrivateYN:1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</si>
  <si>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PostalCode:91803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</si>
  <si>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PostalCodePlus4:2072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</si>
  <si>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PreviousListPrice: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</si>
  <si>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PricePerSquareFoot:277.78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</si>
  <si>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PropertyCondition:TK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</si>
  <si>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PropertySubType:CONDO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</si>
  <si>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PublicRemarks:Charming Condo at desired location of Alhambra. It is close school, shopping center, bus station, walk in to valley blvd, easy to enter 10 , 710 freeway, Downtown LA. House offer 3 bedrooms, 2.5 bathroom with good maintaining condition. Split level condo with a corner fireplace and high ceilings in the living room letting in plenty of light. Nice tile countertops in the kitchen, nice size dining room. Downstairs has a half bath for guests. Huge master bedrooms with separate enter. 2 assigned underground parking spaces and 2 large storage lockers. Gated complex. Sparkling pool, Jacuzzi and clubhouse. Do not miss this nice house.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</si>
  <si>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PurchaseContractDate:2014-02-25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</si>
  <si>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Roof:SEE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</si>
  <si>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SecurityFeatures:SD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</si>
  <si>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SpaFeatures:AS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</si>
  <si>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SpaYN:1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</si>
  <si>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StatusChangeTimestamp:2014-04-08 18:04:41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</si>
  <si>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StreetName:Marengo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</si>
  <si>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StreetNumberNumeric:1026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</si>
  <si>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TaxTractNumber:39016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</si>
  <si>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UnitNumber:8</t>
    </r>
    <r>
      <rPr>
        <sz val="8"/>
        <color rgb="FF000000"/>
        <rFont val="Courier New"/>
        <family val="3"/>
      </rPr>
      <t>",</t>
    </r>
  </si>
  <si>
    <r>
      <t>  </t>
    </r>
    <r>
      <rPr>
        <sz val="8"/>
        <color rgb="FF000000"/>
        <rFont val="Courier New"/>
        <family val="3"/>
      </rPr>
      <t>"</t>
    </r>
    <r>
      <rPr>
        <sz val="8"/>
        <color rgb="FF4488AA"/>
        <rFont val="Courier New"/>
        <family val="3"/>
      </rPr>
      <t>YearBuilt:1984</t>
    </r>
    <r>
      <rPr>
        <sz val="8"/>
        <color rgb="FF000000"/>
        <rFont val="Courier New"/>
        <family val="3"/>
      </rPr>
      <t>",</t>
    </r>
  </si>
  <si>
    <t>result.View</t>
  </si>
  <si>
    <t>DETAILS</t>
  </si>
  <si>
    <t>14,2</t>
  </si>
  <si>
    <t>8,2</t>
  </si>
  <si>
    <t>16,4</t>
  </si>
  <si>
    <t>Highschool</t>
  </si>
  <si>
    <t>MiddleOrJuniorSchool</t>
  </si>
  <si>
    <t>6,2</t>
  </si>
  <si>
    <t>ElementarySchool</t>
  </si>
  <si>
    <t>***does not include highschool, middleorjunior, or elemetary</t>
  </si>
  <si>
    <t>Sql Type</t>
  </si>
  <si>
    <t>VS Type</t>
  </si>
  <si>
    <t>length</t>
  </si>
  <si>
    <t>Param Mapper variables</t>
  </si>
  <si>
    <t xml:space="preserve">Param Mapper </t>
  </si>
  <si>
    <t>Param Mapper For Details Code</t>
  </si>
  <si>
    <t>DataMapper For Details Code</t>
  </si>
  <si>
    <t>Sql Type with length</t>
  </si>
  <si>
    <t>Sql code to input columns</t>
  </si>
  <si>
    <t>MAX</t>
  </si>
  <si>
    <t xml:space="preserve">Comments </t>
  </si>
  <si>
    <t>Going to rename to mlsView</t>
  </si>
  <si>
    <t>sql variable with type</t>
  </si>
  <si>
    <t>change to 4000-rets has 8000</t>
  </si>
  <si>
    <t>sql colums for insert</t>
  </si>
  <si>
    <t>sql columns for insert</t>
  </si>
  <si>
    <t>sql code for update</t>
  </si>
  <si>
    <t>,MlsView</t>
  </si>
  <si>
    <t>Residential Detail Properties (only diff from colums is view)</t>
  </si>
  <si>
    <t>result search mapper</t>
  </si>
  <si>
    <t>result search mapper type</t>
  </si>
  <si>
    <t>location</t>
  </si>
  <si>
    <t>price</t>
  </si>
  <si>
    <t>beds</t>
  </si>
  <si>
    <t>baths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</si>
</sst>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  <font>
      <sz val="8"/>
      <color rgb="FF777777"/>
      <name val="Courier New"/>
      <family val="3"/>
    </font>
    <font>
      <sz val="8"/>
      <color rgb="FF4488AA"/>
      <name val="Courier New"/>
      <family val="3"/>
    </font>
    <font>
      <sz val="8"/>
      <color rgb="FFCE7B00"/>
      <name val="Courier New"/>
      <family val="3"/>
    </font>
    <font>
      <sz val="8"/>
      <color theme="1"/>
      <name val="Courier New"/>
      <family val="3"/>
    </font>
    <font>
      <sz val="22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left" vertical="center" indent="2"/>
    </xf>
    <xf numFmtId="0" fontId="1" fillId="0" borderId="0" xfId="0" applyFont="1"/>
    <xf numFmtId="0" fontId="1" fillId="0" borderId="0" xfId="0" applyFont="1" applyAlignment="1">
      <alignment vertical="center" wrapText="1"/>
    </xf>
    <xf numFmtId="0" fontId="5" fillId="0" borderId="0" xfId="0" applyFont="1"/>
    <xf numFmtId="0" fontId="4" fillId="0" borderId="0" xfId="0" applyFont="1"/>
    <xf numFmtId="0" fontId="0" fillId="0" borderId="0" xfId="0" applyFill="1"/>
    <xf numFmtId="0" fontId="0" fillId="2" borderId="0" xfId="0" applyFill="1"/>
    <xf numFmtId="0" fontId="6" fillId="0" borderId="0" xfId="0" applyFont="1" applyFill="1"/>
    <xf numFmtId="0" fontId="0" fillId="0" borderId="0" xfId="0" applyFill="1" applyAlignment="1">
      <alignment horizontal="right"/>
    </xf>
    <xf numFmtId="0" fontId="7" fillId="0" borderId="0" xfId="0" applyFont="1" applyFill="1"/>
    <xf numFmtId="0" fontId="7" fillId="0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tabSelected="1" workbookViewId="0">
      <selection activeCell="D168" sqref="D168"/>
    </sheetView>
  </sheetViews>
  <sheetFormatPr defaultRowHeight="14.4" x14ac:dyDescent="0.3"/>
  <cols>
    <col min="1" max="1" width="10.21875" bestFit="1" customWidth="1"/>
    <col min="2" max="2" width="10.21875" customWidth="1"/>
    <col min="3" max="3" width="21.21875" customWidth="1"/>
    <col min="4" max="4" width="53.88671875" bestFit="1" customWidth="1"/>
    <col min="5" max="5" width="56.44140625" customWidth="1"/>
    <col min="6" max="6" width="28.33203125" customWidth="1"/>
    <col min="7" max="7" width="51.33203125" bestFit="1" customWidth="1"/>
    <col min="8" max="8" width="25.6640625" customWidth="1"/>
    <col min="9" max="9" width="6" style="9" bestFit="1" customWidth="1"/>
    <col min="10" max="10" width="23.6640625" customWidth="1"/>
    <col min="11" max="12" width="22.33203125" customWidth="1"/>
    <col min="13" max="13" width="74.88671875" bestFit="1" customWidth="1"/>
    <col min="14" max="14" width="40.88671875" bestFit="1" customWidth="1"/>
    <col min="15" max="15" width="67.109375" bestFit="1" customWidth="1"/>
    <col min="16" max="16" width="63.44140625" bestFit="1" customWidth="1"/>
    <col min="17" max="17" width="22.33203125" bestFit="1" customWidth="1"/>
    <col min="18" max="18" width="2" bestFit="1" customWidth="1"/>
    <col min="19" max="19" width="27.33203125" bestFit="1" customWidth="1"/>
  </cols>
  <sheetData>
    <row r="1" spans="1:17" x14ac:dyDescent="0.3">
      <c r="A1" s="6" t="s">
        <v>628</v>
      </c>
      <c r="B1" s="6" t="s">
        <v>627</v>
      </c>
      <c r="C1" s="6" t="s">
        <v>634</v>
      </c>
      <c r="D1" s="6" t="s">
        <v>639</v>
      </c>
      <c r="E1" s="6" t="s">
        <v>635</v>
      </c>
      <c r="F1" s="6" t="s">
        <v>637</v>
      </c>
      <c r="G1" s="6" t="s">
        <v>645</v>
      </c>
      <c r="H1" s="6" t="s">
        <v>642</v>
      </c>
      <c r="I1" s="9" t="s">
        <v>629</v>
      </c>
      <c r="J1" s="6" t="s">
        <v>633</v>
      </c>
      <c r="K1" s="6" t="s">
        <v>630</v>
      </c>
      <c r="L1" s="6" t="s">
        <v>641</v>
      </c>
      <c r="M1" s="6" t="s">
        <v>643</v>
      </c>
      <c r="N1" s="6" t="s">
        <v>631</v>
      </c>
      <c r="O1" s="6" t="s">
        <v>632</v>
      </c>
      <c r="P1" s="6" t="s">
        <v>646</v>
      </c>
      <c r="Q1" s="6" t="s">
        <v>647</v>
      </c>
    </row>
    <row r="2" spans="1:17" x14ac:dyDescent="0.3">
      <c r="A2" s="6" t="s">
        <v>252</v>
      </c>
      <c r="B2" s="6" t="str">
        <f>IF(A2="int", "int", IF(A2="string", "nvarchar", IF(A2="bool", "bit", IF(A2="decimal", "decimal", IF(A2="DateTime", "datetime2(7)")))))</f>
        <v>int</v>
      </c>
      <c r="C2" s="6" t="str">
        <f>IF(I2="", CONCATENATE(B2," null"), CONCATENATE(B2,"(",I2,") null"))</f>
        <v>int null</v>
      </c>
      <c r="D2" s="6" t="str">
        <f>IF(I2="", CONCATENATE(K2, " ",B2," = Null"), CONCATENATE(K2," ",B2,"(",I2,") = Null"))</f>
        <v>@ListingKeyNumeric int = Null</v>
      </c>
      <c r="E2" s="6" t="str">
        <f>CONCATENATE("ALTER TABLE Listings add ", G2, " ", C2)</f>
        <v>ALTER TABLE Listings add ListingKeyNumeric int null</v>
      </c>
      <c r="F2" s="6"/>
      <c r="G2" s="6" t="s">
        <v>143</v>
      </c>
      <c r="H2" s="6" t="str">
        <f>CONCATENATE(",",G2)</f>
        <v>,ListingKeyNumeric</v>
      </c>
      <c r="J2" s="6"/>
      <c r="K2" s="6" t="str">
        <f>CONCATENATE("@",G2)</f>
        <v>@ListingKeyNumeric</v>
      </c>
      <c r="L2" s="6" t="str">
        <f>CONCATENATE(",",K2)</f>
        <v>,@ListingKeyNumeric</v>
      </c>
      <c r="M2" s="6" t="str">
        <f>CONCATENATE(H2," = ",K2)</f>
        <v>,ListingKeyNumeric = @ListingKeyNumeric</v>
      </c>
      <c r="N2" s="6" t="str">
        <f>CONCATENATE("result.",G2)</f>
        <v>result.ListingKeyNumeric</v>
      </c>
      <c r="O2" s="6" t="str">
        <f>CONCATENATE("paramCollection.AddWithValue(''",K2,"'', ",N2,");")</f>
        <v>paramCollection.AddWithValue(''@ListingKeyNumeric'', result.ListingKeyNumeric);</v>
      </c>
      <c r="P2" s="6" t="str">
        <f>CONCATENATE("result.",G2, " = reader.GetSafe",Q2,"(ordinal++);")</f>
        <v>result.ListingKeyNumeric = reader.GetSafeInt32(ordinal++);</v>
      </c>
      <c r="Q2" s="6" t="str">
        <f>IF(A2="int", "Int32", IF(A2="string", "String",IF(A2="decimal", "Decimal", IF(A2="bool", "Bool", IF(A2="DateTime", "DateTime")))))</f>
        <v>Int32</v>
      </c>
    </row>
    <row r="3" spans="1:17" x14ac:dyDescent="0.3">
      <c r="A3" s="6" t="s">
        <v>251</v>
      </c>
      <c r="B3" s="6" t="str">
        <f t="shared" ref="B3:B66" si="0">IF(A3="int", "int", IF(A3="string", "nvarchar", IF(A3="bool", "bit", IF(A3="decimal", "decimal", IF(A3="DateTime", "datetime2(7)")))))</f>
        <v>nvarchar</v>
      </c>
      <c r="C3" s="6" t="str">
        <f>IF(I3="", CONCATENATE(B3," null"), CONCATENATE(B3,"(",I3,") null"))</f>
        <v>nvarchar(25) null</v>
      </c>
      <c r="D3" s="6" t="str">
        <f>IF(I3="", CONCATENATE(",",K3, " ",B3," = Null"), CONCATENATE(",",K3," ",B3,"(",I3,") = Null"))</f>
        <v>,@StandardStatus nvarchar(25) = Null</v>
      </c>
      <c r="E3" s="6" t="str">
        <f t="shared" ref="E3:E66" si="1">CONCATENATE("ALTER TABLE Listings add ", G3, " ", C3)</f>
        <v>ALTER TABLE Listings add StandardStatus nvarchar(25) null</v>
      </c>
      <c r="F3" s="6"/>
      <c r="G3" s="6" t="s">
        <v>211</v>
      </c>
      <c r="H3" s="6" t="str">
        <f t="shared" ref="H3:H66" si="2">CONCATENATE(",",G3)</f>
        <v>,StandardStatus</v>
      </c>
      <c r="I3" s="9">
        <v>25</v>
      </c>
      <c r="J3" s="6"/>
      <c r="K3" s="6" t="str">
        <f>CONCATENATE("@",G3)</f>
        <v>@StandardStatus</v>
      </c>
      <c r="L3" s="6" t="str">
        <f t="shared" ref="L3:L66" si="3">CONCATENATE(",",K3)</f>
        <v>,@StandardStatus</v>
      </c>
      <c r="M3" s="6" t="str">
        <f t="shared" ref="M3:M66" si="4">CONCATENATE(H3," = ",K3)</f>
        <v>,StandardStatus = @StandardStatus</v>
      </c>
      <c r="N3" s="6" t="str">
        <f>CONCATENATE("result.",G3)</f>
        <v>result.StandardStatus</v>
      </c>
      <c r="O3" s="6" t="str">
        <f>CONCATENATE("paramCollection.AddWithValue(''",K3,"'', ",N3,");")</f>
        <v>paramCollection.AddWithValue(''@StandardStatus'', result.StandardStatus);</v>
      </c>
      <c r="P3" s="6" t="str">
        <f t="shared" ref="P3:P66" si="5">CONCATENATE("result.",G3, " = reader.GetSafe",Q3,"(ordinal++);")</f>
        <v>result.StandardStatus = reader.GetSafeString(ordinal++);</v>
      </c>
      <c r="Q3" s="6" t="str">
        <f t="shared" ref="Q3:Q66" si="6">IF(A3="int", "Int32", IF(A3="string", "String",IF(A3="decimal", "Decimal", IF(A3="bool", "Bool", IF(A3="DateTime", "DateTime")))))</f>
        <v>String</v>
      </c>
    </row>
    <row r="4" spans="1:17" x14ac:dyDescent="0.3">
      <c r="A4" s="6" t="s">
        <v>252</v>
      </c>
      <c r="B4" s="6" t="str">
        <f t="shared" si="0"/>
        <v>int</v>
      </c>
      <c r="C4" s="6" t="str">
        <f>IF(I4="", CONCATENATE(B4," null"), CONCATENATE(B4,"(",I4,") null"))</f>
        <v>int null</v>
      </c>
      <c r="D4" s="6" t="str">
        <f t="shared" ref="D4:D13" si="7">IF(I4="", CONCATENATE(",",K4, " ",B4," = Null"), CONCATENATE(",",K4," ",B4,"(",I4,") = Null"))</f>
        <v>,@StreetNumberNumeric int = Null</v>
      </c>
      <c r="E4" s="6" t="str">
        <f t="shared" si="1"/>
        <v>ALTER TABLE Listings add StreetNumberNumeric int null</v>
      </c>
      <c r="F4" s="6"/>
      <c r="G4" s="6" t="s">
        <v>219</v>
      </c>
      <c r="H4" s="6" t="str">
        <f t="shared" si="2"/>
        <v>,StreetNumberNumeric</v>
      </c>
      <c r="J4" s="6"/>
      <c r="K4" s="6" t="str">
        <f>CONCATENATE("@",G4)</f>
        <v>@StreetNumberNumeric</v>
      </c>
      <c r="L4" s="6" t="str">
        <f t="shared" si="3"/>
        <v>,@StreetNumberNumeric</v>
      </c>
      <c r="M4" s="6" t="str">
        <f t="shared" si="4"/>
        <v>,StreetNumberNumeric = @StreetNumberNumeric</v>
      </c>
      <c r="N4" s="6" t="str">
        <f>CONCATENATE("result.",G4)</f>
        <v>result.StreetNumberNumeric</v>
      </c>
      <c r="O4" s="6" t="str">
        <f>CONCATENATE("paramCollection.AddWithValue(''",K4,"'', ",N4,");")</f>
        <v>paramCollection.AddWithValue(''@StreetNumberNumeric'', result.StreetNumberNumeric);</v>
      </c>
      <c r="P4" s="6" t="str">
        <f t="shared" si="5"/>
        <v>result.StreetNumberNumeric = reader.GetSafeInt32(ordinal++);</v>
      </c>
      <c r="Q4" s="6" t="str">
        <f t="shared" si="6"/>
        <v>Int32</v>
      </c>
    </row>
    <row r="5" spans="1:17" x14ac:dyDescent="0.3">
      <c r="A5" s="6" t="s">
        <v>251</v>
      </c>
      <c r="B5" s="6" t="str">
        <f t="shared" si="0"/>
        <v>nvarchar</v>
      </c>
      <c r="C5" s="6" t="str">
        <f>IF(I5="", CONCATENATE(B5," null"), CONCATENATE(B5,"(",I5,") null"))</f>
        <v>nvarchar(25) null</v>
      </c>
      <c r="D5" s="6" t="str">
        <f t="shared" si="7"/>
        <v>,@StreetNumber nvarchar(25) = Null</v>
      </c>
      <c r="E5" s="6" t="str">
        <f t="shared" si="1"/>
        <v>ALTER TABLE Listings add StreetNumber nvarchar(25) null</v>
      </c>
      <c r="F5" s="6"/>
      <c r="G5" s="6" t="s">
        <v>218</v>
      </c>
      <c r="H5" s="6" t="str">
        <f t="shared" si="2"/>
        <v>,StreetNumber</v>
      </c>
      <c r="I5" s="9">
        <v>25</v>
      </c>
      <c r="J5" s="6"/>
      <c r="K5" s="6" t="str">
        <f>CONCATENATE("@",G5)</f>
        <v>@StreetNumber</v>
      </c>
      <c r="L5" s="6" t="str">
        <f t="shared" si="3"/>
        <v>,@StreetNumber</v>
      </c>
      <c r="M5" s="6" t="str">
        <f t="shared" si="4"/>
        <v>,StreetNumber = @StreetNumber</v>
      </c>
      <c r="N5" s="6" t="str">
        <f>CONCATENATE("result.",G5)</f>
        <v>result.StreetNumber</v>
      </c>
      <c r="O5" s="6" t="str">
        <f>CONCATENATE("paramCollection.AddWithValue(''",K5,"'', ",N5,");")</f>
        <v>paramCollection.AddWithValue(''@StreetNumber'', result.StreetNumber);</v>
      </c>
      <c r="P5" s="6" t="str">
        <f t="shared" si="5"/>
        <v>result.StreetNumber = reader.GetSafeString(ordinal++);</v>
      </c>
      <c r="Q5" s="6" t="str">
        <f t="shared" si="6"/>
        <v>String</v>
      </c>
    </row>
    <row r="6" spans="1:17" x14ac:dyDescent="0.3">
      <c r="A6" s="6" t="s">
        <v>251</v>
      </c>
      <c r="B6" s="6" t="str">
        <f t="shared" si="0"/>
        <v>nvarchar</v>
      </c>
      <c r="C6" s="6" t="str">
        <f>IF(I6="", CONCATENATE(B6," null"), CONCATENATE(B6,"(",I6,") null"))</f>
        <v>nvarchar(15) null</v>
      </c>
      <c r="D6" s="6" t="str">
        <f t="shared" si="7"/>
        <v>,@StreetDirPrefix nvarchar(15) = Null</v>
      </c>
      <c r="E6" s="6" t="str">
        <f t="shared" si="1"/>
        <v>ALTER TABLE Listings add StreetDirPrefix nvarchar(15) null</v>
      </c>
      <c r="F6" s="6"/>
      <c r="G6" s="6" t="s">
        <v>215</v>
      </c>
      <c r="H6" s="6" t="str">
        <f t="shared" si="2"/>
        <v>,StreetDirPrefix</v>
      </c>
      <c r="I6" s="9">
        <v>15</v>
      </c>
      <c r="J6" s="6"/>
      <c r="K6" s="6" t="str">
        <f>CONCATENATE("@",G6)</f>
        <v>@StreetDirPrefix</v>
      </c>
      <c r="L6" s="6" t="str">
        <f t="shared" si="3"/>
        <v>,@StreetDirPrefix</v>
      </c>
      <c r="M6" s="6" t="str">
        <f t="shared" si="4"/>
        <v>,StreetDirPrefix = @StreetDirPrefix</v>
      </c>
      <c r="N6" s="6" t="str">
        <f>CONCATENATE("result.",G6)</f>
        <v>result.StreetDirPrefix</v>
      </c>
      <c r="O6" s="6" t="str">
        <f>CONCATENATE("paramCollection.AddWithValue(''",K6,"'', ",N6,");")</f>
        <v>paramCollection.AddWithValue(''@StreetDirPrefix'', result.StreetDirPrefix);</v>
      </c>
      <c r="P6" s="6" t="str">
        <f t="shared" si="5"/>
        <v>result.StreetDirPrefix = reader.GetSafeString(ordinal++);</v>
      </c>
      <c r="Q6" s="6" t="str">
        <f t="shared" si="6"/>
        <v>String</v>
      </c>
    </row>
    <row r="7" spans="1:17" x14ac:dyDescent="0.3">
      <c r="A7" s="6" t="s">
        <v>251</v>
      </c>
      <c r="B7" s="6" t="str">
        <f t="shared" si="0"/>
        <v>nvarchar</v>
      </c>
      <c r="C7" s="6" t="str">
        <f>IF(I7="", CONCATENATE(B7," null"), CONCATENATE(B7,"(",I7,") null"))</f>
        <v>nvarchar(50) null</v>
      </c>
      <c r="D7" s="6" t="str">
        <f t="shared" si="7"/>
        <v>,@StreetName nvarchar(50) = Null</v>
      </c>
      <c r="E7" s="6" t="str">
        <f t="shared" si="1"/>
        <v>ALTER TABLE Listings add StreetName nvarchar(50) null</v>
      </c>
      <c r="F7" s="6"/>
      <c r="G7" s="6" t="s">
        <v>217</v>
      </c>
      <c r="H7" s="6" t="str">
        <f t="shared" si="2"/>
        <v>,StreetName</v>
      </c>
      <c r="I7" s="9">
        <v>50</v>
      </c>
      <c r="J7" s="6"/>
      <c r="K7" s="6" t="str">
        <f>CONCATENATE("@",G7)</f>
        <v>@StreetName</v>
      </c>
      <c r="L7" s="6" t="str">
        <f t="shared" si="3"/>
        <v>,@StreetName</v>
      </c>
      <c r="M7" s="6" t="str">
        <f t="shared" si="4"/>
        <v>,StreetName = @StreetName</v>
      </c>
      <c r="N7" s="6" t="str">
        <f>CONCATENATE("result.",G7)</f>
        <v>result.StreetName</v>
      </c>
      <c r="O7" s="6" t="str">
        <f>CONCATENATE("paramCollection.AddWithValue(''",K7,"'', ",N7,");")</f>
        <v>paramCollection.AddWithValue(''@StreetName'', result.StreetName);</v>
      </c>
      <c r="P7" s="6" t="str">
        <f t="shared" si="5"/>
        <v>result.StreetName = reader.GetSafeString(ordinal++);</v>
      </c>
      <c r="Q7" s="6" t="str">
        <f t="shared" si="6"/>
        <v>String</v>
      </c>
    </row>
    <row r="8" spans="1:17" x14ac:dyDescent="0.3">
      <c r="A8" s="6" t="s">
        <v>251</v>
      </c>
      <c r="B8" s="6" t="str">
        <f t="shared" si="0"/>
        <v>nvarchar</v>
      </c>
      <c r="C8" s="6" t="str">
        <f>IF(I8="", CONCATENATE(B8," null"), CONCATENATE(B8,"(",I8,") null"))</f>
        <v>nvarchar(15) null</v>
      </c>
      <c r="D8" s="6" t="str">
        <f t="shared" si="7"/>
        <v>,@StreetDirSuffix nvarchar(15) = Null</v>
      </c>
      <c r="E8" s="6" t="str">
        <f t="shared" si="1"/>
        <v>ALTER TABLE Listings add StreetDirSuffix nvarchar(15) null</v>
      </c>
      <c r="F8" s="6"/>
      <c r="G8" s="6" t="s">
        <v>216</v>
      </c>
      <c r="H8" s="6" t="str">
        <f t="shared" si="2"/>
        <v>,StreetDirSuffix</v>
      </c>
      <c r="I8" s="9">
        <v>15</v>
      </c>
      <c r="J8" s="6"/>
      <c r="K8" s="6" t="str">
        <f>CONCATENATE("@",G8)</f>
        <v>@StreetDirSuffix</v>
      </c>
      <c r="L8" s="6" t="str">
        <f t="shared" si="3"/>
        <v>,@StreetDirSuffix</v>
      </c>
      <c r="M8" s="6" t="str">
        <f t="shared" si="4"/>
        <v>,StreetDirSuffix = @StreetDirSuffix</v>
      </c>
      <c r="N8" s="6" t="str">
        <f>CONCATENATE("result.",G8)</f>
        <v>result.StreetDirSuffix</v>
      </c>
      <c r="O8" s="6" t="str">
        <f>CONCATENATE("paramCollection.AddWithValue(''",K8,"'', ",N8,");")</f>
        <v>paramCollection.AddWithValue(''@StreetDirSuffix'', result.StreetDirSuffix);</v>
      </c>
      <c r="P8" s="6" t="str">
        <f t="shared" si="5"/>
        <v>result.StreetDirSuffix = reader.GetSafeString(ordinal++);</v>
      </c>
      <c r="Q8" s="6" t="str">
        <f t="shared" si="6"/>
        <v>String</v>
      </c>
    </row>
    <row r="9" spans="1:17" x14ac:dyDescent="0.3">
      <c r="A9" s="6" t="s">
        <v>251</v>
      </c>
      <c r="B9" s="6" t="str">
        <f t="shared" si="0"/>
        <v>nvarchar</v>
      </c>
      <c r="C9" s="6" t="str">
        <f>IF(I9="", CONCATENATE(B9," null"), CONCATENATE(B9,"(",I9,") null"))</f>
        <v>nvarchar(25) null</v>
      </c>
      <c r="D9" s="6" t="str">
        <f t="shared" si="7"/>
        <v>,@StreetSuffixModifier nvarchar(25) = Null</v>
      </c>
      <c r="E9" s="6" t="str">
        <f t="shared" si="1"/>
        <v>ALTER TABLE Listings add StreetSuffixModifier nvarchar(25) null</v>
      </c>
      <c r="F9" s="6"/>
      <c r="G9" s="6" t="s">
        <v>221</v>
      </c>
      <c r="H9" s="6" t="str">
        <f t="shared" si="2"/>
        <v>,StreetSuffixModifier</v>
      </c>
      <c r="I9" s="9">
        <v>25</v>
      </c>
      <c r="J9" s="6"/>
      <c r="K9" s="6" t="str">
        <f>CONCATENATE("@",G9)</f>
        <v>@StreetSuffixModifier</v>
      </c>
      <c r="L9" s="6" t="str">
        <f t="shared" si="3"/>
        <v>,@StreetSuffixModifier</v>
      </c>
      <c r="M9" s="6" t="str">
        <f t="shared" si="4"/>
        <v>,StreetSuffixModifier = @StreetSuffixModifier</v>
      </c>
      <c r="N9" s="6" t="str">
        <f>CONCATENATE("result.",G9)</f>
        <v>result.StreetSuffixModifier</v>
      </c>
      <c r="O9" s="6" t="str">
        <f>CONCATENATE("paramCollection.AddWithValue(''",K9,"'', ",N9,");")</f>
        <v>paramCollection.AddWithValue(''@StreetSuffixModifier'', result.StreetSuffixModifier);</v>
      </c>
      <c r="P9" s="6" t="str">
        <f t="shared" si="5"/>
        <v>result.StreetSuffixModifier = reader.GetSafeString(ordinal++);</v>
      </c>
      <c r="Q9" s="6" t="str">
        <f t="shared" si="6"/>
        <v>String</v>
      </c>
    </row>
    <row r="10" spans="1:17" x14ac:dyDescent="0.3">
      <c r="A10" s="6" t="s">
        <v>251</v>
      </c>
      <c r="B10" s="6" t="str">
        <f t="shared" si="0"/>
        <v>nvarchar</v>
      </c>
      <c r="C10" s="6" t="str">
        <f>IF(I10="", CONCATENATE(B10," null"), CONCATENATE(B10,"(",I10,") null"))</f>
        <v>nvarchar(25) null</v>
      </c>
      <c r="D10" s="6" t="str">
        <f t="shared" si="7"/>
        <v>,@StreetSuffix nvarchar(25) = Null</v>
      </c>
      <c r="E10" s="6" t="str">
        <f t="shared" si="1"/>
        <v>ALTER TABLE Listings add StreetSuffix nvarchar(25) null</v>
      </c>
      <c r="F10" s="6"/>
      <c r="G10" s="6" t="s">
        <v>220</v>
      </c>
      <c r="H10" s="6" t="str">
        <f t="shared" si="2"/>
        <v>,StreetSuffix</v>
      </c>
      <c r="I10" s="9">
        <v>25</v>
      </c>
      <c r="J10" s="6"/>
      <c r="K10" s="6" t="str">
        <f>CONCATENATE("@",G10)</f>
        <v>@StreetSuffix</v>
      </c>
      <c r="L10" s="6" t="str">
        <f t="shared" si="3"/>
        <v>,@StreetSuffix</v>
      </c>
      <c r="M10" s="6" t="str">
        <f t="shared" si="4"/>
        <v>,StreetSuffix = @StreetSuffix</v>
      </c>
      <c r="N10" s="6" t="str">
        <f>CONCATENATE("result.",G10)</f>
        <v>result.StreetSuffix</v>
      </c>
      <c r="O10" s="6" t="str">
        <f>CONCATENATE("paramCollection.AddWithValue(''",K10,"'', ",N10,");")</f>
        <v>paramCollection.AddWithValue(''@StreetSuffix'', result.StreetSuffix);</v>
      </c>
      <c r="P10" s="6" t="str">
        <f t="shared" si="5"/>
        <v>result.StreetSuffix = reader.GetSafeString(ordinal++);</v>
      </c>
      <c r="Q10" s="6" t="str">
        <f t="shared" si="6"/>
        <v>String</v>
      </c>
    </row>
    <row r="11" spans="1:17" x14ac:dyDescent="0.3">
      <c r="A11" s="6" t="s">
        <v>251</v>
      </c>
      <c r="B11" s="6" t="str">
        <f t="shared" si="0"/>
        <v>nvarchar</v>
      </c>
      <c r="C11" s="6" t="str">
        <f>IF(I11="", CONCATENATE(B11," null"), CONCATENATE(B11,"(",I11,") null"))</f>
        <v>nvarchar(2) null</v>
      </c>
      <c r="D11" s="6" t="str">
        <f t="shared" si="7"/>
        <v>,@StateOrProvince nvarchar(2) = Null</v>
      </c>
      <c r="E11" s="6" t="str">
        <f t="shared" si="1"/>
        <v>ALTER TABLE Listings add StateOrProvince nvarchar(2) null</v>
      </c>
      <c r="F11" s="6"/>
      <c r="G11" s="6" t="s">
        <v>212</v>
      </c>
      <c r="H11" s="6" t="str">
        <f t="shared" si="2"/>
        <v>,StateOrProvince</v>
      </c>
      <c r="I11" s="9">
        <v>2</v>
      </c>
      <c r="J11" s="6"/>
      <c r="K11" s="6" t="str">
        <f>CONCATENATE("@",G11)</f>
        <v>@StateOrProvince</v>
      </c>
      <c r="L11" s="6" t="str">
        <f t="shared" si="3"/>
        <v>,@StateOrProvince</v>
      </c>
      <c r="M11" s="6" t="str">
        <f t="shared" si="4"/>
        <v>,StateOrProvince = @StateOrProvince</v>
      </c>
      <c r="N11" s="6" t="str">
        <f>CONCATENATE("result.",G11)</f>
        <v>result.StateOrProvince</v>
      </c>
      <c r="O11" s="6" t="str">
        <f>CONCATENATE("paramCollection.AddWithValue(''",K11,"'', ",N11,");")</f>
        <v>paramCollection.AddWithValue(''@StateOrProvince'', result.StateOrProvince);</v>
      </c>
      <c r="P11" s="6" t="str">
        <f t="shared" si="5"/>
        <v>result.StateOrProvince = reader.GetSafeString(ordinal++);</v>
      </c>
      <c r="Q11" s="6" t="str">
        <f t="shared" si="6"/>
        <v>String</v>
      </c>
    </row>
    <row r="12" spans="1:17" x14ac:dyDescent="0.3">
      <c r="A12" s="6" t="s">
        <v>252</v>
      </c>
      <c r="B12" s="6" t="str">
        <f t="shared" si="0"/>
        <v>int</v>
      </c>
      <c r="C12" s="6" t="str">
        <f>IF(I12="", CONCATENATE(B12," null"), CONCATENATE(B12,"(",I12,") null"))</f>
        <v>int null</v>
      </c>
      <c r="D12" s="6" t="str">
        <f t="shared" si="7"/>
        <v>,@YearBuilt int = Null</v>
      </c>
      <c r="E12" s="6" t="str">
        <f t="shared" si="1"/>
        <v>ALTER TABLE Listings add YearBuilt int null</v>
      </c>
      <c r="F12" s="6"/>
      <c r="G12" s="6" t="s">
        <v>245</v>
      </c>
      <c r="H12" s="6" t="str">
        <f t="shared" si="2"/>
        <v>,YearBuilt</v>
      </c>
      <c r="J12" s="6"/>
      <c r="K12" s="6" t="str">
        <f>CONCATENATE("@",G12)</f>
        <v>@YearBuilt</v>
      </c>
      <c r="L12" s="6" t="str">
        <f t="shared" si="3"/>
        <v>,@YearBuilt</v>
      </c>
      <c r="M12" s="6" t="str">
        <f t="shared" si="4"/>
        <v>,YearBuilt = @YearBuilt</v>
      </c>
      <c r="N12" s="6" t="str">
        <f>CONCATENATE("result.",G12)</f>
        <v>result.YearBuilt</v>
      </c>
      <c r="O12" s="6" t="str">
        <f>CONCATENATE("paramCollection.AddWithValue(''",K12,"'', ",N12,");")</f>
        <v>paramCollection.AddWithValue(''@YearBuilt'', result.YearBuilt);</v>
      </c>
      <c r="P12" s="6" t="str">
        <f t="shared" si="5"/>
        <v>result.YearBuilt = reader.GetSafeInt32(ordinal++);</v>
      </c>
      <c r="Q12" s="6" t="str">
        <f t="shared" si="6"/>
        <v>Int32</v>
      </c>
    </row>
    <row r="13" spans="1:17" x14ac:dyDescent="0.3">
      <c r="A13" s="6" t="s">
        <v>251</v>
      </c>
      <c r="B13" s="6" t="str">
        <f t="shared" si="0"/>
        <v>nvarchar</v>
      </c>
      <c r="C13" s="6" t="str">
        <f>IF(I13="", CONCATENATE(B13," null"), CONCATENATE(B13,"(",I13,") null"))</f>
        <v>nvarchar(50) null</v>
      </c>
      <c r="D13" s="6" t="str">
        <f t="shared" si="7"/>
        <v>,@HighSchoolDistrict nvarchar(50) = Null</v>
      </c>
      <c r="E13" s="6" t="str">
        <f t="shared" si="1"/>
        <v>ALTER TABLE Listings add HighSchoolDistrict nvarchar(50) null</v>
      </c>
      <c r="F13" s="6"/>
      <c r="G13" s="6" t="s">
        <v>114</v>
      </c>
      <c r="H13" s="6" t="str">
        <f t="shared" si="2"/>
        <v>,HighSchoolDistrict</v>
      </c>
      <c r="I13" s="9">
        <v>50</v>
      </c>
      <c r="J13" s="6"/>
      <c r="K13" s="6" t="str">
        <f>CONCATENATE("@",G13)</f>
        <v>@HighSchoolDistrict</v>
      </c>
      <c r="L13" s="6" t="str">
        <f t="shared" si="3"/>
        <v>,@HighSchoolDistrict</v>
      </c>
      <c r="M13" s="6" t="str">
        <f t="shared" si="4"/>
        <v>,HighSchoolDistrict = @HighSchoolDistrict</v>
      </c>
      <c r="N13" s="6" t="str">
        <f>CONCATENATE("result.",G13)</f>
        <v>result.HighSchoolDistrict</v>
      </c>
      <c r="O13" s="6" t="str">
        <f>CONCATENATE("paramCollection.AddWithValue(''",K13,"'', ",N13,");")</f>
        <v>paramCollection.AddWithValue(''@HighSchoolDistrict'', result.HighSchoolDistrict);</v>
      </c>
      <c r="P13" s="6" t="str">
        <f t="shared" si="5"/>
        <v>result.HighSchoolDistrict = reader.GetSafeString(ordinal++);</v>
      </c>
      <c r="Q13" s="6" t="str">
        <f t="shared" si="6"/>
        <v>String</v>
      </c>
    </row>
    <row r="14" spans="1:17" x14ac:dyDescent="0.3">
      <c r="A14" s="6" t="s">
        <v>251</v>
      </c>
      <c r="B14" s="6" t="str">
        <f t="shared" si="0"/>
        <v>nvarchar</v>
      </c>
      <c r="C14" s="6" t="str">
        <f>IF(I14="", CONCATENATE(B14," null"), CONCATENATE(B14,"(",I14,") null"))</f>
        <v>nvarchar(MAX) null</v>
      </c>
      <c r="D14" s="6" t="str">
        <f>IF(I14="", CONCATENATE(",",K14, " ",B14," = Null"), CONCATENATE(",",K14," ",B14,"(",I14,") = Null"))</f>
        <v>,@MainMediaURL nvarchar(MAX) = Null</v>
      </c>
      <c r="E14" s="6" t="str">
        <f t="shared" si="1"/>
        <v>ALTER TABLE Listings add MainMediaURL nvarchar(MAX) null</v>
      </c>
      <c r="F14" s="6"/>
      <c r="G14" s="6" t="s">
        <v>255</v>
      </c>
      <c r="H14" s="6" t="str">
        <f t="shared" si="2"/>
        <v>,MainMediaURL</v>
      </c>
      <c r="I14" s="9" t="s">
        <v>636</v>
      </c>
      <c r="J14" s="6"/>
      <c r="K14" s="6" t="str">
        <f>CONCATENATE("@",G14)</f>
        <v>@MainMediaURL</v>
      </c>
      <c r="L14" s="6" t="str">
        <f t="shared" si="3"/>
        <v>,@MainMediaURL</v>
      </c>
      <c r="M14" s="6" t="str">
        <f t="shared" si="4"/>
        <v>,MainMediaURL = @MainMediaURL</v>
      </c>
      <c r="N14" s="6" t="str">
        <f>CONCATENATE("result.",G14)</f>
        <v>result.MainMediaURL</v>
      </c>
      <c r="O14" s="6" t="str">
        <f>CONCATENATE("paramCollection.AddWithValue(''",K14,"'', ",N14,");")</f>
        <v>paramCollection.AddWithValue(''@MainMediaURL'', result.MainMediaURL);</v>
      </c>
      <c r="P14" s="6" t="str">
        <f t="shared" si="5"/>
        <v>result.MainMediaURL = reader.GetSafeString(ordinal++);</v>
      </c>
      <c r="Q14" s="6" t="str">
        <f t="shared" si="6"/>
        <v>String</v>
      </c>
    </row>
    <row r="15" spans="1:17" x14ac:dyDescent="0.3">
      <c r="A15" s="6" t="s">
        <v>248</v>
      </c>
      <c r="B15" s="6" t="str">
        <f t="shared" si="0"/>
        <v>bit</v>
      </c>
      <c r="C15" s="6" t="str">
        <f>IF(I15="", CONCATENATE(B15," null"), CONCATENATE(B15,"(",I15,") null"))</f>
        <v>bit null</v>
      </c>
      <c r="D15" s="6" t="str">
        <f>IF(I15="", CONCATENATE(",",K15, " ",B15," = Null"), CONCATENATE(",",K15," ",B15,"(",I15,") = Null"))</f>
        <v>,@HasOpenHouse bit = Null</v>
      </c>
      <c r="E15" s="6" t="str">
        <f t="shared" si="1"/>
        <v>ALTER TABLE Listings add HasOpenHouse bit null</v>
      </c>
      <c r="F15" s="6"/>
      <c r="G15" s="6" t="s">
        <v>256</v>
      </c>
      <c r="H15" s="6" t="str">
        <f t="shared" si="2"/>
        <v>,HasOpenHouse</v>
      </c>
      <c r="J15" s="6"/>
      <c r="K15" s="6" t="str">
        <f>CONCATENATE("@",G15)</f>
        <v>@HasOpenHouse</v>
      </c>
      <c r="L15" s="6" t="str">
        <f t="shared" si="3"/>
        <v>,@HasOpenHouse</v>
      </c>
      <c r="M15" s="6" t="str">
        <f t="shared" si="4"/>
        <v>,HasOpenHouse = @HasOpenHouse</v>
      </c>
      <c r="N15" s="6" t="str">
        <f>CONCATENATE("result.",G15)</f>
        <v>result.HasOpenHouse</v>
      </c>
      <c r="O15" s="6" t="str">
        <f>CONCATENATE("paramCollection.AddWithValue(''",K15,"'', ",N15,");")</f>
        <v>paramCollection.AddWithValue(''@HasOpenHouse'', result.HasOpenHouse);</v>
      </c>
      <c r="P15" s="6" t="str">
        <f t="shared" si="5"/>
        <v>result.HasOpenHouse = reader.GetSafeBool(ordinal++);</v>
      </c>
      <c r="Q15" s="6" t="str">
        <f t="shared" si="6"/>
        <v>Bool</v>
      </c>
    </row>
    <row r="16" spans="1:17" x14ac:dyDescent="0.3">
      <c r="A16" s="6" t="s">
        <v>252</v>
      </c>
      <c r="B16" s="6" t="str">
        <f t="shared" si="0"/>
        <v>int</v>
      </c>
      <c r="C16" s="6" t="str">
        <f>IF(I16="", CONCATENATE(B16," null"), CONCATENATE(B16,"(",I16,") null"))</f>
        <v>int null</v>
      </c>
      <c r="D16" s="6" t="str">
        <f>IF(I16="", CONCATENATE(",",K16, " ",B16," = Null"), CONCATENATE(",",K16," ",B16,"(",I16,") = Null"))</f>
        <v>,@DisplayOrder int = Null</v>
      </c>
      <c r="E16" s="6" t="str">
        <f t="shared" si="1"/>
        <v>ALTER TABLE Listings add DisplayOrder int null</v>
      </c>
      <c r="F16" s="6"/>
      <c r="G16" s="6" t="s">
        <v>257</v>
      </c>
      <c r="H16" s="6" t="str">
        <f t="shared" si="2"/>
        <v>,DisplayOrder</v>
      </c>
      <c r="J16" s="6"/>
      <c r="K16" s="6" t="str">
        <f>CONCATENATE("@",G16)</f>
        <v>@DisplayOrder</v>
      </c>
      <c r="L16" s="6" t="str">
        <f t="shared" si="3"/>
        <v>,@DisplayOrder</v>
      </c>
      <c r="M16" s="6" t="str">
        <f t="shared" si="4"/>
        <v>,DisplayOrder = @DisplayOrder</v>
      </c>
      <c r="N16" s="6" t="str">
        <f>CONCATENATE("result.",G16)</f>
        <v>result.DisplayOrder</v>
      </c>
      <c r="O16" s="6" t="str">
        <f>CONCATENATE("paramCollection.AddWithValue(''",K16,"'', ",N16,");")</f>
        <v>paramCollection.AddWithValue(''@DisplayOrder'', result.DisplayOrder);</v>
      </c>
      <c r="P16" s="6" t="str">
        <f t="shared" si="5"/>
        <v>result.DisplayOrder = reader.GetSafeInt32(ordinal++);</v>
      </c>
      <c r="Q16" s="6" t="str">
        <f t="shared" si="6"/>
        <v>Int32</v>
      </c>
    </row>
    <row r="17" spans="1:17" x14ac:dyDescent="0.3">
      <c r="A17" s="6" t="s">
        <v>251</v>
      </c>
      <c r="B17" s="6" t="str">
        <f t="shared" si="0"/>
        <v>nvarchar</v>
      </c>
      <c r="C17" s="6" t="str">
        <f>IF(I17="", CONCATENATE(B17," null"), CONCATENATE(B17,"(",I17,") null"))</f>
        <v>nvarchar(25) null</v>
      </c>
      <c r="D17" s="6" t="str">
        <f>IF(I17="", CONCATENATE(",",K17, " ",B17," = Null"), CONCATENATE(",",K17," ",B17,"(",I17,") = Null"))</f>
        <v>,@MlsListingId nvarchar(25) = Null</v>
      </c>
      <c r="E17" s="6" t="str">
        <f t="shared" si="1"/>
        <v>ALTER TABLE Listings add MlsListingId nvarchar(25) null</v>
      </c>
      <c r="F17" s="6"/>
      <c r="G17" s="6" t="s">
        <v>258</v>
      </c>
      <c r="H17" s="6" t="str">
        <f t="shared" si="2"/>
        <v>,MlsListingId</v>
      </c>
      <c r="I17" s="9">
        <v>25</v>
      </c>
      <c r="J17" s="6"/>
      <c r="K17" s="6" t="str">
        <f>CONCATENATE("@",G17)</f>
        <v>@MlsListingId</v>
      </c>
      <c r="L17" s="6" t="str">
        <f t="shared" si="3"/>
        <v>,@MlsListingId</v>
      </c>
      <c r="M17" s="6" t="str">
        <f t="shared" si="4"/>
        <v>,MlsListingId = @MlsListingId</v>
      </c>
      <c r="N17" s="6" t="str">
        <f>CONCATENATE("result.",G17)</f>
        <v>result.MlsListingId</v>
      </c>
      <c r="O17" s="6" t="str">
        <f>CONCATENATE("paramCollection.AddWithValue(''",K17,"'', ",N17,");")</f>
        <v>paramCollection.AddWithValue(''@MlsListingId'', result.MlsListingId);</v>
      </c>
      <c r="P17" s="6" t="str">
        <f t="shared" si="5"/>
        <v>result.MlsListingId = reader.GetSafeString(ordinal++);</v>
      </c>
      <c r="Q17" s="6" t="str">
        <f t="shared" si="6"/>
        <v>String</v>
      </c>
    </row>
    <row r="18" spans="1:17" x14ac:dyDescent="0.3">
      <c r="A18" s="6" t="s">
        <v>251</v>
      </c>
      <c r="B18" s="6" t="str">
        <f t="shared" si="0"/>
        <v>nvarchar</v>
      </c>
      <c r="C18" s="6" t="str">
        <f>IF(I18="", CONCATENATE(B18," null"), CONCATENATE(B18,"(",I18,") null"))</f>
        <v>nvarchar(300) null</v>
      </c>
      <c r="D18" s="6" t="str">
        <f>IF(I18="", CONCATENATE(",",K18, " ",B18," = Null"), CONCATENATE(",",K18," ",B18,"(",I18,") = Null"))</f>
        <v>,@FavoritesId nvarchar(300) = Null</v>
      </c>
      <c r="E18" s="6" t="str">
        <f t="shared" si="1"/>
        <v>ALTER TABLE Listings add FavoritesId nvarchar(300) null</v>
      </c>
      <c r="F18" s="6"/>
      <c r="G18" s="6" t="s">
        <v>259</v>
      </c>
      <c r="H18" s="6" t="str">
        <f t="shared" si="2"/>
        <v>,FavoritesId</v>
      </c>
      <c r="I18" s="9">
        <v>300</v>
      </c>
      <c r="J18" s="6"/>
      <c r="K18" s="6" t="str">
        <f>CONCATENATE("@",G18)</f>
        <v>@FavoritesId</v>
      </c>
      <c r="L18" s="6" t="str">
        <f t="shared" si="3"/>
        <v>,@FavoritesId</v>
      </c>
      <c r="M18" s="6" t="str">
        <f t="shared" si="4"/>
        <v>,FavoritesId = @FavoritesId</v>
      </c>
      <c r="N18" s="6" t="str">
        <f>CONCATENATE("result.",G18)</f>
        <v>result.FavoritesId</v>
      </c>
      <c r="O18" s="6" t="str">
        <f>CONCATENATE("paramCollection.AddWithValue(''",K18,"'', ",N18,");")</f>
        <v>paramCollection.AddWithValue(''@FavoritesId'', result.FavoritesId);</v>
      </c>
      <c r="P18" s="6" t="str">
        <f t="shared" si="5"/>
        <v>result.FavoritesId = reader.GetSafeString(ordinal++);</v>
      </c>
      <c r="Q18" s="6" t="str">
        <f t="shared" si="6"/>
        <v>String</v>
      </c>
    </row>
    <row r="19" spans="1:17" x14ac:dyDescent="0.3">
      <c r="A19" s="6" t="s">
        <v>251</v>
      </c>
      <c r="B19" s="6" t="str">
        <f t="shared" si="0"/>
        <v>nvarchar</v>
      </c>
      <c r="C19" s="6" t="str">
        <f>IF(I19="", CONCATENATE(B19," null"), CONCATENATE(B19,"(",I19,") null"))</f>
        <v>nvarchar(100) null</v>
      </c>
      <c r="D19" s="6" t="str">
        <f>IF(I19="", CONCATENATE(",",K19, " ",B19," = Null"), CONCATENATE(",",K19," ",B19,"(",I19,") = Null"))</f>
        <v>,@StreetAddress nvarchar(100) = Null</v>
      </c>
      <c r="E19" s="6" t="str">
        <f t="shared" si="1"/>
        <v>ALTER TABLE Listings add StreetAddress nvarchar(100) null</v>
      </c>
      <c r="F19" s="6"/>
      <c r="G19" s="6" t="s">
        <v>260</v>
      </c>
      <c r="H19" s="6" t="str">
        <f t="shared" si="2"/>
        <v>,StreetAddress</v>
      </c>
      <c r="I19" s="9">
        <v>100</v>
      </c>
      <c r="J19" s="6"/>
      <c r="K19" s="6" t="str">
        <f>CONCATENATE("@",G19)</f>
        <v>@StreetAddress</v>
      </c>
      <c r="L19" s="6" t="str">
        <f t="shared" si="3"/>
        <v>,@StreetAddress</v>
      </c>
      <c r="M19" s="6" t="str">
        <f t="shared" si="4"/>
        <v>,StreetAddress = @StreetAddress</v>
      </c>
      <c r="N19" s="6" t="str">
        <f>CONCATENATE("result.",G19)</f>
        <v>result.StreetAddress</v>
      </c>
      <c r="O19" s="6" t="str">
        <f>CONCATENATE("paramCollection.AddWithValue(''",K19,"'', ",N19,");")</f>
        <v>paramCollection.AddWithValue(''@StreetAddress'', result.StreetAddress);</v>
      </c>
      <c r="P19" s="6" t="str">
        <f t="shared" si="5"/>
        <v>result.StreetAddress = reader.GetSafeString(ordinal++);</v>
      </c>
      <c r="Q19" s="6" t="str">
        <f t="shared" si="6"/>
        <v>String</v>
      </c>
    </row>
    <row r="20" spans="1:17" x14ac:dyDescent="0.3">
      <c r="A20" s="6" t="s">
        <v>251</v>
      </c>
      <c r="B20" s="6" t="str">
        <f t="shared" si="0"/>
        <v>nvarchar</v>
      </c>
      <c r="C20" s="6" t="str">
        <f>IF(I20="", CONCATENATE(B20," null"), CONCATENATE(B20,"(",I20,") null"))</f>
        <v>nvarchar(100) null</v>
      </c>
      <c r="D20" s="6" t="str">
        <f>IF(I20="", CONCATENATE(",",K20, " ",B20," = Null"), CONCATENATE(",",K20," ",B20,"(",I20,") = Null"))</f>
        <v>,@AddressLine1 nvarchar(100) = Null</v>
      </c>
      <c r="E20" s="6" t="str">
        <f t="shared" si="1"/>
        <v>ALTER TABLE Listings add AddressLine1 nvarchar(100) null</v>
      </c>
      <c r="F20" s="6"/>
      <c r="G20" s="6" t="s">
        <v>261</v>
      </c>
      <c r="H20" s="6" t="str">
        <f t="shared" si="2"/>
        <v>,AddressLine1</v>
      </c>
      <c r="I20" s="9">
        <v>100</v>
      </c>
      <c r="J20" s="6"/>
      <c r="K20" s="6" t="str">
        <f>CONCATENATE("@",G20)</f>
        <v>@AddressLine1</v>
      </c>
      <c r="L20" s="6" t="str">
        <f t="shared" si="3"/>
        <v>,@AddressLine1</v>
      </c>
      <c r="M20" s="6" t="str">
        <f t="shared" si="4"/>
        <v>,AddressLine1 = @AddressLine1</v>
      </c>
      <c r="N20" s="6" t="str">
        <f>CONCATENATE("result.",G20)</f>
        <v>result.AddressLine1</v>
      </c>
      <c r="O20" s="6" t="str">
        <f>CONCATENATE("paramCollection.AddWithValue(''",K20,"'', ",N20,");")</f>
        <v>paramCollection.AddWithValue(''@AddressLine1'', result.AddressLine1);</v>
      </c>
      <c r="P20" s="6" t="str">
        <f t="shared" si="5"/>
        <v>result.AddressLine1 = reader.GetSafeString(ordinal++);</v>
      </c>
      <c r="Q20" s="6" t="str">
        <f t="shared" si="6"/>
        <v>String</v>
      </c>
    </row>
    <row r="21" spans="1:17" x14ac:dyDescent="0.3">
      <c r="A21" s="6" t="s">
        <v>251</v>
      </c>
      <c r="B21" s="6" t="str">
        <f t="shared" si="0"/>
        <v>nvarchar</v>
      </c>
      <c r="C21" s="6" t="str">
        <f>IF(I21="", CONCATENATE(B21," null"), CONCATENATE(B21,"(",I21,") null"))</f>
        <v>nvarchar(100) null</v>
      </c>
      <c r="D21" s="6" t="str">
        <f>IF(I21="", CONCATENATE(",",K21, " ",B21," = Null"), CONCATENATE(",",K21," ",B21,"(",I21,") = Null"))</f>
        <v>,@AddressLine2 nvarchar(100) = Null</v>
      </c>
      <c r="E21" s="6" t="str">
        <f t="shared" si="1"/>
        <v>ALTER TABLE Listings add AddressLine2 nvarchar(100) null</v>
      </c>
      <c r="F21" s="6"/>
      <c r="G21" s="6" t="s">
        <v>262</v>
      </c>
      <c r="H21" s="6" t="str">
        <f t="shared" si="2"/>
        <v>,AddressLine2</v>
      </c>
      <c r="I21" s="9">
        <v>100</v>
      </c>
      <c r="J21" s="6"/>
      <c r="K21" s="6" t="str">
        <f>CONCATENATE("@",G21)</f>
        <v>@AddressLine2</v>
      </c>
      <c r="L21" s="6" t="str">
        <f t="shared" si="3"/>
        <v>,@AddressLine2</v>
      </c>
      <c r="M21" s="6" t="str">
        <f t="shared" si="4"/>
        <v>,AddressLine2 = @AddressLine2</v>
      </c>
      <c r="N21" s="6" t="str">
        <f>CONCATENATE("result.",G21)</f>
        <v>result.AddressLine2</v>
      </c>
      <c r="O21" s="6" t="str">
        <f>CONCATENATE("paramCollection.AddWithValue(''",K21,"'', ",N21,");")</f>
        <v>paramCollection.AddWithValue(''@AddressLine2'', result.AddressLine2);</v>
      </c>
      <c r="P21" s="6" t="str">
        <f t="shared" si="5"/>
        <v>result.AddressLine2 = reader.GetSafeString(ordinal++);</v>
      </c>
      <c r="Q21" s="6" t="str">
        <f t="shared" si="6"/>
        <v>String</v>
      </c>
    </row>
    <row r="22" spans="1:17" x14ac:dyDescent="0.3">
      <c r="A22" s="6" t="s">
        <v>251</v>
      </c>
      <c r="B22" s="6" t="str">
        <f t="shared" si="0"/>
        <v>nvarchar</v>
      </c>
      <c r="C22" s="6" t="str">
        <f>IF(I22="", CONCATENATE(B22," null"), CONCATENATE(B22,"(",I22,") null"))</f>
        <v>nvarchar(50) null</v>
      </c>
      <c r="D22" s="6" t="str">
        <f>IF(I22="", CONCATENATE(",",K22, " ",B22," = Null"), CONCATENATE(",",K22," ",B22,"(",I22,") = Null"))</f>
        <v>,@City nvarchar(50) = Null</v>
      </c>
      <c r="E22" s="6" t="str">
        <f t="shared" si="1"/>
        <v>ALTER TABLE Listings add City nvarchar(50) null</v>
      </c>
      <c r="F22" s="6"/>
      <c r="G22" s="6" t="s">
        <v>43</v>
      </c>
      <c r="H22" s="6" t="str">
        <f t="shared" si="2"/>
        <v>,City</v>
      </c>
      <c r="I22" s="9">
        <v>50</v>
      </c>
      <c r="J22" s="6"/>
      <c r="K22" s="6" t="str">
        <f>CONCATENATE("@",G22)</f>
        <v>@City</v>
      </c>
      <c r="L22" s="6" t="str">
        <f t="shared" si="3"/>
        <v>,@City</v>
      </c>
      <c r="M22" s="6" t="str">
        <f t="shared" si="4"/>
        <v>,City = @City</v>
      </c>
      <c r="N22" s="6" t="str">
        <f>CONCATENATE("result.",G22)</f>
        <v>result.City</v>
      </c>
      <c r="O22" s="6" t="str">
        <f>CONCATENATE("paramCollection.AddWithValue(''",K22,"'', ",N22,");")</f>
        <v>paramCollection.AddWithValue(''@City'', result.City);</v>
      </c>
      <c r="P22" s="6" t="str">
        <f t="shared" si="5"/>
        <v>result.City = reader.GetSafeString(ordinal++);</v>
      </c>
      <c r="Q22" s="6" t="str">
        <f t="shared" si="6"/>
        <v>String</v>
      </c>
    </row>
    <row r="23" spans="1:17" x14ac:dyDescent="0.3">
      <c r="A23" s="6" t="s">
        <v>251</v>
      </c>
      <c r="B23" s="6" t="str">
        <f t="shared" si="0"/>
        <v>nvarchar</v>
      </c>
      <c r="C23" s="6" t="str">
        <f>IF(I23="", CONCATENATE(B23," null"), CONCATENATE(B23,"(",I23,") null"))</f>
        <v>nvarchar(10) null</v>
      </c>
      <c r="D23" s="6" t="str">
        <f>IF(I23="", CONCATENATE(",",K23, " ",B23," = Null"), CONCATENATE(",",K23," ",B23,"(",I23,") = Null"))</f>
        <v>,@PostalCode nvarchar(10) = Null</v>
      </c>
      <c r="E23" s="6" t="str">
        <f t="shared" si="1"/>
        <v>ALTER TABLE Listings add PostalCode nvarchar(10) null</v>
      </c>
      <c r="F23" s="6"/>
      <c r="G23" s="6" t="s">
        <v>186</v>
      </c>
      <c r="H23" s="6" t="str">
        <f t="shared" si="2"/>
        <v>,PostalCode</v>
      </c>
      <c r="I23" s="9">
        <v>10</v>
      </c>
      <c r="J23" s="6"/>
      <c r="K23" s="6" t="str">
        <f>CONCATENATE("@",G23)</f>
        <v>@PostalCode</v>
      </c>
      <c r="L23" s="6" t="str">
        <f t="shared" si="3"/>
        <v>,@PostalCode</v>
      </c>
      <c r="M23" s="6" t="str">
        <f t="shared" si="4"/>
        <v>,PostalCode = @PostalCode</v>
      </c>
      <c r="N23" s="6" t="str">
        <f>CONCATENATE("result.",G23)</f>
        <v>result.PostalCode</v>
      </c>
      <c r="O23" s="6" t="str">
        <f>CONCATENATE("paramCollection.AddWithValue(''",K23,"'', ",N23,");")</f>
        <v>paramCollection.AddWithValue(''@PostalCode'', result.PostalCode);</v>
      </c>
      <c r="P23" s="6" t="str">
        <f t="shared" si="5"/>
        <v>result.PostalCode = reader.GetSafeString(ordinal++);</v>
      </c>
      <c r="Q23" s="6" t="str">
        <f t="shared" si="6"/>
        <v>String</v>
      </c>
    </row>
    <row r="24" spans="1:17" x14ac:dyDescent="0.3">
      <c r="A24" s="6" t="s">
        <v>252</v>
      </c>
      <c r="B24" s="6" t="str">
        <f t="shared" si="0"/>
        <v>int</v>
      </c>
      <c r="C24" s="6" t="str">
        <f>IF(I24="", CONCATENATE(B24," null"), CONCATENATE(B24,"(",I24,") null"))</f>
        <v>int null</v>
      </c>
      <c r="D24" s="6" t="str">
        <f>IF(I24="", CONCATENATE(",",K24, " ",B24," = Null"), CONCATENATE(",",K24," ",B24,"(",I24,") = Null"))</f>
        <v>,@ListPrice int = Null</v>
      </c>
      <c r="E24" s="6" t="str">
        <f t="shared" si="1"/>
        <v>ALTER TABLE Listings add ListPrice int null</v>
      </c>
      <c r="F24" s="6"/>
      <c r="G24" s="6" t="s">
        <v>139</v>
      </c>
      <c r="H24" s="6" t="str">
        <f t="shared" si="2"/>
        <v>,ListPrice</v>
      </c>
      <c r="J24" s="6"/>
      <c r="K24" s="6" t="str">
        <f>CONCATENATE("@",G24)</f>
        <v>@ListPrice</v>
      </c>
      <c r="L24" s="6" t="str">
        <f t="shared" si="3"/>
        <v>,@ListPrice</v>
      </c>
      <c r="M24" s="6" t="str">
        <f t="shared" si="4"/>
        <v>,ListPrice = @ListPrice</v>
      </c>
      <c r="N24" s="6" t="str">
        <f>CONCATENATE("result.",G24)</f>
        <v>result.ListPrice</v>
      </c>
      <c r="O24" s="6" t="str">
        <f>CONCATENATE("paramCollection.AddWithValue(''",K24,"'', ",N24,");")</f>
        <v>paramCollection.AddWithValue(''@ListPrice'', result.ListPrice);</v>
      </c>
      <c r="P24" s="6" t="str">
        <f t="shared" si="5"/>
        <v>result.ListPrice = reader.GetSafeInt32(ordinal++);</v>
      </c>
      <c r="Q24" s="6" t="str">
        <f t="shared" si="6"/>
        <v>Int32</v>
      </c>
    </row>
    <row r="25" spans="1:17" x14ac:dyDescent="0.3">
      <c r="A25" s="6" t="s">
        <v>252</v>
      </c>
      <c r="B25" s="6" t="str">
        <f t="shared" si="0"/>
        <v>int</v>
      </c>
      <c r="C25" s="6" t="str">
        <f>IF(I25="", CONCATENATE(B25," null"), CONCATENATE(B25,"(",I25,") null"))</f>
        <v>int null</v>
      </c>
      <c r="D25" s="6" t="str">
        <f>IF(I25="", CONCATENATE(",",K25, " ",B25," = Null"), CONCATENATE(",",K25," ",B25,"(",I25,") = Null"))</f>
        <v>,@BedroomsTotal int = Null</v>
      </c>
      <c r="E25" s="6" t="str">
        <f t="shared" si="1"/>
        <v>ALTER TABLE Listings add BedroomsTotal int null</v>
      </c>
      <c r="F25" s="6"/>
      <c r="G25" s="6" t="s">
        <v>22</v>
      </c>
      <c r="H25" s="6" t="str">
        <f t="shared" si="2"/>
        <v>,BedroomsTotal</v>
      </c>
      <c r="J25" s="6"/>
      <c r="K25" s="6" t="str">
        <f>CONCATENATE("@",G25)</f>
        <v>@BedroomsTotal</v>
      </c>
      <c r="L25" s="6" t="str">
        <f t="shared" si="3"/>
        <v>,@BedroomsTotal</v>
      </c>
      <c r="M25" s="6" t="str">
        <f t="shared" si="4"/>
        <v>,BedroomsTotal = @BedroomsTotal</v>
      </c>
      <c r="N25" s="6" t="str">
        <f>CONCATENATE("result.",G25)</f>
        <v>result.BedroomsTotal</v>
      </c>
      <c r="O25" s="6" t="str">
        <f>CONCATENATE("paramCollection.AddWithValue(''",K25,"'', ",N25,");")</f>
        <v>paramCollection.AddWithValue(''@BedroomsTotal'', result.BedroomsTotal);</v>
      </c>
      <c r="P25" s="6" t="str">
        <f t="shared" si="5"/>
        <v>result.BedroomsTotal = reader.GetSafeInt32(ordinal++);</v>
      </c>
      <c r="Q25" s="6" t="str">
        <f t="shared" si="6"/>
        <v>Int32</v>
      </c>
    </row>
    <row r="26" spans="1:17" x14ac:dyDescent="0.3">
      <c r="A26" s="6" t="s">
        <v>252</v>
      </c>
      <c r="B26" s="6" t="str">
        <f t="shared" si="0"/>
        <v>int</v>
      </c>
      <c r="C26" s="6" t="str">
        <f>IF(I26="", CONCATENATE(B26," null"), CONCATENATE(B26,"(",I26,") null"))</f>
        <v>int null</v>
      </c>
      <c r="D26" s="6" t="str">
        <f>IF(I26="", CONCATENATE(",",K26, " ",B26," = Null"), CONCATENATE(",",K26," ",B26,"(",I26,") = Null"))</f>
        <v>,@BathroomsFull int = Null</v>
      </c>
      <c r="E26" s="6" t="str">
        <f t="shared" si="1"/>
        <v>ALTER TABLE Listings add BathroomsFull int null</v>
      </c>
      <c r="F26" s="6"/>
      <c r="G26" s="6" t="s">
        <v>16</v>
      </c>
      <c r="H26" s="6" t="str">
        <f t="shared" si="2"/>
        <v>,BathroomsFull</v>
      </c>
      <c r="J26" s="6"/>
      <c r="K26" s="6" t="str">
        <f>CONCATENATE("@",G26)</f>
        <v>@BathroomsFull</v>
      </c>
      <c r="L26" s="6" t="str">
        <f t="shared" si="3"/>
        <v>,@BathroomsFull</v>
      </c>
      <c r="M26" s="6" t="str">
        <f t="shared" si="4"/>
        <v>,BathroomsFull = @BathroomsFull</v>
      </c>
      <c r="N26" s="6" t="str">
        <f>CONCATENATE("result.",G26)</f>
        <v>result.BathroomsFull</v>
      </c>
      <c r="O26" s="6" t="str">
        <f>CONCATENATE("paramCollection.AddWithValue(''",K26,"'', ",N26,");")</f>
        <v>paramCollection.AddWithValue(''@BathroomsFull'', result.BathroomsFull);</v>
      </c>
      <c r="P26" s="6" t="str">
        <f t="shared" si="5"/>
        <v>result.BathroomsFull = reader.GetSafeInt32(ordinal++);</v>
      </c>
      <c r="Q26" s="6" t="str">
        <f t="shared" si="6"/>
        <v>Int32</v>
      </c>
    </row>
    <row r="27" spans="1:17" x14ac:dyDescent="0.3">
      <c r="A27" s="6" t="s">
        <v>252</v>
      </c>
      <c r="B27" s="6" t="str">
        <f t="shared" si="0"/>
        <v>int</v>
      </c>
      <c r="C27" s="6" t="str">
        <f>IF(I27="", CONCATENATE(B27," null"), CONCATENATE(B27,"(",I27,") null"))</f>
        <v>int null</v>
      </c>
      <c r="D27" s="6" t="str">
        <f>IF(I27="", CONCATENATE(",",K27, " ",B27," = Null"), CONCATENATE(",",K27," ",B27,"(",I27,") = Null"))</f>
        <v>,@LivingArea int = Null</v>
      </c>
      <c r="E27" s="6" t="str">
        <f t="shared" si="1"/>
        <v>ALTER TABLE Listings add LivingArea int null</v>
      </c>
      <c r="F27" s="6"/>
      <c r="G27" s="6" t="s">
        <v>144</v>
      </c>
      <c r="H27" s="6" t="str">
        <f t="shared" si="2"/>
        <v>,LivingArea</v>
      </c>
      <c r="J27" s="6"/>
      <c r="K27" s="6" t="str">
        <f>CONCATENATE("@",G27)</f>
        <v>@LivingArea</v>
      </c>
      <c r="L27" s="6" t="str">
        <f t="shared" si="3"/>
        <v>,@LivingArea</v>
      </c>
      <c r="M27" s="6" t="str">
        <f t="shared" si="4"/>
        <v>,LivingArea = @LivingArea</v>
      </c>
      <c r="N27" s="6" t="str">
        <f>CONCATENATE("result.",G27)</f>
        <v>result.LivingArea</v>
      </c>
      <c r="O27" s="6" t="str">
        <f>CONCATENATE("paramCollection.AddWithValue(''",K27,"'', ",N27,");")</f>
        <v>paramCollection.AddWithValue(''@LivingArea'', result.LivingArea);</v>
      </c>
      <c r="P27" s="6" t="str">
        <f t="shared" si="5"/>
        <v>result.LivingArea = reader.GetSafeInt32(ordinal++);</v>
      </c>
      <c r="Q27" s="6" t="str">
        <f t="shared" si="6"/>
        <v>Int32</v>
      </c>
    </row>
    <row r="28" spans="1:17" x14ac:dyDescent="0.3">
      <c r="A28" s="6" t="s">
        <v>253</v>
      </c>
      <c r="B28" s="6" t="str">
        <f t="shared" si="0"/>
        <v>decimal</v>
      </c>
      <c r="C28" s="6" t="str">
        <f>IF(I28="", CONCATENATE(B28," null"), CONCATENATE(B28,"(",I28,") null"))</f>
        <v>decimal(14,2) null</v>
      </c>
      <c r="D28" s="6" t="str">
        <f>IF(I28="", CONCATENATE(",",K28, " ",B28," = Null"), CONCATENATE(",",K28," ",B28,"(",I28,") = Null"))</f>
        <v>,@LotSizeSquareFeet decimal(14,2) = Null</v>
      </c>
      <c r="E28" s="6" t="str">
        <f t="shared" si="1"/>
        <v>ALTER TABLE Listings add LotSizeSquareFeet decimal(14,2) null</v>
      </c>
      <c r="F28" s="6"/>
      <c r="G28" s="6" t="s">
        <v>155</v>
      </c>
      <c r="H28" s="6" t="str">
        <f t="shared" si="2"/>
        <v>,LotSizeSquareFeet</v>
      </c>
      <c r="I28" s="9" t="s">
        <v>619</v>
      </c>
      <c r="J28" s="6"/>
      <c r="K28" s="6" t="str">
        <f>CONCATENATE("@",G28)</f>
        <v>@LotSizeSquareFeet</v>
      </c>
      <c r="L28" s="6" t="str">
        <f t="shared" si="3"/>
        <v>,@LotSizeSquareFeet</v>
      </c>
      <c r="M28" s="6" t="str">
        <f t="shared" si="4"/>
        <v>,LotSizeSquareFeet = @LotSizeSquareFeet</v>
      </c>
      <c r="N28" s="6" t="str">
        <f>CONCATENATE("result.",G28)</f>
        <v>result.LotSizeSquareFeet</v>
      </c>
      <c r="O28" s="6" t="str">
        <f>CONCATENATE("paramCollection.AddWithValue(''",K28,"'', ",N28,");")</f>
        <v>paramCollection.AddWithValue(''@LotSizeSquareFeet'', result.LotSizeSquareFeet);</v>
      </c>
      <c r="P28" s="6" t="str">
        <f t="shared" si="5"/>
        <v>result.LotSizeSquareFeet = reader.GetSafeDecimal(ordinal++);</v>
      </c>
      <c r="Q28" s="6" t="str">
        <f t="shared" si="6"/>
        <v>Decimal</v>
      </c>
    </row>
    <row r="29" spans="1:17" ht="28.8" x14ac:dyDescent="0.55000000000000004">
      <c r="A29" s="8" t="s">
        <v>618</v>
      </c>
      <c r="B29" s="6"/>
      <c r="C29" s="6"/>
      <c r="D29" s="6"/>
      <c r="E29" s="6"/>
      <c r="F29" s="6"/>
      <c r="G29" s="6"/>
      <c r="H29" s="6"/>
      <c r="J29" s="6"/>
      <c r="K29" s="6"/>
      <c r="L29" s="6"/>
      <c r="M29" s="6" t="str">
        <f t="shared" si="4"/>
        <v xml:space="preserve"> = </v>
      </c>
      <c r="N29" s="6"/>
      <c r="O29" s="6"/>
      <c r="P29" s="6" t="str">
        <f t="shared" si="5"/>
        <v>result. = reader.GetSafe(ordinal++);</v>
      </c>
      <c r="Q29" s="6"/>
    </row>
    <row r="30" spans="1:17" x14ac:dyDescent="0.3">
      <c r="A30" s="6" t="s">
        <v>248</v>
      </c>
      <c r="B30" s="6" t="str">
        <f t="shared" si="0"/>
        <v>bit</v>
      </c>
      <c r="C30" s="6" t="str">
        <f>IF(I30="", CONCATENATE(B30," null"), CONCATENATE(B30,"(",I30,") null"))</f>
        <v>bit null</v>
      </c>
      <c r="D30" s="6" t="str">
        <f>IF(I30="", CONCATENATE(",",K30, " ",B30," = Null"), CONCATENATE(",",K30," ",B30,"(",I30,") = Null"))</f>
        <v>,@_433aCertifiedYN bit = Null</v>
      </c>
      <c r="E30" s="6" t="str">
        <f t="shared" si="1"/>
        <v>ALTER TABLE Listings add _433aCertifiedYN bit null</v>
      </c>
      <c r="F30" s="6"/>
      <c r="G30" s="6" t="s">
        <v>249</v>
      </c>
      <c r="H30" s="6" t="str">
        <f t="shared" si="2"/>
        <v>,_433aCertifiedYN</v>
      </c>
      <c r="J30" s="6" t="str">
        <f>CONCATENATE("rowData.",G30," = bool.Parse(results.GetString(startingIndex++));")</f>
        <v>rowData._433aCertifiedYN = bool.Parse(results.GetString(startingIndex++));</v>
      </c>
      <c r="K30" s="6" t="str">
        <f>CONCATENATE("@",G30)</f>
        <v>@_433aCertifiedYN</v>
      </c>
      <c r="L30" s="6" t="str">
        <f t="shared" si="3"/>
        <v>,@_433aCertifiedYN</v>
      </c>
      <c r="M30" s="6" t="str">
        <f t="shared" si="4"/>
        <v>,_433aCertifiedYN = @_433aCertifiedYN</v>
      </c>
      <c r="N30" s="6" t="str">
        <f>CONCATENATE("result.",G30)</f>
        <v>result._433aCertifiedYN</v>
      </c>
      <c r="O30" s="6" t="str">
        <f>CONCATENATE("paramCollection.AddWithValue(''",K30,"'', ",N30,");")</f>
        <v>paramCollection.AddWithValue(''@_433aCertifiedYN'', result._433aCertifiedYN);</v>
      </c>
      <c r="P30" s="6" t="str">
        <f t="shared" si="5"/>
        <v>result._433aCertifiedYN = reader.GetSafeBool(ordinal++);</v>
      </c>
      <c r="Q30" s="6" t="str">
        <f t="shared" si="6"/>
        <v>Bool</v>
      </c>
    </row>
    <row r="31" spans="1:17" x14ac:dyDescent="0.3">
      <c r="A31" s="6" t="s">
        <v>251</v>
      </c>
      <c r="B31" s="6" t="str">
        <f t="shared" si="0"/>
        <v>nvarchar</v>
      </c>
      <c r="C31" s="6" t="str">
        <f>IF(I31="", CONCATENATE(B31," null"), CONCATENATE(B31,"(",I31,") null"))</f>
        <v>nvarchar(1024) null</v>
      </c>
      <c r="D31" s="6" t="str">
        <f>IF(I31="", CONCATENATE(",",K31, " ",B31," = Null"), CONCATENATE(",",K31," ",B31,"(",I31,") = Null"))</f>
        <v>,@AccessibilityFeatures nvarchar(1024) = Null</v>
      </c>
      <c r="E31" s="6" t="str">
        <f t="shared" si="1"/>
        <v>ALTER TABLE Listings add AccessibilityFeatures nvarchar(1024) null</v>
      </c>
      <c r="F31" s="6"/>
      <c r="G31" s="6" t="s">
        <v>0</v>
      </c>
      <c r="H31" s="6" t="str">
        <f t="shared" si="2"/>
        <v>,AccessibilityFeatures</v>
      </c>
      <c r="I31" s="9">
        <v>1024</v>
      </c>
      <c r="J31" s="6" t="str">
        <f>CONCATENATE("rowData.",G31," = results.GetString(startingIndex++);")</f>
        <v>rowData.AccessibilityFeatures = results.GetString(startingIndex++);</v>
      </c>
      <c r="K31" s="6" t="str">
        <f>CONCATENATE("@",G31)</f>
        <v>@AccessibilityFeatures</v>
      </c>
      <c r="L31" s="6" t="str">
        <f t="shared" si="3"/>
        <v>,@AccessibilityFeatures</v>
      </c>
      <c r="M31" s="6" t="str">
        <f t="shared" si="4"/>
        <v>,AccessibilityFeatures = @AccessibilityFeatures</v>
      </c>
      <c r="N31" s="6" t="str">
        <f>CONCATENATE("result.",G31)</f>
        <v>result.AccessibilityFeatures</v>
      </c>
      <c r="O31" s="6" t="str">
        <f>CONCATENATE("paramCollection.AddWithValue(''",K31,"'', ",N31,");")</f>
        <v>paramCollection.AddWithValue(''@AccessibilityFeatures'', result.AccessibilityFeatures);</v>
      </c>
      <c r="P31" s="6" t="str">
        <f t="shared" si="5"/>
        <v>result.AccessibilityFeatures = reader.GetSafeString(ordinal++);</v>
      </c>
      <c r="Q31" s="6" t="str">
        <f t="shared" si="6"/>
        <v>String</v>
      </c>
    </row>
    <row r="32" spans="1:17" x14ac:dyDescent="0.3">
      <c r="A32" s="6" t="s">
        <v>251</v>
      </c>
      <c r="B32" s="6" t="str">
        <f t="shared" si="0"/>
        <v>nvarchar</v>
      </c>
      <c r="C32" s="6" t="str">
        <f>IF(I32="", CONCATENATE(B32," null"), CONCATENATE(B32,"(",I32,") null"))</f>
        <v>nvarchar(255) null</v>
      </c>
      <c r="D32" s="6" t="str">
        <f>IF(I32="", CONCATENATE(",",K32, " ",B32," = Null"), CONCATENATE(",",K32," ",B32,"(",I32,") = Null"))</f>
        <v>,@AdditionalParcelsDescription nvarchar(255) = Null</v>
      </c>
      <c r="E32" s="6" t="str">
        <f t="shared" si="1"/>
        <v>ALTER TABLE Listings add AdditionalParcelsDescription nvarchar(255) null</v>
      </c>
      <c r="F32" s="6"/>
      <c r="G32" s="6" t="s">
        <v>2</v>
      </c>
      <c r="H32" s="6" t="str">
        <f t="shared" si="2"/>
        <v>,AdditionalParcelsDescription</v>
      </c>
      <c r="I32" s="9">
        <v>255</v>
      </c>
      <c r="J32" s="6" t="str">
        <f>CONCATENATE("rowData.",G32," = results.GetString(startingIndex++);")</f>
        <v>rowData.AdditionalParcelsDescription = results.GetString(startingIndex++);</v>
      </c>
      <c r="K32" s="6" t="str">
        <f>CONCATENATE("@",G32)</f>
        <v>@AdditionalParcelsDescription</v>
      </c>
      <c r="L32" s="6" t="str">
        <f t="shared" si="3"/>
        <v>,@AdditionalParcelsDescription</v>
      </c>
      <c r="M32" s="6" t="str">
        <f t="shared" si="4"/>
        <v>,AdditionalParcelsDescription = @AdditionalParcelsDescription</v>
      </c>
      <c r="N32" s="6" t="str">
        <f>CONCATENATE("result.",G32)</f>
        <v>result.AdditionalParcelsDescription</v>
      </c>
      <c r="O32" s="6" t="str">
        <f>CONCATENATE("paramCollection.AddWithValue(''",K32,"'', ",N32,");")</f>
        <v>paramCollection.AddWithValue(''@AdditionalParcelsDescription'', result.AdditionalParcelsDescription);</v>
      </c>
      <c r="P32" s="6" t="str">
        <f t="shared" si="5"/>
        <v>result.AdditionalParcelsDescription = reader.GetSafeString(ordinal++);</v>
      </c>
      <c r="Q32" s="6" t="str">
        <f t="shared" si="6"/>
        <v>String</v>
      </c>
    </row>
    <row r="33" spans="1:17" x14ac:dyDescent="0.3">
      <c r="A33" s="6" t="s">
        <v>248</v>
      </c>
      <c r="B33" s="6" t="str">
        <f t="shared" si="0"/>
        <v>bit</v>
      </c>
      <c r="C33" s="6" t="str">
        <f>IF(I33="", CONCATENATE(B33," null"), CONCATENATE(B33,"(",I33,") null"))</f>
        <v>bit null</v>
      </c>
      <c r="D33" s="6" t="str">
        <f>IF(I33="", CONCATENATE(",",K33, " ",B33," = Null"), CONCATENATE(",",K33," ",B33,"(",I33,") = Null"))</f>
        <v>,@AdditionalParcelsYN bit = Null</v>
      </c>
      <c r="E33" s="6" t="str">
        <f t="shared" si="1"/>
        <v>ALTER TABLE Listings add AdditionalParcelsYN bit null</v>
      </c>
      <c r="F33" s="6"/>
      <c r="G33" s="6" t="s">
        <v>3</v>
      </c>
      <c r="H33" s="6" t="str">
        <f t="shared" si="2"/>
        <v>,AdditionalParcelsYN</v>
      </c>
      <c r="J33" s="6" t="str">
        <f>CONCATENATE("rowData.",G33," = bool.Parse(results.GetString(startingIndex++));")</f>
        <v>rowData.AdditionalParcelsYN = bool.Parse(results.GetString(startingIndex++));</v>
      </c>
      <c r="K33" s="6" t="str">
        <f>CONCATENATE("@",G33)</f>
        <v>@AdditionalParcelsYN</v>
      </c>
      <c r="L33" s="6" t="str">
        <f t="shared" si="3"/>
        <v>,@AdditionalParcelsYN</v>
      </c>
      <c r="M33" s="6" t="str">
        <f t="shared" si="4"/>
        <v>,AdditionalParcelsYN = @AdditionalParcelsYN</v>
      </c>
      <c r="N33" s="6" t="str">
        <f>CONCATENATE("result.",G33)</f>
        <v>result.AdditionalParcelsYN</v>
      </c>
      <c r="O33" s="6" t="str">
        <f>CONCATENATE("paramCollection.AddWithValue(''",K33,"'', ",N33,");")</f>
        <v>paramCollection.AddWithValue(''@AdditionalParcelsYN'', result.AdditionalParcelsYN);</v>
      </c>
      <c r="P33" s="6" t="str">
        <f t="shared" si="5"/>
        <v>result.AdditionalParcelsYN = reader.GetSafeBool(ordinal++);</v>
      </c>
      <c r="Q33" s="6" t="str">
        <f t="shared" si="6"/>
        <v>Bool</v>
      </c>
    </row>
    <row r="34" spans="1:17" x14ac:dyDescent="0.3">
      <c r="A34" s="6" t="s">
        <v>251</v>
      </c>
      <c r="B34" s="6" t="str">
        <f t="shared" si="0"/>
        <v>nvarchar</v>
      </c>
      <c r="C34" s="6" t="str">
        <f>IF(I34="", CONCATENATE(B34," null"), CONCATENATE(B34,"(",I34,") null"))</f>
        <v>nvarchar(15) null</v>
      </c>
      <c r="D34" s="6" t="str">
        <f>IF(I34="", CONCATENATE(",",K34, " ",B34," = Null"), CONCATENATE(",",K34," ",B34,"(",I34,") = Null"))</f>
        <v>,@AdNumber nvarchar(15) = Null</v>
      </c>
      <c r="E34" s="6" t="str">
        <f t="shared" si="1"/>
        <v>ALTER TABLE Listings add AdNumber nvarchar(15) null</v>
      </c>
      <c r="F34" s="6"/>
      <c r="G34" s="6" t="s">
        <v>1</v>
      </c>
      <c r="H34" s="6" t="str">
        <f t="shared" si="2"/>
        <v>,AdNumber</v>
      </c>
      <c r="I34" s="9">
        <v>15</v>
      </c>
      <c r="J34" s="6" t="str">
        <f>CONCATENATE("rowData.",G34," = results.GetString(startingIndex++);")</f>
        <v>rowData.AdNumber = results.GetString(startingIndex++);</v>
      </c>
      <c r="K34" s="6" t="str">
        <f>CONCATENATE("@",G34)</f>
        <v>@AdNumber</v>
      </c>
      <c r="L34" s="6" t="str">
        <f t="shared" si="3"/>
        <v>,@AdNumber</v>
      </c>
      <c r="M34" s="6" t="str">
        <f t="shared" si="4"/>
        <v>,AdNumber = @AdNumber</v>
      </c>
      <c r="N34" s="6" t="str">
        <f>CONCATENATE("result.",G34)</f>
        <v>result.AdNumber</v>
      </c>
      <c r="O34" s="6" t="str">
        <f>CONCATENATE("paramCollection.AddWithValue(''",K34,"'', ",N34,");")</f>
        <v>paramCollection.AddWithValue(''@AdNumber'', result.AdNumber);</v>
      </c>
      <c r="P34" s="6" t="str">
        <f t="shared" si="5"/>
        <v>result.AdNumber = reader.GetSafeString(ordinal++);</v>
      </c>
      <c r="Q34" s="6" t="str">
        <f t="shared" si="6"/>
        <v>String</v>
      </c>
    </row>
    <row r="35" spans="1:17" x14ac:dyDescent="0.3">
      <c r="A35" s="6" t="s">
        <v>251</v>
      </c>
      <c r="B35" s="6" t="str">
        <f t="shared" si="0"/>
        <v>nvarchar</v>
      </c>
      <c r="C35" s="6" t="str">
        <f>IF(I35="", CONCATENATE(B35," null"), CONCATENATE(B35,"(",I35,") null"))</f>
        <v>nvarchar(1024) null</v>
      </c>
      <c r="D35" s="6" t="str">
        <f>IF(I35="", CONCATENATE(",",K35, " ",B35," = Null"), CONCATENATE(",",K35," ",B35,"(",I35,") = Null"))</f>
        <v>,@Appliances nvarchar(1024) = Null</v>
      </c>
      <c r="E35" s="6" t="str">
        <f t="shared" si="1"/>
        <v>ALTER TABLE Listings add Appliances nvarchar(1024) null</v>
      </c>
      <c r="F35" s="6"/>
      <c r="G35" s="6" t="s">
        <v>4</v>
      </c>
      <c r="H35" s="6" t="str">
        <f t="shared" si="2"/>
        <v>,Appliances</v>
      </c>
      <c r="I35" s="9">
        <v>1024</v>
      </c>
      <c r="J35" s="6" t="str">
        <f>CONCATENATE("rowData.",G35," = results.GetString(startingIndex++);")</f>
        <v>rowData.Appliances = results.GetString(startingIndex++);</v>
      </c>
      <c r="K35" s="6" t="str">
        <f>CONCATENATE("@",G35)</f>
        <v>@Appliances</v>
      </c>
      <c r="L35" s="6" t="str">
        <f t="shared" si="3"/>
        <v>,@Appliances</v>
      </c>
      <c r="M35" s="6" t="str">
        <f t="shared" si="4"/>
        <v>,Appliances = @Appliances</v>
      </c>
      <c r="N35" s="6" t="str">
        <f>CONCATENATE("result.",G35)</f>
        <v>result.Appliances</v>
      </c>
      <c r="O35" s="6" t="str">
        <f>CONCATENATE("paramCollection.AddWithValue(''",K35,"'', ",N35,");")</f>
        <v>paramCollection.AddWithValue(''@Appliances'', result.Appliances);</v>
      </c>
      <c r="P35" s="6" t="str">
        <f t="shared" si="5"/>
        <v>result.Appliances = reader.GetSafeString(ordinal++);</v>
      </c>
      <c r="Q35" s="6" t="str">
        <f t="shared" si="6"/>
        <v>String</v>
      </c>
    </row>
    <row r="36" spans="1:17" x14ac:dyDescent="0.3">
      <c r="A36" s="6" t="s">
        <v>248</v>
      </c>
      <c r="B36" s="6" t="str">
        <f t="shared" si="0"/>
        <v>bit</v>
      </c>
      <c r="C36" s="6" t="str">
        <f>IF(I36="", CONCATENATE(B36," null"), CONCATENATE(B36,"(",I36,") null"))</f>
        <v>bit null</v>
      </c>
      <c r="D36" s="6" t="str">
        <f>IF(I36="", CONCATENATE(",",K36, " ",B36," = Null"), CONCATENATE(",",K36," ",B36,"(",I36,") = Null"))</f>
        <v>,@AppliancesYN bit = Null</v>
      </c>
      <c r="E36" s="6" t="str">
        <f t="shared" si="1"/>
        <v>ALTER TABLE Listings add AppliancesYN bit null</v>
      </c>
      <c r="F36" s="6"/>
      <c r="G36" s="6" t="s">
        <v>5</v>
      </c>
      <c r="H36" s="6" t="str">
        <f t="shared" si="2"/>
        <v>,AppliancesYN</v>
      </c>
      <c r="J36" s="6" t="str">
        <f>CONCATENATE("rowData.",G36," = bool.Parse(results.GetString(startingIndex++));")</f>
        <v>rowData.AppliancesYN = bool.Parse(results.GetString(startingIndex++));</v>
      </c>
      <c r="K36" s="6" t="str">
        <f>CONCATENATE("@",G36)</f>
        <v>@AppliancesYN</v>
      </c>
      <c r="L36" s="6" t="str">
        <f t="shared" si="3"/>
        <v>,@AppliancesYN</v>
      </c>
      <c r="M36" s="6" t="str">
        <f t="shared" si="4"/>
        <v>,AppliancesYN = @AppliancesYN</v>
      </c>
      <c r="N36" s="6" t="str">
        <f>CONCATENATE("result.",G36)</f>
        <v>result.AppliancesYN</v>
      </c>
      <c r="O36" s="6" t="str">
        <f>CONCATENATE("paramCollection.AddWithValue(''",K36,"'', ",N36,");")</f>
        <v>paramCollection.AddWithValue(''@AppliancesYN'', result.AppliancesYN);</v>
      </c>
      <c r="P36" s="6" t="str">
        <f t="shared" si="5"/>
        <v>result.AppliancesYN = reader.GetSafeBool(ordinal++);</v>
      </c>
      <c r="Q36" s="6" t="str">
        <f t="shared" si="6"/>
        <v>Bool</v>
      </c>
    </row>
    <row r="37" spans="1:17" x14ac:dyDescent="0.3">
      <c r="A37" s="6" t="s">
        <v>251</v>
      </c>
      <c r="B37" s="6" t="str">
        <f t="shared" si="0"/>
        <v>nvarchar</v>
      </c>
      <c r="C37" s="6" t="str">
        <f>IF(I37="", CONCATENATE(B37," null"), CONCATENATE(B37,"(",I37,") null"))</f>
        <v>nvarchar(1024) null</v>
      </c>
      <c r="D37" s="6" t="str">
        <f>IF(I37="", CONCATENATE(",",K37, " ",B37," = Null"), CONCATENATE(",",K37," ",B37,"(",I37,") = Null"))</f>
        <v>,@ArchitecturalStyle nvarchar(1024) = Null</v>
      </c>
      <c r="E37" s="6" t="str">
        <f t="shared" si="1"/>
        <v>ALTER TABLE Listings add ArchitecturalStyle nvarchar(1024) null</v>
      </c>
      <c r="F37" s="6"/>
      <c r="G37" s="6" t="s">
        <v>6</v>
      </c>
      <c r="H37" s="6" t="str">
        <f t="shared" si="2"/>
        <v>,ArchitecturalStyle</v>
      </c>
      <c r="I37" s="9">
        <v>1024</v>
      </c>
      <c r="J37" s="6" t="str">
        <f>CONCATENATE("rowData.",G37," = results.GetString(startingIndex++);")</f>
        <v>rowData.ArchitecturalStyle = results.GetString(startingIndex++);</v>
      </c>
      <c r="K37" s="6" t="str">
        <f>CONCATENATE("@",G37)</f>
        <v>@ArchitecturalStyle</v>
      </c>
      <c r="L37" s="6" t="str">
        <f t="shared" si="3"/>
        <v>,@ArchitecturalStyle</v>
      </c>
      <c r="M37" s="6" t="str">
        <f t="shared" si="4"/>
        <v>,ArchitecturalStyle = @ArchitecturalStyle</v>
      </c>
      <c r="N37" s="6" t="str">
        <f>CONCATENATE("result.",G37)</f>
        <v>result.ArchitecturalStyle</v>
      </c>
      <c r="O37" s="6" t="str">
        <f>CONCATENATE("paramCollection.AddWithValue(''",K37,"'', ",N37,");")</f>
        <v>paramCollection.AddWithValue(''@ArchitecturalStyle'', result.ArchitecturalStyle);</v>
      </c>
      <c r="P37" s="6" t="str">
        <f t="shared" si="5"/>
        <v>result.ArchitecturalStyle = reader.GetSafeString(ordinal++);</v>
      </c>
      <c r="Q37" s="6" t="str">
        <f t="shared" si="6"/>
        <v>String</v>
      </c>
    </row>
    <row r="38" spans="1:17" x14ac:dyDescent="0.3">
      <c r="A38" s="6" t="s">
        <v>251</v>
      </c>
      <c r="B38" s="6" t="str">
        <f t="shared" si="0"/>
        <v>nvarchar</v>
      </c>
      <c r="C38" s="6" t="str">
        <f>IF(I38="", CONCATENATE(B38," null"), CONCATENATE(B38,"(",I38,") null"))</f>
        <v>nvarchar(68) null</v>
      </c>
      <c r="D38" s="6" t="str">
        <f>IF(I38="", CONCATENATE(",",K38, " ",B38," = Null"), CONCATENATE(",",K38," ",B38,"(",I38,") = Null"))</f>
        <v>,@Assessments nvarchar(68) = Null</v>
      </c>
      <c r="E38" s="6" t="str">
        <f t="shared" si="1"/>
        <v>ALTER TABLE Listings add Assessments nvarchar(68) null</v>
      </c>
      <c r="F38" s="6"/>
      <c r="G38" s="6" t="s">
        <v>7</v>
      </c>
      <c r="H38" s="6" t="str">
        <f t="shared" si="2"/>
        <v>,Assessments</v>
      </c>
      <c r="I38" s="9">
        <v>68</v>
      </c>
      <c r="J38" s="6" t="str">
        <f>CONCATENATE("rowData.",G38," = results.GetString(startingIndex++);")</f>
        <v>rowData.Assessments = results.GetString(startingIndex++);</v>
      </c>
      <c r="K38" s="6" t="str">
        <f>CONCATENATE("@",G38)</f>
        <v>@Assessments</v>
      </c>
      <c r="L38" s="6" t="str">
        <f t="shared" si="3"/>
        <v>,@Assessments</v>
      </c>
      <c r="M38" s="6" t="str">
        <f t="shared" si="4"/>
        <v>,Assessments = @Assessments</v>
      </c>
      <c r="N38" s="6" t="str">
        <f>CONCATENATE("result.",G38)</f>
        <v>result.Assessments</v>
      </c>
      <c r="O38" s="6" t="str">
        <f>CONCATENATE("paramCollection.AddWithValue(''",K38,"'', ",N38,");")</f>
        <v>paramCollection.AddWithValue(''@Assessments'', result.Assessments);</v>
      </c>
      <c r="P38" s="6" t="str">
        <f t="shared" si="5"/>
        <v>result.Assessments = reader.GetSafeString(ordinal++);</v>
      </c>
      <c r="Q38" s="6" t="str">
        <f t="shared" si="6"/>
        <v>String</v>
      </c>
    </row>
    <row r="39" spans="1:17" x14ac:dyDescent="0.3">
      <c r="A39" s="6" t="s">
        <v>248</v>
      </c>
      <c r="B39" s="6" t="str">
        <f t="shared" si="0"/>
        <v>bit</v>
      </c>
      <c r="C39" s="6" t="str">
        <f>IF(I39="", CONCATENATE(B39," null"), CONCATENATE(B39,"(",I39,") null"))</f>
        <v>bit null</v>
      </c>
      <c r="D39" s="6" t="str">
        <f>IF(I39="", CONCATENATE(",",K39, " ",B39," = Null"), CONCATENATE(",",K39," ",B39,"(",I39,") = Null"))</f>
        <v>,@AssessmentsYN bit = Null</v>
      </c>
      <c r="E39" s="6" t="str">
        <f t="shared" si="1"/>
        <v>ALTER TABLE Listings add AssessmentsYN bit null</v>
      </c>
      <c r="F39" s="6"/>
      <c r="G39" s="6" t="s">
        <v>8</v>
      </c>
      <c r="H39" s="6" t="str">
        <f t="shared" si="2"/>
        <v>,AssessmentsYN</v>
      </c>
      <c r="J39" s="6" t="str">
        <f>CONCATENATE("rowData.",G39," = bool.Parse(results.GetString(startingIndex++));")</f>
        <v>rowData.AssessmentsYN = bool.Parse(results.GetString(startingIndex++));</v>
      </c>
      <c r="K39" s="6" t="str">
        <f>CONCATENATE("@",G39)</f>
        <v>@AssessmentsYN</v>
      </c>
      <c r="L39" s="6" t="str">
        <f t="shared" si="3"/>
        <v>,@AssessmentsYN</v>
      </c>
      <c r="M39" s="6" t="str">
        <f t="shared" si="4"/>
        <v>,AssessmentsYN = @AssessmentsYN</v>
      </c>
      <c r="N39" s="6" t="str">
        <f>CONCATENATE("result.",G39)</f>
        <v>result.AssessmentsYN</v>
      </c>
      <c r="O39" s="6" t="str">
        <f>CONCATENATE("paramCollection.AddWithValue(''",K39,"'', ",N39,");")</f>
        <v>paramCollection.AddWithValue(''@AssessmentsYN'', result.AssessmentsYN);</v>
      </c>
      <c r="P39" s="6" t="str">
        <f t="shared" si="5"/>
        <v>result.AssessmentsYN = reader.GetSafeBool(ordinal++);</v>
      </c>
      <c r="Q39" s="6" t="str">
        <f t="shared" si="6"/>
        <v>Bool</v>
      </c>
    </row>
    <row r="40" spans="1:17" x14ac:dyDescent="0.3">
      <c r="A40" s="6" t="s">
        <v>251</v>
      </c>
      <c r="B40" s="6" t="str">
        <f t="shared" si="0"/>
        <v>nvarchar</v>
      </c>
      <c r="C40" s="6" t="str">
        <f>IF(I40="", CONCATENATE(B40," null"), CONCATENATE(B40,"(",I40,") null"))</f>
        <v>nvarchar(1024) null</v>
      </c>
      <c r="D40" s="6" t="str">
        <f>IF(I40="", CONCATENATE(",",K40, " ",B40," = Null"), CONCATENATE(",",K40," ",B40,"(",I40,") = Null"))</f>
        <v>,@AssociationAmenities nvarchar(1024) = Null</v>
      </c>
      <c r="E40" s="6" t="str">
        <f t="shared" si="1"/>
        <v>ALTER TABLE Listings add AssociationAmenities nvarchar(1024) null</v>
      </c>
      <c r="F40" s="6"/>
      <c r="G40" s="6" t="s">
        <v>9</v>
      </c>
      <c r="H40" s="6" t="str">
        <f t="shared" si="2"/>
        <v>,AssociationAmenities</v>
      </c>
      <c r="I40" s="9">
        <v>1024</v>
      </c>
      <c r="J40" s="6" t="str">
        <f>CONCATENATE("rowData.",G40," = results.GetString(startingIndex++);")</f>
        <v>rowData.AssociationAmenities = results.GetString(startingIndex++);</v>
      </c>
      <c r="K40" s="6" t="str">
        <f>CONCATENATE("@",G40)</f>
        <v>@AssociationAmenities</v>
      </c>
      <c r="L40" s="6" t="str">
        <f t="shared" si="3"/>
        <v>,@AssociationAmenities</v>
      </c>
      <c r="M40" s="6" t="str">
        <f t="shared" si="4"/>
        <v>,AssociationAmenities = @AssociationAmenities</v>
      </c>
      <c r="N40" s="6" t="str">
        <f>CONCATENATE("result.",G40)</f>
        <v>result.AssociationAmenities</v>
      </c>
      <c r="O40" s="6" t="str">
        <f>CONCATENATE("paramCollection.AddWithValue(''",K40,"'', ",N40,");")</f>
        <v>paramCollection.AddWithValue(''@AssociationAmenities'', result.AssociationAmenities);</v>
      </c>
      <c r="P40" s="6" t="str">
        <f t="shared" si="5"/>
        <v>result.AssociationAmenities = reader.GetSafeString(ordinal++);</v>
      </c>
      <c r="Q40" s="6" t="str">
        <f t="shared" si="6"/>
        <v>String</v>
      </c>
    </row>
    <row r="41" spans="1:17" x14ac:dyDescent="0.3">
      <c r="A41" s="6" t="s">
        <v>252</v>
      </c>
      <c r="B41" s="6" t="str">
        <f t="shared" si="0"/>
        <v>int</v>
      </c>
      <c r="C41" s="6" t="str">
        <f>IF(I41="", CONCATENATE(B41," null"), CONCATENATE(B41,"(",I41,") null"))</f>
        <v>int null</v>
      </c>
      <c r="D41" s="6" t="str">
        <f>IF(I41="", CONCATENATE(",",K41, " ",B41," = Null"), CONCATENATE(",",K41," ",B41,"(",I41,") = Null"))</f>
        <v>,@AssociationFee int = Null</v>
      </c>
      <c r="E41" s="6" t="str">
        <f t="shared" si="1"/>
        <v>ALTER TABLE Listings add AssociationFee int null</v>
      </c>
      <c r="F41" s="6"/>
      <c r="G41" s="6" t="s">
        <v>10</v>
      </c>
      <c r="H41" s="6" t="str">
        <f t="shared" si="2"/>
        <v>,AssociationFee</v>
      </c>
      <c r="J41" s="6" t="str">
        <f>CONCATENATE("rowData.",G41," = Int32.TryParse(results.GetString(startingIndex++), out temp);")</f>
        <v>rowData.AssociationFee = Int32.TryParse(results.GetString(startingIndex++), out temp);</v>
      </c>
      <c r="K41" s="6" t="str">
        <f>CONCATENATE("@",G41)</f>
        <v>@AssociationFee</v>
      </c>
      <c r="L41" s="6" t="str">
        <f t="shared" si="3"/>
        <v>,@AssociationFee</v>
      </c>
      <c r="M41" s="6" t="str">
        <f t="shared" si="4"/>
        <v>,AssociationFee = @AssociationFee</v>
      </c>
      <c r="N41" s="6" t="str">
        <f>CONCATENATE("result.",G41)</f>
        <v>result.AssociationFee</v>
      </c>
      <c r="O41" s="6" t="str">
        <f>CONCATENATE("paramCollection.AddWithValue(''",K41,"'', ",N41,");")</f>
        <v>paramCollection.AddWithValue(''@AssociationFee'', result.AssociationFee);</v>
      </c>
      <c r="P41" s="6" t="str">
        <f t="shared" si="5"/>
        <v>result.AssociationFee = reader.GetSafeInt32(ordinal++);</v>
      </c>
      <c r="Q41" s="6" t="str">
        <f t="shared" si="6"/>
        <v>Int32</v>
      </c>
    </row>
    <row r="42" spans="1:17" x14ac:dyDescent="0.3">
      <c r="A42" s="6" t="s">
        <v>252</v>
      </c>
      <c r="B42" s="6" t="str">
        <f t="shared" si="0"/>
        <v>int</v>
      </c>
      <c r="C42" s="6" t="str">
        <f>IF(I42="", CONCATENATE(B42," null"), CONCATENATE(B42,"(",I42,") null"))</f>
        <v>int null</v>
      </c>
      <c r="D42" s="6" t="str">
        <f>IF(I42="", CONCATENATE(",",K42, " ",B42," = Null"), CONCATENATE(",",K42," ",B42,"(",I42,") = Null"))</f>
        <v>,@AssociationFee2 int = Null</v>
      </c>
      <c r="E42" s="6" t="str">
        <f t="shared" si="1"/>
        <v>ALTER TABLE Listings add AssociationFee2 int null</v>
      </c>
      <c r="F42" s="6"/>
      <c r="G42" s="6" t="s">
        <v>11</v>
      </c>
      <c r="H42" s="6" t="str">
        <f t="shared" si="2"/>
        <v>,AssociationFee2</v>
      </c>
      <c r="J42" s="6" t="str">
        <f>CONCATENATE("rowData.",G42," = Int32.TryParse(results.GetString(startingIndex++), out temp);")</f>
        <v>rowData.AssociationFee2 = Int32.TryParse(results.GetString(startingIndex++), out temp);</v>
      </c>
      <c r="K42" s="6" t="str">
        <f>CONCATENATE("@",G42)</f>
        <v>@AssociationFee2</v>
      </c>
      <c r="L42" s="6" t="str">
        <f t="shared" si="3"/>
        <v>,@AssociationFee2</v>
      </c>
      <c r="M42" s="6" t="str">
        <f t="shared" si="4"/>
        <v>,AssociationFee2 = @AssociationFee2</v>
      </c>
      <c r="N42" s="6" t="str">
        <f>CONCATENATE("result.",G42)</f>
        <v>result.AssociationFee2</v>
      </c>
      <c r="O42" s="6" t="str">
        <f>CONCATENATE("paramCollection.AddWithValue(''",K42,"'', ",N42,");")</f>
        <v>paramCollection.AddWithValue(''@AssociationFee2'', result.AssociationFee2);</v>
      </c>
      <c r="P42" s="6" t="str">
        <f t="shared" si="5"/>
        <v>result.AssociationFee2 = reader.GetSafeInt32(ordinal++);</v>
      </c>
      <c r="Q42" s="6" t="str">
        <f t="shared" si="6"/>
        <v>Int32</v>
      </c>
    </row>
    <row r="43" spans="1:17" x14ac:dyDescent="0.3">
      <c r="A43" s="6" t="s">
        <v>251</v>
      </c>
      <c r="B43" s="6" t="str">
        <f t="shared" si="0"/>
        <v>nvarchar</v>
      </c>
      <c r="C43" s="6" t="str">
        <f>IF(I43="", CONCATENATE(B43," null"), CONCATENATE(B43,"(",I43,") null"))</f>
        <v>nvarchar(25) null</v>
      </c>
      <c r="D43" s="6" t="str">
        <f>IF(I43="", CONCATENATE(",",K43, " ",B43," = Null"), CONCATENATE(",",K43," ",B43,"(",I43,") = Null"))</f>
        <v>,@AssociationFee2Frequency nvarchar(25) = Null</v>
      </c>
      <c r="E43" s="6" t="str">
        <f t="shared" si="1"/>
        <v>ALTER TABLE Listings add AssociationFee2Frequency nvarchar(25) null</v>
      </c>
      <c r="F43" s="6"/>
      <c r="G43" s="6" t="s">
        <v>12</v>
      </c>
      <c r="H43" s="6" t="str">
        <f t="shared" si="2"/>
        <v>,AssociationFee2Frequency</v>
      </c>
      <c r="I43" s="9">
        <v>25</v>
      </c>
      <c r="J43" s="6" t="str">
        <f>CONCATENATE("rowData.",G43," = results.GetString(startingIndex++);")</f>
        <v>rowData.AssociationFee2Frequency = results.GetString(startingIndex++);</v>
      </c>
      <c r="K43" s="6" t="str">
        <f>CONCATENATE("@",G43)</f>
        <v>@AssociationFee2Frequency</v>
      </c>
      <c r="L43" s="6" t="str">
        <f t="shared" si="3"/>
        <v>,@AssociationFee2Frequency</v>
      </c>
      <c r="M43" s="6" t="str">
        <f t="shared" si="4"/>
        <v>,AssociationFee2Frequency = @AssociationFee2Frequency</v>
      </c>
      <c r="N43" s="6" t="str">
        <f>CONCATENATE("result.",G43)</f>
        <v>result.AssociationFee2Frequency</v>
      </c>
      <c r="O43" s="6" t="str">
        <f>CONCATENATE("paramCollection.AddWithValue(''",K43,"'', ",N43,");")</f>
        <v>paramCollection.AddWithValue(''@AssociationFee2Frequency'', result.AssociationFee2Frequency);</v>
      </c>
      <c r="P43" s="6" t="str">
        <f t="shared" si="5"/>
        <v>result.AssociationFee2Frequency = reader.GetSafeString(ordinal++);</v>
      </c>
      <c r="Q43" s="6" t="str">
        <f t="shared" si="6"/>
        <v>String</v>
      </c>
    </row>
    <row r="44" spans="1:17" x14ac:dyDescent="0.3">
      <c r="A44" s="6" t="s">
        <v>251</v>
      </c>
      <c r="B44" s="6" t="str">
        <f t="shared" si="0"/>
        <v>nvarchar</v>
      </c>
      <c r="C44" s="6" t="str">
        <f>IF(I44="", CONCATENATE(B44," null"), CONCATENATE(B44,"(",I44,") null"))</f>
        <v>nvarchar(25) null</v>
      </c>
      <c r="D44" s="6" t="str">
        <f>IF(I44="", CONCATENATE(",",K44, " ",B44," = Null"), CONCATENATE(",",K44," ",B44,"(",I44,") = Null"))</f>
        <v>,@AssociationFeeFrequency nvarchar(25) = Null</v>
      </c>
      <c r="E44" s="6" t="str">
        <f t="shared" si="1"/>
        <v>ALTER TABLE Listings add AssociationFeeFrequency nvarchar(25) null</v>
      </c>
      <c r="F44" s="6"/>
      <c r="G44" s="6" t="s">
        <v>13</v>
      </c>
      <c r="H44" s="6" t="str">
        <f t="shared" si="2"/>
        <v>,AssociationFeeFrequency</v>
      </c>
      <c r="I44" s="9">
        <v>25</v>
      </c>
      <c r="J44" s="6" t="str">
        <f>CONCATENATE("rowData.",G44," = results.GetString(startingIndex++);")</f>
        <v>rowData.AssociationFeeFrequency = results.GetString(startingIndex++);</v>
      </c>
      <c r="K44" s="6" t="str">
        <f>CONCATENATE("@",G44)</f>
        <v>@AssociationFeeFrequency</v>
      </c>
      <c r="L44" s="6" t="str">
        <f t="shared" si="3"/>
        <v>,@AssociationFeeFrequency</v>
      </c>
      <c r="M44" s="6" t="str">
        <f t="shared" si="4"/>
        <v>,AssociationFeeFrequency = @AssociationFeeFrequency</v>
      </c>
      <c r="N44" s="6" t="str">
        <f>CONCATENATE("result.",G44)</f>
        <v>result.AssociationFeeFrequency</v>
      </c>
      <c r="O44" s="6" t="str">
        <f>CONCATENATE("paramCollection.AddWithValue(''",K44,"'', ",N44,");")</f>
        <v>paramCollection.AddWithValue(''@AssociationFeeFrequency'', result.AssociationFeeFrequency);</v>
      </c>
      <c r="P44" s="6" t="str">
        <f t="shared" si="5"/>
        <v>result.AssociationFeeFrequency = reader.GetSafeString(ordinal++);</v>
      </c>
      <c r="Q44" s="6" t="str">
        <f t="shared" si="6"/>
        <v>String</v>
      </c>
    </row>
    <row r="45" spans="1:17" x14ac:dyDescent="0.3">
      <c r="A45" s="6" t="s">
        <v>248</v>
      </c>
      <c r="B45" s="6" t="str">
        <f t="shared" si="0"/>
        <v>bit</v>
      </c>
      <c r="C45" s="6" t="str">
        <f>IF(I45="", CONCATENATE(B45," null"), CONCATENATE(B45,"(",I45,") null"))</f>
        <v>bit null</v>
      </c>
      <c r="D45" s="6" t="str">
        <f>IF(I45="", CONCATENATE(",",K45, " ",B45," = Null"), CONCATENATE(",",K45," ",B45,"(",I45,") = Null"))</f>
        <v>,@AssociationYN bit = Null</v>
      </c>
      <c r="E45" s="6" t="str">
        <f t="shared" si="1"/>
        <v>ALTER TABLE Listings add AssociationYN bit null</v>
      </c>
      <c r="F45" s="6"/>
      <c r="G45" s="6" t="s">
        <v>14</v>
      </c>
      <c r="H45" s="6" t="str">
        <f t="shared" si="2"/>
        <v>,AssociationYN</v>
      </c>
      <c r="J45" s="6" t="str">
        <f>CONCATENATE("rowData.",G45," = bool.Parse(results.GetString(startingIndex++));")</f>
        <v>rowData.AssociationYN = bool.Parse(results.GetString(startingIndex++));</v>
      </c>
      <c r="K45" s="6" t="str">
        <f>CONCATENATE("@",G45)</f>
        <v>@AssociationYN</v>
      </c>
      <c r="L45" s="6" t="str">
        <f t="shared" si="3"/>
        <v>,@AssociationYN</v>
      </c>
      <c r="M45" s="6" t="str">
        <f t="shared" si="4"/>
        <v>,AssociationYN = @AssociationYN</v>
      </c>
      <c r="N45" s="6" t="str">
        <f>CONCATENATE("result.",G45)</f>
        <v>result.AssociationYN</v>
      </c>
      <c r="O45" s="6" t="str">
        <f>CONCATENATE("paramCollection.AddWithValue(''",K45,"'', ",N45,");")</f>
        <v>paramCollection.AddWithValue(''@AssociationYN'', result.AssociationYN);</v>
      </c>
      <c r="P45" s="6" t="str">
        <f t="shared" si="5"/>
        <v>result.AssociationYN = reader.GetSafeBool(ordinal++);</v>
      </c>
      <c r="Q45" s="6" t="str">
        <f t="shared" si="6"/>
        <v>Bool</v>
      </c>
    </row>
    <row r="46" spans="1:17" x14ac:dyDescent="0.3">
      <c r="A46" s="6" t="s">
        <v>248</v>
      </c>
      <c r="B46" s="6" t="str">
        <f t="shared" si="0"/>
        <v>bit</v>
      </c>
      <c r="C46" s="6" t="str">
        <f>IF(I46="", CONCATENATE(B46," null"), CONCATENATE(B46,"(",I46,") null"))</f>
        <v>bit null</v>
      </c>
      <c r="D46" s="6" t="str">
        <f>IF(I46="", CONCATENATE(",",K46, " ",B46," = Null"), CONCATENATE(",",K46," ",B46,"(",I46,") = Null"))</f>
        <v>,@AttachedGarageYN bit = Null</v>
      </c>
      <c r="E46" s="6" t="str">
        <f t="shared" si="1"/>
        <v>ALTER TABLE Listings add AttachedGarageYN bit null</v>
      </c>
      <c r="F46" s="6"/>
      <c r="G46" s="6" t="s">
        <v>15</v>
      </c>
      <c r="H46" s="6" t="str">
        <f t="shared" si="2"/>
        <v>,AttachedGarageYN</v>
      </c>
      <c r="J46" s="6" t="str">
        <f>CONCATENATE("rowData.",G46," = bool.Parse(results.GetString(startingIndex++));")</f>
        <v>rowData.AttachedGarageYN = bool.Parse(results.GetString(startingIndex++));</v>
      </c>
      <c r="K46" s="6" t="str">
        <f>CONCATENATE("@",G46)</f>
        <v>@AttachedGarageYN</v>
      </c>
      <c r="L46" s="6" t="str">
        <f t="shared" si="3"/>
        <v>,@AttachedGarageYN</v>
      </c>
      <c r="M46" s="6" t="str">
        <f t="shared" si="4"/>
        <v>,AttachedGarageYN = @AttachedGarageYN</v>
      </c>
      <c r="N46" s="6" t="str">
        <f>CONCATENATE("result.",G46)</f>
        <v>result.AttachedGarageYN</v>
      </c>
      <c r="O46" s="6" t="str">
        <f>CONCATENATE("paramCollection.AddWithValue(''",K46,"'', ",N46,");")</f>
        <v>paramCollection.AddWithValue(''@AttachedGarageYN'', result.AttachedGarageYN);</v>
      </c>
      <c r="P46" s="6" t="str">
        <f t="shared" si="5"/>
        <v>result.AttachedGarageYN = reader.GetSafeBool(ordinal++);</v>
      </c>
      <c r="Q46" s="6" t="str">
        <f t="shared" si="6"/>
        <v>Bool</v>
      </c>
    </row>
    <row r="47" spans="1:17" x14ac:dyDescent="0.3">
      <c r="A47" s="6" t="s">
        <v>252</v>
      </c>
      <c r="B47" s="6" t="str">
        <f t="shared" si="0"/>
        <v>int</v>
      </c>
      <c r="C47" s="6" t="str">
        <f>IF(I47="", CONCATENATE(B47," null"), CONCATENATE(B47,"(",I47,") null"))</f>
        <v>int null</v>
      </c>
      <c r="D47" s="6" t="str">
        <f>IF(I47="", CONCATENATE(",",K47, " ",B47," = Null"), CONCATENATE(",",K47," ",B47,"(",I47,") = Null"))</f>
        <v>,@BathroomsFullAndThreeQuarter int = Null</v>
      </c>
      <c r="E47" s="6" t="str">
        <f t="shared" si="1"/>
        <v>ALTER TABLE Listings add BathroomsFullAndThreeQuarter int null</v>
      </c>
      <c r="F47" s="6"/>
      <c r="G47" s="6" t="s">
        <v>17</v>
      </c>
      <c r="H47" s="6" t="str">
        <f t="shared" si="2"/>
        <v>,BathroomsFullAndThreeQuarter</v>
      </c>
      <c r="J47" s="6" t="str">
        <f>CONCATENATE("rowData.",G47," = Int32.TryParse(results.GetString(startingIndex++), out temp);")</f>
        <v>rowData.BathroomsFullAndThreeQuarter = Int32.TryParse(results.GetString(startingIndex++), out temp);</v>
      </c>
      <c r="K47" s="6" t="str">
        <f>CONCATENATE("@",G47)</f>
        <v>@BathroomsFullAndThreeQuarter</v>
      </c>
      <c r="L47" s="6" t="str">
        <f t="shared" si="3"/>
        <v>,@BathroomsFullAndThreeQuarter</v>
      </c>
      <c r="M47" s="6" t="str">
        <f t="shared" si="4"/>
        <v>,BathroomsFullAndThreeQuarter = @BathroomsFullAndThreeQuarter</v>
      </c>
      <c r="N47" s="6" t="str">
        <f>CONCATENATE("result.",G47)</f>
        <v>result.BathroomsFullAndThreeQuarter</v>
      </c>
      <c r="O47" s="6" t="str">
        <f>CONCATENATE("paramCollection.AddWithValue(''",K47,"'', ",N47,");")</f>
        <v>paramCollection.AddWithValue(''@BathroomsFullAndThreeQuarter'', result.BathroomsFullAndThreeQuarter);</v>
      </c>
      <c r="P47" s="6" t="str">
        <f t="shared" si="5"/>
        <v>result.BathroomsFullAndThreeQuarter = reader.GetSafeInt32(ordinal++);</v>
      </c>
      <c r="Q47" s="6" t="str">
        <f t="shared" si="6"/>
        <v>Int32</v>
      </c>
    </row>
    <row r="48" spans="1:17" x14ac:dyDescent="0.3">
      <c r="A48" s="6" t="s">
        <v>252</v>
      </c>
      <c r="B48" s="6" t="str">
        <f t="shared" si="0"/>
        <v>int</v>
      </c>
      <c r="C48" s="6" t="str">
        <f>IF(I48="", CONCATENATE(B48," null"), CONCATENATE(B48,"(",I48,") null"))</f>
        <v>int null</v>
      </c>
      <c r="D48" s="6" t="str">
        <f>IF(I48="", CONCATENATE(",",K48, " ",B48," = Null"), CONCATENATE(",",K48," ",B48,"(",I48,") = Null"))</f>
        <v>,@BathroomsHalf int = Null</v>
      </c>
      <c r="E48" s="6" t="str">
        <f t="shared" si="1"/>
        <v>ALTER TABLE Listings add BathroomsHalf int null</v>
      </c>
      <c r="F48" s="6"/>
      <c r="G48" s="6" t="s">
        <v>18</v>
      </c>
      <c r="H48" s="6" t="str">
        <f t="shared" si="2"/>
        <v>,BathroomsHalf</v>
      </c>
      <c r="J48" s="6" t="str">
        <f>CONCATENATE("rowData.",G48," = Int32.TryParse(results.GetString(startingIndex++), out temp);")</f>
        <v>rowData.BathroomsHalf = Int32.TryParse(results.GetString(startingIndex++), out temp);</v>
      </c>
      <c r="K48" s="6" t="str">
        <f>CONCATENATE("@",G48)</f>
        <v>@BathroomsHalf</v>
      </c>
      <c r="L48" s="6" t="str">
        <f t="shared" si="3"/>
        <v>,@BathroomsHalf</v>
      </c>
      <c r="M48" s="6" t="str">
        <f t="shared" si="4"/>
        <v>,BathroomsHalf = @BathroomsHalf</v>
      </c>
      <c r="N48" s="6" t="str">
        <f>CONCATENATE("result.",G48)</f>
        <v>result.BathroomsHalf</v>
      </c>
      <c r="O48" s="6" t="str">
        <f>CONCATENATE("paramCollection.AddWithValue(''",K48,"'', ",N48,");")</f>
        <v>paramCollection.AddWithValue(''@BathroomsHalf'', result.BathroomsHalf);</v>
      </c>
      <c r="P48" s="6" t="str">
        <f t="shared" si="5"/>
        <v>result.BathroomsHalf = reader.GetSafeInt32(ordinal++);</v>
      </c>
      <c r="Q48" s="6" t="str">
        <f t="shared" si="6"/>
        <v>Int32</v>
      </c>
    </row>
    <row r="49" spans="1:17" x14ac:dyDescent="0.3">
      <c r="A49" s="6" t="s">
        <v>252</v>
      </c>
      <c r="B49" s="6" t="str">
        <f t="shared" si="0"/>
        <v>int</v>
      </c>
      <c r="C49" s="6" t="str">
        <f>IF(I49="", CONCATENATE(B49," null"), CONCATENATE(B49,"(",I49,") null"))</f>
        <v>int null</v>
      </c>
      <c r="D49" s="6" t="str">
        <f>IF(I49="", CONCATENATE(",",K49, " ",B49," = Null"), CONCATENATE(",",K49," ",B49,"(",I49,") = Null"))</f>
        <v>,@BathroomsOneQuarter int = Null</v>
      </c>
      <c r="E49" s="6" t="str">
        <f t="shared" si="1"/>
        <v>ALTER TABLE Listings add BathroomsOneQuarter int null</v>
      </c>
      <c r="F49" s="6"/>
      <c r="G49" s="6" t="s">
        <v>19</v>
      </c>
      <c r="H49" s="6" t="str">
        <f t="shared" si="2"/>
        <v>,BathroomsOneQuarter</v>
      </c>
      <c r="J49" s="6" t="str">
        <f>CONCATENATE("rowData.",G49," = Int32.TryParse(results.GetString(startingIndex++), out temp);")</f>
        <v>rowData.BathroomsOneQuarter = Int32.TryParse(results.GetString(startingIndex++), out temp);</v>
      </c>
      <c r="K49" s="6" t="str">
        <f>CONCATENATE("@",G49)</f>
        <v>@BathroomsOneQuarter</v>
      </c>
      <c r="L49" s="6" t="str">
        <f t="shared" si="3"/>
        <v>,@BathroomsOneQuarter</v>
      </c>
      <c r="M49" s="6" t="str">
        <f t="shared" si="4"/>
        <v>,BathroomsOneQuarter = @BathroomsOneQuarter</v>
      </c>
      <c r="N49" s="6" t="str">
        <f>CONCATENATE("result.",G49)</f>
        <v>result.BathroomsOneQuarter</v>
      </c>
      <c r="O49" s="6" t="str">
        <f>CONCATENATE("paramCollection.AddWithValue(''",K49,"'', ",N49,");")</f>
        <v>paramCollection.AddWithValue(''@BathroomsOneQuarter'', result.BathroomsOneQuarter);</v>
      </c>
      <c r="P49" s="6" t="str">
        <f t="shared" si="5"/>
        <v>result.BathroomsOneQuarter = reader.GetSafeInt32(ordinal++);</v>
      </c>
      <c r="Q49" s="6" t="str">
        <f t="shared" si="6"/>
        <v>Int32</v>
      </c>
    </row>
    <row r="50" spans="1:17" x14ac:dyDescent="0.3">
      <c r="A50" s="6" t="s">
        <v>252</v>
      </c>
      <c r="B50" s="6" t="str">
        <f t="shared" si="0"/>
        <v>int</v>
      </c>
      <c r="C50" s="6" t="str">
        <f>IF(I50="", CONCATENATE(B50," null"), CONCATENATE(B50,"(",I50,") null"))</f>
        <v>int null</v>
      </c>
      <c r="D50" s="6" t="str">
        <f>IF(I50="", CONCATENATE(",",K50, " ",B50," = Null"), CONCATENATE(",",K50," ",B50,"(",I50,") = Null"))</f>
        <v>,@BathroomsThreeQuarter int = Null</v>
      </c>
      <c r="E50" s="6" t="str">
        <f t="shared" si="1"/>
        <v>ALTER TABLE Listings add BathroomsThreeQuarter int null</v>
      </c>
      <c r="F50" s="6"/>
      <c r="G50" s="6" t="s">
        <v>20</v>
      </c>
      <c r="H50" s="6" t="str">
        <f t="shared" si="2"/>
        <v>,BathroomsThreeQuarter</v>
      </c>
      <c r="J50" s="6" t="str">
        <f>CONCATENATE("rowData.",G50," = Int32.TryParse(results.GetString(startingIndex++), out temp);")</f>
        <v>rowData.BathroomsThreeQuarter = Int32.TryParse(results.GetString(startingIndex++), out temp);</v>
      </c>
      <c r="K50" s="6" t="str">
        <f>CONCATENATE("@",G50)</f>
        <v>@BathroomsThreeQuarter</v>
      </c>
      <c r="L50" s="6" t="str">
        <f t="shared" si="3"/>
        <v>,@BathroomsThreeQuarter</v>
      </c>
      <c r="M50" s="6" t="str">
        <f t="shared" si="4"/>
        <v>,BathroomsThreeQuarter = @BathroomsThreeQuarter</v>
      </c>
      <c r="N50" s="6" t="str">
        <f>CONCATENATE("result.",G50)</f>
        <v>result.BathroomsThreeQuarter</v>
      </c>
      <c r="O50" s="6" t="str">
        <f>CONCATENATE("paramCollection.AddWithValue(''",K50,"'', ",N50,");")</f>
        <v>paramCollection.AddWithValue(''@BathroomsThreeQuarter'', result.BathroomsThreeQuarter);</v>
      </c>
      <c r="P50" s="6" t="str">
        <f t="shared" si="5"/>
        <v>result.BathroomsThreeQuarter = reader.GetSafeInt32(ordinal++);</v>
      </c>
      <c r="Q50" s="6" t="str">
        <f t="shared" si="6"/>
        <v>Int32</v>
      </c>
    </row>
    <row r="51" spans="1:17" x14ac:dyDescent="0.3">
      <c r="A51" s="6" t="s">
        <v>252</v>
      </c>
      <c r="B51" s="6" t="str">
        <f t="shared" si="0"/>
        <v>int</v>
      </c>
      <c r="C51" s="6" t="str">
        <f>IF(I51="", CONCATENATE(B51," null"), CONCATENATE(B51,"(",I51,") null"))</f>
        <v>int null</v>
      </c>
      <c r="D51" s="6" t="str">
        <f>IF(I51="", CONCATENATE(",",K51, " ",B51," = Null"), CONCATENATE(",",K51," ",B51,"(",I51,") = Null"))</f>
        <v>,@BathroomsTotalInteger int = Null</v>
      </c>
      <c r="E51" s="6" t="str">
        <f t="shared" si="1"/>
        <v>ALTER TABLE Listings add BathroomsTotalInteger int null</v>
      </c>
      <c r="F51" s="6"/>
      <c r="G51" s="6" t="s">
        <v>21</v>
      </c>
      <c r="H51" s="6" t="str">
        <f t="shared" si="2"/>
        <v>,BathroomsTotalInteger</v>
      </c>
      <c r="J51" s="6" t="str">
        <f>CONCATENATE("rowData.",G51," = Int32.TryParse(results.GetString(startingIndex++), out temp);")</f>
        <v>rowData.BathroomsTotalInteger = Int32.TryParse(results.GetString(startingIndex++), out temp);</v>
      </c>
      <c r="K51" s="6" t="str">
        <f>CONCATENATE("@",G51)</f>
        <v>@BathroomsTotalInteger</v>
      </c>
      <c r="L51" s="6" t="str">
        <f t="shared" si="3"/>
        <v>,@BathroomsTotalInteger</v>
      </c>
      <c r="M51" s="6" t="str">
        <f t="shared" si="4"/>
        <v>,BathroomsTotalInteger = @BathroomsTotalInteger</v>
      </c>
      <c r="N51" s="6" t="str">
        <f>CONCATENATE("result.",G51)</f>
        <v>result.BathroomsTotalInteger</v>
      </c>
      <c r="O51" s="6" t="str">
        <f>CONCATENATE("paramCollection.AddWithValue(''",K51,"'', ",N51,");")</f>
        <v>paramCollection.AddWithValue(''@BathroomsTotalInteger'', result.BathroomsTotalInteger);</v>
      </c>
      <c r="P51" s="6" t="str">
        <f t="shared" si="5"/>
        <v>result.BathroomsTotalInteger = reader.GetSafeInt32(ordinal++);</v>
      </c>
      <c r="Q51" s="6" t="str">
        <f t="shared" si="6"/>
        <v>Int32</v>
      </c>
    </row>
    <row r="52" spans="1:17" x14ac:dyDescent="0.3">
      <c r="A52" s="6" t="s">
        <v>252</v>
      </c>
      <c r="B52" s="6" t="str">
        <f t="shared" si="0"/>
        <v>int</v>
      </c>
      <c r="C52" s="6" t="str">
        <f>IF(I52="", CONCATENATE(B52," null"), CONCATENATE(B52,"(",I52,") null"))</f>
        <v>int null</v>
      </c>
      <c r="D52" s="6" t="str">
        <f>IF(I52="", CONCATENATE(",",K52, " ",B52," = Null"), CONCATENATE(",",K52," ",B52,"(",I52,") = Null"))</f>
        <v>,@BelowGradeFinishedArea int = Null</v>
      </c>
      <c r="E52" s="6" t="str">
        <f t="shared" si="1"/>
        <v>ALTER TABLE Listings add BelowGradeFinishedArea int null</v>
      </c>
      <c r="F52" s="6"/>
      <c r="G52" s="6" t="s">
        <v>23</v>
      </c>
      <c r="H52" s="6" t="str">
        <f t="shared" si="2"/>
        <v>,BelowGradeFinishedArea</v>
      </c>
      <c r="J52" s="6" t="str">
        <f>CONCATENATE("rowData.",G52," = Int32.TryParse(results.GetString(startingIndex++), out temp);")</f>
        <v>rowData.BelowGradeFinishedArea = Int32.TryParse(results.GetString(startingIndex++), out temp);</v>
      </c>
      <c r="K52" s="6" t="str">
        <f>CONCATENATE("@",G52)</f>
        <v>@BelowGradeFinishedArea</v>
      </c>
      <c r="L52" s="6" t="str">
        <f t="shared" si="3"/>
        <v>,@BelowGradeFinishedArea</v>
      </c>
      <c r="M52" s="6" t="str">
        <f t="shared" si="4"/>
        <v>,BelowGradeFinishedArea = @BelowGradeFinishedArea</v>
      </c>
      <c r="N52" s="6" t="str">
        <f>CONCATENATE("result.",G52)</f>
        <v>result.BelowGradeFinishedArea</v>
      </c>
      <c r="O52" s="6" t="str">
        <f>CONCATENATE("paramCollection.AddWithValue(''",K52,"'', ",N52,");")</f>
        <v>paramCollection.AddWithValue(''@BelowGradeFinishedArea'', result.BelowGradeFinishedArea);</v>
      </c>
      <c r="P52" s="6" t="str">
        <f t="shared" si="5"/>
        <v>result.BelowGradeFinishedArea = reader.GetSafeInt32(ordinal++);</v>
      </c>
      <c r="Q52" s="6" t="str">
        <f t="shared" si="6"/>
        <v>Int32</v>
      </c>
    </row>
    <row r="53" spans="1:17" x14ac:dyDescent="0.3">
      <c r="A53" s="6" t="s">
        <v>251</v>
      </c>
      <c r="B53" s="6" t="str">
        <f t="shared" si="0"/>
        <v>nvarchar</v>
      </c>
      <c r="C53" s="6" t="str">
        <f>IF(I53="", CONCATENATE(B53," null"), CONCATENATE(B53,"(",I53,") null"))</f>
        <v>nvarchar(25) null</v>
      </c>
      <c r="D53" s="6" t="str">
        <f>IF(I53="", CONCATENATE(",",K53, " ",B53," = Null"), CONCATENATE(",",K53," ",B53,"(",I53,") = Null"))</f>
        <v>,@BelowGradeFinishedAreaUnits nvarchar(25) = Null</v>
      </c>
      <c r="E53" s="6" t="str">
        <f t="shared" si="1"/>
        <v>ALTER TABLE Listings add BelowGradeFinishedAreaUnits nvarchar(25) null</v>
      </c>
      <c r="F53" s="6"/>
      <c r="G53" s="6" t="s">
        <v>24</v>
      </c>
      <c r="H53" s="6" t="str">
        <f t="shared" si="2"/>
        <v>,BelowGradeFinishedAreaUnits</v>
      </c>
      <c r="I53" s="9">
        <v>25</v>
      </c>
      <c r="J53" s="6" t="str">
        <f>CONCATENATE("rowData.",G53," = results.GetString(startingIndex++);")</f>
        <v>rowData.BelowGradeFinishedAreaUnits = results.GetString(startingIndex++);</v>
      </c>
      <c r="K53" s="6" t="str">
        <f>CONCATENATE("@",G53)</f>
        <v>@BelowGradeFinishedAreaUnits</v>
      </c>
      <c r="L53" s="6" t="str">
        <f t="shared" si="3"/>
        <v>,@BelowGradeFinishedAreaUnits</v>
      </c>
      <c r="M53" s="6" t="str">
        <f t="shared" si="4"/>
        <v>,BelowGradeFinishedAreaUnits = @BelowGradeFinishedAreaUnits</v>
      </c>
      <c r="N53" s="6" t="str">
        <f>CONCATENATE("result.",G53)</f>
        <v>result.BelowGradeFinishedAreaUnits</v>
      </c>
      <c r="O53" s="6" t="str">
        <f>CONCATENATE("paramCollection.AddWithValue(''",K53,"'', ",N53,");")</f>
        <v>paramCollection.AddWithValue(''@BelowGradeFinishedAreaUnits'', result.BelowGradeFinishedAreaUnits);</v>
      </c>
      <c r="P53" s="6" t="str">
        <f t="shared" si="5"/>
        <v>result.BelowGradeFinishedAreaUnits = reader.GetSafeString(ordinal++);</v>
      </c>
      <c r="Q53" s="6" t="str">
        <f t="shared" si="6"/>
        <v>String</v>
      </c>
    </row>
    <row r="54" spans="1:17" x14ac:dyDescent="0.3">
      <c r="A54" s="6" t="s">
        <v>251</v>
      </c>
      <c r="B54" s="6" t="str">
        <f t="shared" si="0"/>
        <v>nvarchar</v>
      </c>
      <c r="C54" s="6" t="str">
        <f>IF(I54="", CONCATENATE(B54," null"), CONCATENATE(B54,"(",I54,") null"))</f>
        <v>nvarchar(50) null</v>
      </c>
      <c r="D54" s="6" t="str">
        <f>IF(I54="", CONCATENATE(",",K54, " ",B54," = Null"), CONCATENATE(",",K54," ",B54,"(",I54,") = Null"))</f>
        <v>,@BuilderModel nvarchar(50) = Null</v>
      </c>
      <c r="E54" s="6" t="str">
        <f t="shared" si="1"/>
        <v>ALTER TABLE Listings add BuilderModel nvarchar(50) null</v>
      </c>
      <c r="F54" s="6"/>
      <c r="G54" s="6" t="s">
        <v>25</v>
      </c>
      <c r="H54" s="6" t="str">
        <f t="shared" si="2"/>
        <v>,BuilderModel</v>
      </c>
      <c r="I54" s="9">
        <v>50</v>
      </c>
      <c r="J54" s="6" t="str">
        <f>CONCATENATE("rowData.",G54," = results.GetString(startingIndex++);")</f>
        <v>rowData.BuilderModel = results.GetString(startingIndex++);</v>
      </c>
      <c r="K54" s="6" t="str">
        <f>CONCATENATE("@",G54)</f>
        <v>@BuilderModel</v>
      </c>
      <c r="L54" s="6" t="str">
        <f t="shared" si="3"/>
        <v>,@BuilderModel</v>
      </c>
      <c r="M54" s="6" t="str">
        <f t="shared" si="4"/>
        <v>,BuilderModel = @BuilderModel</v>
      </c>
      <c r="N54" s="6" t="str">
        <f>CONCATENATE("result.",G54)</f>
        <v>result.BuilderModel</v>
      </c>
      <c r="O54" s="6" t="str">
        <f>CONCATENATE("paramCollection.AddWithValue(''",K54,"'', ",N54,");")</f>
        <v>paramCollection.AddWithValue(''@BuilderModel'', result.BuilderModel);</v>
      </c>
      <c r="P54" s="6" t="str">
        <f t="shared" si="5"/>
        <v>result.BuilderModel = reader.GetSafeString(ordinal++);</v>
      </c>
      <c r="Q54" s="6" t="str">
        <f t="shared" si="6"/>
        <v>String</v>
      </c>
    </row>
    <row r="55" spans="1:17" x14ac:dyDescent="0.3">
      <c r="A55" s="6" t="s">
        <v>251</v>
      </c>
      <c r="B55" s="6" t="str">
        <f t="shared" si="0"/>
        <v>nvarchar</v>
      </c>
      <c r="C55" s="6" t="str">
        <f>IF(I55="", CONCATENATE(B55," null"), CONCATENATE(B55,"(",I55,") null"))</f>
        <v>nvarchar(50) null</v>
      </c>
      <c r="D55" s="6" t="str">
        <f>IF(I55="", CONCATENATE(",",K55, " ",B55," = Null"), CONCATENATE(",",K55," ",B55,"(",I55,") = Null"))</f>
        <v>,@BuilderName nvarchar(50) = Null</v>
      </c>
      <c r="E55" s="6" t="str">
        <f t="shared" si="1"/>
        <v>ALTER TABLE Listings add BuilderName nvarchar(50) null</v>
      </c>
      <c r="F55" s="6"/>
      <c r="G55" s="6" t="s">
        <v>26</v>
      </c>
      <c r="H55" s="6" t="str">
        <f t="shared" si="2"/>
        <v>,BuilderName</v>
      </c>
      <c r="I55" s="9">
        <v>50</v>
      </c>
      <c r="J55" s="6" t="str">
        <f>CONCATENATE("rowData.",G55," = results.GetString(startingIndex++);")</f>
        <v>rowData.BuilderName = results.GetString(startingIndex++);</v>
      </c>
      <c r="K55" s="6" t="str">
        <f>CONCATENATE("@",G55)</f>
        <v>@BuilderName</v>
      </c>
      <c r="L55" s="6" t="str">
        <f t="shared" si="3"/>
        <v>,@BuilderName</v>
      </c>
      <c r="M55" s="6" t="str">
        <f t="shared" si="4"/>
        <v>,BuilderName = @BuilderName</v>
      </c>
      <c r="N55" s="6" t="str">
        <f>CONCATENATE("result.",G55)</f>
        <v>result.BuilderName</v>
      </c>
      <c r="O55" s="6" t="str">
        <f>CONCATENATE("paramCollection.AddWithValue(''",K55,"'', ",N55,");")</f>
        <v>paramCollection.AddWithValue(''@BuilderName'', result.BuilderName);</v>
      </c>
      <c r="P55" s="6" t="str">
        <f t="shared" si="5"/>
        <v>result.BuilderName = reader.GetSafeString(ordinal++);</v>
      </c>
      <c r="Q55" s="6" t="str">
        <f t="shared" si="6"/>
        <v>String</v>
      </c>
    </row>
    <row r="56" spans="1:17" x14ac:dyDescent="0.3">
      <c r="A56" s="6" t="s">
        <v>251</v>
      </c>
      <c r="B56" s="6" t="str">
        <f t="shared" si="0"/>
        <v>nvarchar</v>
      </c>
      <c r="C56" s="6" t="str">
        <f>IF(I56="", CONCATENATE(B56," null"), CONCATENATE(B56,"(",I56,") null"))</f>
        <v>nvarchar(50) null</v>
      </c>
      <c r="D56" s="6" t="str">
        <f>IF(I56="", CONCATENATE(",",K56, " ",B56," = Null"), CONCATENATE(",",K56," ",B56,"(",I56,") = Null"))</f>
        <v>,@BuyerAgentAOR nvarchar(50) = Null</v>
      </c>
      <c r="E56" s="6" t="str">
        <f t="shared" si="1"/>
        <v>ALTER TABLE Listings add BuyerAgentAOR nvarchar(50) null</v>
      </c>
      <c r="F56" s="6"/>
      <c r="G56" s="6" t="s">
        <v>27</v>
      </c>
      <c r="H56" s="6" t="str">
        <f t="shared" si="2"/>
        <v>,BuyerAgentAOR</v>
      </c>
      <c r="I56" s="9">
        <v>50</v>
      </c>
      <c r="J56" s="6" t="str">
        <f>CONCATENATE("rowData.",G56," = results.GetString(startingIndex++);")</f>
        <v>rowData.BuyerAgentAOR = results.GetString(startingIndex++);</v>
      </c>
      <c r="K56" s="6" t="str">
        <f>CONCATENATE("@",G56)</f>
        <v>@BuyerAgentAOR</v>
      </c>
      <c r="L56" s="6" t="str">
        <f t="shared" si="3"/>
        <v>,@BuyerAgentAOR</v>
      </c>
      <c r="M56" s="6" t="str">
        <f t="shared" si="4"/>
        <v>,BuyerAgentAOR = @BuyerAgentAOR</v>
      </c>
      <c r="N56" s="6" t="str">
        <f>CONCATENATE("result.",G56)</f>
        <v>result.BuyerAgentAOR</v>
      </c>
      <c r="O56" s="6" t="str">
        <f>CONCATENATE("paramCollection.AddWithValue(''",K56,"'', ",N56,");")</f>
        <v>paramCollection.AddWithValue(''@BuyerAgentAOR'', result.BuyerAgentAOR);</v>
      </c>
      <c r="P56" s="6" t="str">
        <f t="shared" si="5"/>
        <v>result.BuyerAgentAOR = reader.GetSafeString(ordinal++);</v>
      </c>
      <c r="Q56" s="6" t="str">
        <f t="shared" si="6"/>
        <v>String</v>
      </c>
    </row>
    <row r="57" spans="1:17" x14ac:dyDescent="0.3">
      <c r="A57" s="6" t="s">
        <v>252</v>
      </c>
      <c r="B57" s="6" t="str">
        <f t="shared" si="0"/>
        <v>int</v>
      </c>
      <c r="C57" s="6" t="str">
        <f>IF(I57="", CONCATENATE(B57," null"), CONCATENATE(B57,"(",I57,") null"))</f>
        <v>int null</v>
      </c>
      <c r="D57" s="6" t="str">
        <f>IF(I57="", CONCATENATE(",",K57, " ",B57," = Null"), CONCATENATE(",",K57," ",B57,"(",I57,") = Null"))</f>
        <v>,@BuyerAgentBrokerKeyNumeric int = Null</v>
      </c>
      <c r="E57" s="6" t="str">
        <f t="shared" si="1"/>
        <v>ALTER TABLE Listings add BuyerAgentBrokerKeyNumeric int null</v>
      </c>
      <c r="F57" s="6"/>
      <c r="G57" s="6" t="s">
        <v>28</v>
      </c>
      <c r="H57" s="6" t="str">
        <f t="shared" si="2"/>
        <v>,BuyerAgentBrokerKeyNumeric</v>
      </c>
      <c r="J57" s="6" t="str">
        <f>CONCATENATE("rowData.",G57," = Int32.TryParse(results.GetString(startingIndex++), out temp);")</f>
        <v>rowData.BuyerAgentBrokerKeyNumeric = Int32.TryParse(results.GetString(startingIndex++), out temp);</v>
      </c>
      <c r="K57" s="6" t="str">
        <f>CONCATENATE("@",G57)</f>
        <v>@BuyerAgentBrokerKeyNumeric</v>
      </c>
      <c r="L57" s="6" t="str">
        <f t="shared" si="3"/>
        <v>,@BuyerAgentBrokerKeyNumeric</v>
      </c>
      <c r="M57" s="6" t="str">
        <f t="shared" si="4"/>
        <v>,BuyerAgentBrokerKeyNumeric = @BuyerAgentBrokerKeyNumeric</v>
      </c>
      <c r="N57" s="6" t="str">
        <f>CONCATENATE("result.",G57)</f>
        <v>result.BuyerAgentBrokerKeyNumeric</v>
      </c>
      <c r="O57" s="6" t="str">
        <f>CONCATENATE("paramCollection.AddWithValue(''",K57,"'', ",N57,");")</f>
        <v>paramCollection.AddWithValue(''@BuyerAgentBrokerKeyNumeric'', result.BuyerAgentBrokerKeyNumeric);</v>
      </c>
      <c r="P57" s="6" t="str">
        <f t="shared" si="5"/>
        <v>result.BuyerAgentBrokerKeyNumeric = reader.GetSafeInt32(ordinal++);</v>
      </c>
      <c r="Q57" s="6" t="str">
        <f t="shared" si="6"/>
        <v>Int32</v>
      </c>
    </row>
    <row r="58" spans="1:17" x14ac:dyDescent="0.3">
      <c r="A58" s="6" t="s">
        <v>251</v>
      </c>
      <c r="B58" s="6" t="str">
        <f t="shared" si="0"/>
        <v>nvarchar</v>
      </c>
      <c r="C58" s="6" t="str">
        <f>IF(I58="", CONCATENATE(B58," null"), CONCATENATE(B58,"(",I58,") null"))</f>
        <v>nvarchar(25) null</v>
      </c>
      <c r="D58" s="6" t="str">
        <f>IF(I58="", CONCATENATE(",",K58, " ",B58," = Null"), CONCATENATE(",",K58," ",B58,"(",I58,") = Null"))</f>
        <v>,@BuyerAgentBrokerMlsId nvarchar(25) = Null</v>
      </c>
      <c r="E58" s="6" t="str">
        <f t="shared" si="1"/>
        <v>ALTER TABLE Listings add BuyerAgentBrokerMlsId nvarchar(25) null</v>
      </c>
      <c r="F58" s="6"/>
      <c r="G58" s="6" t="s">
        <v>29</v>
      </c>
      <c r="H58" s="6" t="str">
        <f t="shared" si="2"/>
        <v>,BuyerAgentBrokerMlsId</v>
      </c>
      <c r="I58" s="9">
        <v>25</v>
      </c>
      <c r="J58" s="6" t="str">
        <f>CONCATENATE("rowData.",G58," = results.GetString(startingIndex++);")</f>
        <v>rowData.BuyerAgentBrokerMlsId = results.GetString(startingIndex++);</v>
      </c>
      <c r="K58" s="6" t="str">
        <f>CONCATENATE("@",G58)</f>
        <v>@BuyerAgentBrokerMlsId</v>
      </c>
      <c r="L58" s="6" t="str">
        <f t="shared" si="3"/>
        <v>,@BuyerAgentBrokerMlsId</v>
      </c>
      <c r="M58" s="6" t="str">
        <f t="shared" si="4"/>
        <v>,BuyerAgentBrokerMlsId = @BuyerAgentBrokerMlsId</v>
      </c>
      <c r="N58" s="6" t="str">
        <f>CONCATENATE("result.",G58)</f>
        <v>result.BuyerAgentBrokerMlsId</v>
      </c>
      <c r="O58" s="6" t="str">
        <f>CONCATENATE("paramCollection.AddWithValue(''",K58,"'', ",N58,");")</f>
        <v>paramCollection.AddWithValue(''@BuyerAgentBrokerMlsId'', result.BuyerAgentBrokerMlsId);</v>
      </c>
      <c r="P58" s="6" t="str">
        <f t="shared" si="5"/>
        <v>result.BuyerAgentBrokerMlsId = reader.GetSafeString(ordinal++);</v>
      </c>
      <c r="Q58" s="6" t="str">
        <f t="shared" si="6"/>
        <v>String</v>
      </c>
    </row>
    <row r="59" spans="1:17" x14ac:dyDescent="0.3">
      <c r="A59" s="6" t="s">
        <v>251</v>
      </c>
      <c r="B59" s="6" t="str">
        <f t="shared" si="0"/>
        <v>nvarchar</v>
      </c>
      <c r="C59" s="6" t="str">
        <f>IF(I59="", CONCATENATE(B59," null"), CONCATENATE(B59,"(",I59,") null"))</f>
        <v>nvarchar(50) null</v>
      </c>
      <c r="D59" s="6" t="str">
        <f>IF(I59="", CONCATENATE(",",K59, " ",B59," = Null"), CONCATENATE(",",K59," ",B59,"(",I59,") = Null"))</f>
        <v>,@BuyerAgentFirstName nvarchar(50) = Null</v>
      </c>
      <c r="E59" s="6" t="str">
        <f t="shared" si="1"/>
        <v>ALTER TABLE Listings add BuyerAgentFirstName nvarchar(50) null</v>
      </c>
      <c r="F59" s="6"/>
      <c r="G59" s="6" t="s">
        <v>30</v>
      </c>
      <c r="H59" s="6" t="str">
        <f t="shared" si="2"/>
        <v>,BuyerAgentFirstName</v>
      </c>
      <c r="I59" s="9">
        <v>50</v>
      </c>
      <c r="J59" s="6" t="str">
        <f>CONCATENATE("rowData.",G59," = results.GetString(startingIndex++);")</f>
        <v>rowData.BuyerAgentFirstName = results.GetString(startingIndex++);</v>
      </c>
      <c r="K59" s="6" t="str">
        <f>CONCATENATE("@",G59)</f>
        <v>@BuyerAgentFirstName</v>
      </c>
      <c r="L59" s="6" t="str">
        <f t="shared" si="3"/>
        <v>,@BuyerAgentFirstName</v>
      </c>
      <c r="M59" s="6" t="str">
        <f t="shared" si="4"/>
        <v>,BuyerAgentFirstName = @BuyerAgentFirstName</v>
      </c>
      <c r="N59" s="6" t="str">
        <f>CONCATENATE("result.",G59)</f>
        <v>result.BuyerAgentFirstName</v>
      </c>
      <c r="O59" s="6" t="str">
        <f>CONCATENATE("paramCollection.AddWithValue(''",K59,"'', ",N59,");")</f>
        <v>paramCollection.AddWithValue(''@BuyerAgentFirstName'', result.BuyerAgentFirstName);</v>
      </c>
      <c r="P59" s="6" t="str">
        <f t="shared" si="5"/>
        <v>result.BuyerAgentFirstName = reader.GetSafeString(ordinal++);</v>
      </c>
      <c r="Q59" s="6" t="str">
        <f t="shared" si="6"/>
        <v>String</v>
      </c>
    </row>
    <row r="60" spans="1:17" x14ac:dyDescent="0.3">
      <c r="A60" s="6" t="s">
        <v>252</v>
      </c>
      <c r="B60" s="6" t="str">
        <f t="shared" si="0"/>
        <v>int</v>
      </c>
      <c r="C60" s="6" t="str">
        <f>IF(I60="", CONCATENATE(B60," null"), CONCATENATE(B60,"(",I60,") null"))</f>
        <v>int null</v>
      </c>
      <c r="D60" s="6" t="str">
        <f>IF(I60="", CONCATENATE(",",K60, " ",B60," = Null"), CONCATENATE(",",K60," ",B60,"(",I60,") = Null"))</f>
        <v>,@BuyerAgentKeyNumeric int = Null</v>
      </c>
      <c r="E60" s="6" t="str">
        <f t="shared" si="1"/>
        <v>ALTER TABLE Listings add BuyerAgentKeyNumeric int null</v>
      </c>
      <c r="F60" s="6"/>
      <c r="G60" s="6" t="s">
        <v>31</v>
      </c>
      <c r="H60" s="6" t="str">
        <f t="shared" si="2"/>
        <v>,BuyerAgentKeyNumeric</v>
      </c>
      <c r="J60" s="6" t="str">
        <f>CONCATENATE("rowData.",G60," = Int32.TryParse(results.GetString(startingIndex++), out temp);")</f>
        <v>rowData.BuyerAgentKeyNumeric = Int32.TryParse(results.GetString(startingIndex++), out temp);</v>
      </c>
      <c r="K60" s="6" t="str">
        <f>CONCATENATE("@",G60)</f>
        <v>@BuyerAgentKeyNumeric</v>
      </c>
      <c r="L60" s="6" t="str">
        <f t="shared" si="3"/>
        <v>,@BuyerAgentKeyNumeric</v>
      </c>
      <c r="M60" s="6" t="str">
        <f t="shared" si="4"/>
        <v>,BuyerAgentKeyNumeric = @BuyerAgentKeyNumeric</v>
      </c>
      <c r="N60" s="6" t="str">
        <f>CONCATENATE("result.",G60)</f>
        <v>result.BuyerAgentKeyNumeric</v>
      </c>
      <c r="O60" s="6" t="str">
        <f>CONCATENATE("paramCollection.AddWithValue(''",K60,"'', ",N60,");")</f>
        <v>paramCollection.AddWithValue(''@BuyerAgentKeyNumeric'', result.BuyerAgentKeyNumeric);</v>
      </c>
      <c r="P60" s="6" t="str">
        <f t="shared" si="5"/>
        <v>result.BuyerAgentKeyNumeric = reader.GetSafeInt32(ordinal++);</v>
      </c>
      <c r="Q60" s="6" t="str">
        <f t="shared" si="6"/>
        <v>Int32</v>
      </c>
    </row>
    <row r="61" spans="1:17" x14ac:dyDescent="0.3">
      <c r="A61" s="6" t="s">
        <v>251</v>
      </c>
      <c r="B61" s="6" t="str">
        <f t="shared" si="0"/>
        <v>nvarchar</v>
      </c>
      <c r="C61" s="6" t="str">
        <f>IF(I61="", CONCATENATE(B61," null"), CONCATENATE(B61,"(",I61,") null"))</f>
        <v>nvarchar(50) null</v>
      </c>
      <c r="D61" s="6" t="str">
        <f>IF(I61="", CONCATENATE(",",K61, " ",B61," = Null"), CONCATENATE(",",K61," ",B61,"(",I61,") = Null"))</f>
        <v>,@BuyerAgentLastName nvarchar(50) = Null</v>
      </c>
      <c r="E61" s="6" t="str">
        <f t="shared" si="1"/>
        <v>ALTER TABLE Listings add BuyerAgentLastName nvarchar(50) null</v>
      </c>
      <c r="F61" s="6"/>
      <c r="G61" s="6" t="s">
        <v>32</v>
      </c>
      <c r="H61" s="6" t="str">
        <f t="shared" si="2"/>
        <v>,BuyerAgentLastName</v>
      </c>
      <c r="I61" s="9">
        <v>50</v>
      </c>
      <c r="J61" s="6" t="str">
        <f>CONCATENATE("rowData.",G61," = results.GetString(startingIndex++);")</f>
        <v>rowData.BuyerAgentLastName = results.GetString(startingIndex++);</v>
      </c>
      <c r="K61" s="6" t="str">
        <f>CONCATENATE("@",G61)</f>
        <v>@BuyerAgentLastName</v>
      </c>
      <c r="L61" s="6" t="str">
        <f t="shared" si="3"/>
        <v>,@BuyerAgentLastName</v>
      </c>
      <c r="M61" s="6" t="str">
        <f t="shared" si="4"/>
        <v>,BuyerAgentLastName = @BuyerAgentLastName</v>
      </c>
      <c r="N61" s="6" t="str">
        <f>CONCATENATE("result.",G61)</f>
        <v>result.BuyerAgentLastName</v>
      </c>
      <c r="O61" s="6" t="str">
        <f>CONCATENATE("paramCollection.AddWithValue(''",K61,"'', ",N61,");")</f>
        <v>paramCollection.AddWithValue(''@BuyerAgentLastName'', result.BuyerAgentLastName);</v>
      </c>
      <c r="P61" s="6" t="str">
        <f t="shared" si="5"/>
        <v>result.BuyerAgentLastName = reader.GetSafeString(ordinal++);</v>
      </c>
      <c r="Q61" s="6" t="str">
        <f t="shared" si="6"/>
        <v>String</v>
      </c>
    </row>
    <row r="62" spans="1:17" x14ac:dyDescent="0.3">
      <c r="A62" s="6" t="s">
        <v>252</v>
      </c>
      <c r="B62" s="6" t="str">
        <f t="shared" si="0"/>
        <v>int</v>
      </c>
      <c r="C62" s="6" t="str">
        <f>IF(I62="", CONCATENATE(B62," null"), CONCATENATE(B62,"(",I62,") null"))</f>
        <v>int null</v>
      </c>
      <c r="D62" s="6" t="str">
        <f>IF(I62="", CONCATENATE(",",K62, " ",B62," = Null"), CONCATENATE(",",K62," ",B62,"(",I62,") = Null"))</f>
        <v>,@BuyerAgentMainOfficeKeyNumeric int = Null</v>
      </c>
      <c r="E62" s="6" t="str">
        <f t="shared" si="1"/>
        <v>ALTER TABLE Listings add BuyerAgentMainOfficeKeyNumeric int null</v>
      </c>
      <c r="F62" s="6"/>
      <c r="G62" s="6" t="s">
        <v>33</v>
      </c>
      <c r="H62" s="6" t="str">
        <f t="shared" si="2"/>
        <v>,BuyerAgentMainOfficeKeyNumeric</v>
      </c>
      <c r="J62" s="6" t="str">
        <f>CONCATENATE("rowData.",G62," = Int32.TryParse(results.GetString(startingIndex++), out temp);")</f>
        <v>rowData.BuyerAgentMainOfficeKeyNumeric = Int32.TryParse(results.GetString(startingIndex++), out temp);</v>
      </c>
      <c r="K62" s="6" t="str">
        <f>CONCATENATE("@",G62)</f>
        <v>@BuyerAgentMainOfficeKeyNumeric</v>
      </c>
      <c r="L62" s="6" t="str">
        <f t="shared" si="3"/>
        <v>,@BuyerAgentMainOfficeKeyNumeric</v>
      </c>
      <c r="M62" s="6" t="str">
        <f t="shared" si="4"/>
        <v>,BuyerAgentMainOfficeKeyNumeric = @BuyerAgentMainOfficeKeyNumeric</v>
      </c>
      <c r="N62" s="6" t="str">
        <f>CONCATENATE("result.",G62)</f>
        <v>result.BuyerAgentMainOfficeKeyNumeric</v>
      </c>
      <c r="O62" s="6" t="str">
        <f>CONCATENATE("paramCollection.AddWithValue(''",K62,"'', ",N62,");")</f>
        <v>paramCollection.AddWithValue(''@BuyerAgentMainOfficeKeyNumeric'', result.BuyerAgentMainOfficeKeyNumeric);</v>
      </c>
      <c r="P62" s="6" t="str">
        <f t="shared" si="5"/>
        <v>result.BuyerAgentMainOfficeKeyNumeric = reader.GetSafeInt32(ordinal++);</v>
      </c>
      <c r="Q62" s="6" t="str">
        <f t="shared" si="6"/>
        <v>Int32</v>
      </c>
    </row>
    <row r="63" spans="1:17" x14ac:dyDescent="0.3">
      <c r="A63" s="6" t="s">
        <v>251</v>
      </c>
      <c r="B63" s="6" t="str">
        <f t="shared" si="0"/>
        <v>nvarchar</v>
      </c>
      <c r="C63" s="6" t="str">
        <f>IF(I63="", CONCATENATE(B63," null"), CONCATENATE(B63,"(",I63,") null"))</f>
        <v>nvarchar(25) null</v>
      </c>
      <c r="D63" s="6" t="str">
        <f>IF(I63="", CONCATENATE(",",K63, " ",B63," = Null"), CONCATENATE(",",K63," ",B63,"(",I63,") = Null"))</f>
        <v>,@BuyerAgentMainOfficeMlsId nvarchar(25) = Null</v>
      </c>
      <c r="E63" s="6" t="str">
        <f t="shared" si="1"/>
        <v>ALTER TABLE Listings add BuyerAgentMainOfficeMlsId nvarchar(25) null</v>
      </c>
      <c r="F63" s="6"/>
      <c r="G63" s="6" t="s">
        <v>34</v>
      </c>
      <c r="H63" s="6" t="str">
        <f t="shared" si="2"/>
        <v>,BuyerAgentMainOfficeMlsId</v>
      </c>
      <c r="I63" s="9">
        <v>25</v>
      </c>
      <c r="J63" s="6" t="str">
        <f>CONCATENATE("rowData.",G63," = results.GetString(startingIndex++);")</f>
        <v>rowData.BuyerAgentMainOfficeMlsId = results.GetString(startingIndex++);</v>
      </c>
      <c r="K63" s="6" t="str">
        <f>CONCATENATE("@",G63)</f>
        <v>@BuyerAgentMainOfficeMlsId</v>
      </c>
      <c r="L63" s="6" t="str">
        <f t="shared" si="3"/>
        <v>,@BuyerAgentMainOfficeMlsId</v>
      </c>
      <c r="M63" s="6" t="str">
        <f t="shared" si="4"/>
        <v>,BuyerAgentMainOfficeMlsId = @BuyerAgentMainOfficeMlsId</v>
      </c>
      <c r="N63" s="6" t="str">
        <f>CONCATENATE("result.",G63)</f>
        <v>result.BuyerAgentMainOfficeMlsId</v>
      </c>
      <c r="O63" s="6" t="str">
        <f>CONCATENATE("paramCollection.AddWithValue(''",K63,"'', ",N63,");")</f>
        <v>paramCollection.AddWithValue(''@BuyerAgentMainOfficeMlsId'', result.BuyerAgentMainOfficeMlsId);</v>
      </c>
      <c r="P63" s="6" t="str">
        <f t="shared" si="5"/>
        <v>result.BuyerAgentMainOfficeMlsId = reader.GetSafeString(ordinal++);</v>
      </c>
      <c r="Q63" s="6" t="str">
        <f t="shared" si="6"/>
        <v>String</v>
      </c>
    </row>
    <row r="64" spans="1:17" x14ac:dyDescent="0.3">
      <c r="A64" s="6" t="s">
        <v>251</v>
      </c>
      <c r="B64" s="6" t="str">
        <f t="shared" si="0"/>
        <v>nvarchar</v>
      </c>
      <c r="C64" s="6" t="str">
        <f>IF(I64="", CONCATENATE(B64," null"), CONCATENATE(B64,"(",I64,") null"))</f>
        <v>nvarchar(25) null</v>
      </c>
      <c r="D64" s="6" t="str">
        <f>IF(I64="", CONCATENATE(",",K64, " ",B64," = Null"), CONCATENATE(",",K64," ",B64,"(",I64,") = Null"))</f>
        <v>,@BuyerAgentMlsId nvarchar(25) = Null</v>
      </c>
      <c r="E64" s="6" t="str">
        <f t="shared" si="1"/>
        <v>ALTER TABLE Listings add BuyerAgentMlsId nvarchar(25) null</v>
      </c>
      <c r="F64" s="6"/>
      <c r="G64" s="6" t="s">
        <v>35</v>
      </c>
      <c r="H64" s="6" t="str">
        <f t="shared" si="2"/>
        <v>,BuyerAgentMlsId</v>
      </c>
      <c r="I64" s="9">
        <v>25</v>
      </c>
      <c r="J64" s="6" t="str">
        <f>CONCATENATE("rowData.",G64," = results.GetString(startingIndex++);")</f>
        <v>rowData.BuyerAgentMlsId = results.GetString(startingIndex++);</v>
      </c>
      <c r="K64" s="6" t="str">
        <f>CONCATENATE("@",G64)</f>
        <v>@BuyerAgentMlsId</v>
      </c>
      <c r="L64" s="6" t="str">
        <f t="shared" si="3"/>
        <v>,@BuyerAgentMlsId</v>
      </c>
      <c r="M64" s="6" t="str">
        <f t="shared" si="4"/>
        <v>,BuyerAgentMlsId = @BuyerAgentMlsId</v>
      </c>
      <c r="N64" s="6" t="str">
        <f>CONCATENATE("result.",G64)</f>
        <v>result.BuyerAgentMlsId</v>
      </c>
      <c r="O64" s="6" t="str">
        <f>CONCATENATE("paramCollection.AddWithValue(''",K64,"'', ",N64,");")</f>
        <v>paramCollection.AddWithValue(''@BuyerAgentMlsId'', result.BuyerAgentMlsId);</v>
      </c>
      <c r="P64" s="6" t="str">
        <f t="shared" si="5"/>
        <v>result.BuyerAgentMlsId = reader.GetSafeString(ordinal++);</v>
      </c>
      <c r="Q64" s="6" t="str">
        <f t="shared" si="6"/>
        <v>String</v>
      </c>
    </row>
    <row r="65" spans="1:17" x14ac:dyDescent="0.3">
      <c r="A65" s="6" t="s">
        <v>251</v>
      </c>
      <c r="B65" s="6" t="str">
        <f t="shared" si="0"/>
        <v>nvarchar</v>
      </c>
      <c r="C65" s="6" t="str">
        <f>IF(I65="", CONCATENATE(B65," null"), CONCATENATE(B65,"(",I65,") null"))</f>
        <v>nvarchar(50) null</v>
      </c>
      <c r="D65" s="6" t="str">
        <f>IF(I65="", CONCATENATE(",",K65, " ",B65," = Null"), CONCATENATE(",",K65," ",B65,"(",I65,") = Null"))</f>
        <v>,@BuyerAgentStateLicense nvarchar(50) = Null</v>
      </c>
      <c r="E65" s="6" t="str">
        <f t="shared" si="1"/>
        <v>ALTER TABLE Listings add BuyerAgentStateLicense nvarchar(50) null</v>
      </c>
      <c r="F65" s="6"/>
      <c r="G65" s="6" t="s">
        <v>36</v>
      </c>
      <c r="H65" s="6" t="str">
        <f t="shared" si="2"/>
        <v>,BuyerAgentStateLicense</v>
      </c>
      <c r="I65" s="9">
        <v>50</v>
      </c>
      <c r="J65" s="6" t="str">
        <f>CONCATENATE("rowData.",G65," = results.GetString(startingIndex++);")</f>
        <v>rowData.BuyerAgentStateLicense = results.GetString(startingIndex++);</v>
      </c>
      <c r="K65" s="6" t="str">
        <f>CONCATENATE("@",G65)</f>
        <v>@BuyerAgentStateLicense</v>
      </c>
      <c r="L65" s="6" t="str">
        <f t="shared" si="3"/>
        <v>,@BuyerAgentStateLicense</v>
      </c>
      <c r="M65" s="6" t="str">
        <f t="shared" si="4"/>
        <v>,BuyerAgentStateLicense = @BuyerAgentStateLicense</v>
      </c>
      <c r="N65" s="6" t="str">
        <f>CONCATENATE("result.",G65)</f>
        <v>result.BuyerAgentStateLicense</v>
      </c>
      <c r="O65" s="6" t="str">
        <f>CONCATENATE("paramCollection.AddWithValue(''",K65,"'', ",N65,");")</f>
        <v>paramCollection.AddWithValue(''@BuyerAgentStateLicense'', result.BuyerAgentStateLicense);</v>
      </c>
      <c r="P65" s="6" t="str">
        <f t="shared" si="5"/>
        <v>result.BuyerAgentStateLicense = reader.GetSafeString(ordinal++);</v>
      </c>
      <c r="Q65" s="6" t="str">
        <f t="shared" si="6"/>
        <v>String</v>
      </c>
    </row>
    <row r="66" spans="1:17" x14ac:dyDescent="0.3">
      <c r="A66" s="6" t="s">
        <v>251</v>
      </c>
      <c r="B66" s="6" t="str">
        <f t="shared" si="0"/>
        <v>nvarchar</v>
      </c>
      <c r="C66" s="6" t="str">
        <f>IF(I66="", CONCATENATE(B66," null"), CONCATENATE(B66,"(",I66,") null"))</f>
        <v>nvarchar(50) null</v>
      </c>
      <c r="D66" s="6" t="str">
        <f>IF(I66="", CONCATENATE(",",K66, " ",B66," = Null"), CONCATENATE(",",K66," ",B66,"(",I66,") = Null"))</f>
        <v>,@BuyerOfficeAOR nvarchar(50) = Null</v>
      </c>
      <c r="E66" s="6" t="str">
        <f t="shared" si="1"/>
        <v>ALTER TABLE Listings add BuyerOfficeAOR nvarchar(50) null</v>
      </c>
      <c r="F66" s="6"/>
      <c r="G66" s="6" t="s">
        <v>37</v>
      </c>
      <c r="H66" s="6" t="str">
        <f t="shared" si="2"/>
        <v>,BuyerOfficeAOR</v>
      </c>
      <c r="I66" s="9">
        <v>50</v>
      </c>
      <c r="J66" s="6" t="str">
        <f>CONCATENATE("rowData.",G66," = results.GetString(startingIndex++);")</f>
        <v>rowData.BuyerOfficeAOR = results.GetString(startingIndex++);</v>
      </c>
      <c r="K66" s="6" t="str">
        <f>CONCATENATE("@",G66)</f>
        <v>@BuyerOfficeAOR</v>
      </c>
      <c r="L66" s="6" t="str">
        <f t="shared" si="3"/>
        <v>,@BuyerOfficeAOR</v>
      </c>
      <c r="M66" s="6" t="str">
        <f t="shared" si="4"/>
        <v>,BuyerOfficeAOR = @BuyerOfficeAOR</v>
      </c>
      <c r="N66" s="6" t="str">
        <f>CONCATENATE("result.",G66)</f>
        <v>result.BuyerOfficeAOR</v>
      </c>
      <c r="O66" s="6" t="str">
        <f>CONCATENATE("paramCollection.AddWithValue(''",K66,"'', ",N66,");")</f>
        <v>paramCollection.AddWithValue(''@BuyerOfficeAOR'', result.BuyerOfficeAOR);</v>
      </c>
      <c r="P66" s="6" t="str">
        <f t="shared" si="5"/>
        <v>result.BuyerOfficeAOR = reader.GetSafeString(ordinal++);</v>
      </c>
      <c r="Q66" s="6" t="str">
        <f t="shared" si="6"/>
        <v>String</v>
      </c>
    </row>
    <row r="67" spans="1:17" x14ac:dyDescent="0.3">
      <c r="A67" s="6" t="s">
        <v>252</v>
      </c>
      <c r="B67" s="6" t="str">
        <f t="shared" ref="B67:B130" si="8">IF(A67="int", "int", IF(A67="string", "nvarchar", IF(A67="bool", "bit", IF(A67="decimal", "decimal", IF(A67="DateTime", "datetime2(7)")))))</f>
        <v>int</v>
      </c>
      <c r="C67" s="6" t="str">
        <f t="shared" ref="C67:C130" si="9">IF(I67="", CONCATENATE(B67," null"), CONCATENATE(B67,"(",I67,") null"))</f>
        <v>int null</v>
      </c>
      <c r="D67" s="6" t="str">
        <f>IF(I67="", CONCATENATE(",",K67, " ",B67," = Null"), CONCATENATE(",",K67," ",B67,"(",I67,") = Null"))</f>
        <v>,@BuyerOfficeKeyNumeric int = Null</v>
      </c>
      <c r="E67" s="6" t="str">
        <f t="shared" ref="E67:E130" si="10">CONCATENATE("ALTER TABLE Listings add ", G67, " ", C67)</f>
        <v>ALTER TABLE Listings add BuyerOfficeKeyNumeric int null</v>
      </c>
      <c r="F67" s="6"/>
      <c r="G67" s="6" t="s">
        <v>38</v>
      </c>
      <c r="H67" s="6" t="str">
        <f t="shared" ref="H67:H130" si="11">CONCATENATE(",",G67)</f>
        <v>,BuyerOfficeKeyNumeric</v>
      </c>
      <c r="J67" s="6" t="str">
        <f>CONCATENATE("rowData.",G67," = Int32.TryParse(results.GetString(startingIndex++), out temp);")</f>
        <v>rowData.BuyerOfficeKeyNumeric = Int32.TryParse(results.GetString(startingIndex++), out temp);</v>
      </c>
      <c r="K67" s="6" t="str">
        <f>CONCATENATE("@",G67)</f>
        <v>@BuyerOfficeKeyNumeric</v>
      </c>
      <c r="L67" s="6" t="str">
        <f t="shared" ref="L67:L130" si="12">CONCATENATE(",",K67)</f>
        <v>,@BuyerOfficeKeyNumeric</v>
      </c>
      <c r="M67" s="6" t="str">
        <f t="shared" ref="M67:M130" si="13">CONCATENATE(H67," = ",K67)</f>
        <v>,BuyerOfficeKeyNumeric = @BuyerOfficeKeyNumeric</v>
      </c>
      <c r="N67" s="6" t="str">
        <f>CONCATENATE("result.",G67)</f>
        <v>result.BuyerOfficeKeyNumeric</v>
      </c>
      <c r="O67" s="6" t="str">
        <f>CONCATENATE("paramCollection.AddWithValue(''",K67,"'', ",N67,");")</f>
        <v>paramCollection.AddWithValue(''@BuyerOfficeKeyNumeric'', result.BuyerOfficeKeyNumeric);</v>
      </c>
      <c r="P67" s="6" t="str">
        <f t="shared" ref="P67:P130" si="14">CONCATENATE("result.",G67, " = reader.GetSafe",Q67,"(ordinal++);")</f>
        <v>result.BuyerOfficeKeyNumeric = reader.GetSafeInt32(ordinal++);</v>
      </c>
      <c r="Q67" s="6" t="str">
        <f t="shared" ref="Q67:Q130" si="15">IF(A67="int", "Int32", IF(A67="string", "String",IF(A67="decimal", "Decimal", IF(A67="bool", "Bool", IF(A67="DateTime", "DateTime")))))</f>
        <v>Int32</v>
      </c>
    </row>
    <row r="68" spans="1:17" x14ac:dyDescent="0.3">
      <c r="A68" s="6" t="s">
        <v>251</v>
      </c>
      <c r="B68" s="6" t="str">
        <f t="shared" si="8"/>
        <v>nvarchar</v>
      </c>
      <c r="C68" s="6" t="str">
        <f t="shared" si="9"/>
        <v>nvarchar(25) null</v>
      </c>
      <c r="D68" s="6" t="str">
        <f>IF(I68="", CONCATENATE(",",K68, " ",B68," = Null"), CONCATENATE(",",K68," ",B68,"(",I68,") = Null"))</f>
        <v>,@BuyerOfficeMlsId nvarchar(25) = Null</v>
      </c>
      <c r="E68" s="6" t="str">
        <f t="shared" si="10"/>
        <v>ALTER TABLE Listings add BuyerOfficeMlsId nvarchar(25) null</v>
      </c>
      <c r="F68" s="6"/>
      <c r="G68" s="6" t="s">
        <v>39</v>
      </c>
      <c r="H68" s="6" t="str">
        <f t="shared" si="11"/>
        <v>,BuyerOfficeMlsId</v>
      </c>
      <c r="I68" s="9">
        <v>25</v>
      </c>
      <c r="J68" s="6" t="str">
        <f>CONCATENATE("rowData.",G68," = results.GetString(startingIndex++);")</f>
        <v>rowData.BuyerOfficeMlsId = results.GetString(startingIndex++);</v>
      </c>
      <c r="K68" s="6" t="str">
        <f>CONCATENATE("@",G68)</f>
        <v>@BuyerOfficeMlsId</v>
      </c>
      <c r="L68" s="6" t="str">
        <f t="shared" si="12"/>
        <v>,@BuyerOfficeMlsId</v>
      </c>
      <c r="M68" s="6" t="str">
        <f t="shared" si="13"/>
        <v>,BuyerOfficeMlsId = @BuyerOfficeMlsId</v>
      </c>
      <c r="N68" s="6" t="str">
        <f>CONCATENATE("result.",G68)</f>
        <v>result.BuyerOfficeMlsId</v>
      </c>
      <c r="O68" s="6" t="str">
        <f>CONCATENATE("paramCollection.AddWithValue(''",K68,"'', ",N68,");")</f>
        <v>paramCollection.AddWithValue(''@BuyerOfficeMlsId'', result.BuyerOfficeMlsId);</v>
      </c>
      <c r="P68" s="6" t="str">
        <f t="shared" si="14"/>
        <v>result.BuyerOfficeMlsId = reader.GetSafeString(ordinal++);</v>
      </c>
      <c r="Q68" s="6" t="str">
        <f t="shared" si="15"/>
        <v>String</v>
      </c>
    </row>
    <row r="69" spans="1:17" x14ac:dyDescent="0.3">
      <c r="A69" s="6" t="s">
        <v>251</v>
      </c>
      <c r="B69" s="6" t="str">
        <f t="shared" si="8"/>
        <v>nvarchar</v>
      </c>
      <c r="C69" s="6" t="str">
        <f t="shared" si="9"/>
        <v>nvarchar(50) null</v>
      </c>
      <c r="D69" s="6" t="str">
        <f>IF(I69="", CONCATENATE(",",K69, " ",B69," = Null"), CONCATENATE(",",K69," ",B69,"(",I69,") = Null"))</f>
        <v>,@BuyerOfficeName nvarchar(50) = Null</v>
      </c>
      <c r="E69" s="6" t="str">
        <f t="shared" si="10"/>
        <v>ALTER TABLE Listings add BuyerOfficeName nvarchar(50) null</v>
      </c>
      <c r="F69" s="6"/>
      <c r="G69" s="6" t="s">
        <v>40</v>
      </c>
      <c r="H69" s="6" t="str">
        <f t="shared" si="11"/>
        <v>,BuyerOfficeName</v>
      </c>
      <c r="I69" s="9">
        <v>50</v>
      </c>
      <c r="J69" s="6" t="str">
        <f>CONCATENATE("rowData.",G69," = results.GetString(startingIndex++);")</f>
        <v>rowData.BuyerOfficeName = results.GetString(startingIndex++);</v>
      </c>
      <c r="K69" s="6" t="str">
        <f>CONCATENATE("@",G69)</f>
        <v>@BuyerOfficeName</v>
      </c>
      <c r="L69" s="6" t="str">
        <f t="shared" si="12"/>
        <v>,@BuyerOfficeName</v>
      </c>
      <c r="M69" s="6" t="str">
        <f t="shared" si="13"/>
        <v>,BuyerOfficeName = @BuyerOfficeName</v>
      </c>
      <c r="N69" s="6" t="str">
        <f>CONCATENATE("result.",G69)</f>
        <v>result.BuyerOfficeName</v>
      </c>
      <c r="O69" s="6" t="str">
        <f>CONCATENATE("paramCollection.AddWithValue(''",K69,"'', ",N69,");")</f>
        <v>paramCollection.AddWithValue(''@BuyerOfficeName'', result.BuyerOfficeName);</v>
      </c>
      <c r="P69" s="6" t="str">
        <f t="shared" si="14"/>
        <v>result.BuyerOfficeName = reader.GetSafeString(ordinal++);</v>
      </c>
      <c r="Q69" s="6" t="str">
        <f t="shared" si="15"/>
        <v>String</v>
      </c>
    </row>
    <row r="70" spans="1:17" x14ac:dyDescent="0.3">
      <c r="A70" s="6" t="s">
        <v>251</v>
      </c>
      <c r="B70" s="6" t="str">
        <f t="shared" si="8"/>
        <v>nvarchar</v>
      </c>
      <c r="C70" s="6" t="str">
        <f t="shared" si="9"/>
        <v>nvarchar(50) null</v>
      </c>
      <c r="D70" s="6" t="str">
        <f>IF(I70="", CONCATENATE(",",K70, " ",B70," = Null"), CONCATENATE(",",K70," ",B70,"(",I70,") = Null"))</f>
        <v>,@BuyerOfficeStateLicense nvarchar(50) = Null</v>
      </c>
      <c r="E70" s="6" t="str">
        <f t="shared" si="10"/>
        <v>ALTER TABLE Listings add BuyerOfficeStateLicense nvarchar(50) null</v>
      </c>
      <c r="F70" s="6"/>
      <c r="G70" s="6" t="s">
        <v>41</v>
      </c>
      <c r="H70" s="6" t="str">
        <f t="shared" si="11"/>
        <v>,BuyerOfficeStateLicense</v>
      </c>
      <c r="I70" s="9">
        <v>50</v>
      </c>
      <c r="J70" s="6" t="str">
        <f>CONCATENATE("rowData.",G70," = results.GetString(startingIndex++);")</f>
        <v>rowData.BuyerOfficeStateLicense = results.GetString(startingIndex++);</v>
      </c>
      <c r="K70" s="6" t="str">
        <f>CONCATENATE("@",G70)</f>
        <v>@BuyerOfficeStateLicense</v>
      </c>
      <c r="L70" s="6" t="str">
        <f t="shared" si="12"/>
        <v>,@BuyerOfficeStateLicense</v>
      </c>
      <c r="M70" s="6" t="str">
        <f t="shared" si="13"/>
        <v>,BuyerOfficeStateLicense = @BuyerOfficeStateLicense</v>
      </c>
      <c r="N70" s="6" t="str">
        <f>CONCATENATE("result.",G70)</f>
        <v>result.BuyerOfficeStateLicense</v>
      </c>
      <c r="O70" s="6" t="str">
        <f>CONCATENATE("paramCollection.AddWithValue(''",K70,"'', ",N70,");")</f>
        <v>paramCollection.AddWithValue(''@BuyerOfficeStateLicense'', result.BuyerOfficeStateLicense);</v>
      </c>
      <c r="P70" s="6" t="str">
        <f t="shared" si="14"/>
        <v>result.BuyerOfficeStateLicense = reader.GetSafeString(ordinal++);</v>
      </c>
      <c r="Q70" s="6" t="str">
        <f t="shared" si="15"/>
        <v>String</v>
      </c>
    </row>
    <row r="71" spans="1:17" x14ac:dyDescent="0.3">
      <c r="A71" s="6" t="s">
        <v>253</v>
      </c>
      <c r="B71" s="6" t="str">
        <f t="shared" si="8"/>
        <v>decimal</v>
      </c>
      <c r="C71" s="6" t="str">
        <f t="shared" si="9"/>
        <v>decimal(14,2) null</v>
      </c>
      <c r="D71" s="6" t="str">
        <f>IF(I71="", CONCATENATE(",",K71, " ",B71," = Null"), CONCATENATE(",",K71," ",B71,"(",I71,") = Null"))</f>
        <v>,@CarportSpaces decimal(14,2) = Null</v>
      </c>
      <c r="E71" s="6" t="str">
        <f t="shared" si="10"/>
        <v>ALTER TABLE Listings add CarportSpaces decimal(14,2) null</v>
      </c>
      <c r="F71" s="6"/>
      <c r="G71" s="6" t="s">
        <v>42</v>
      </c>
      <c r="H71" s="6" t="str">
        <f t="shared" si="11"/>
        <v>,CarportSpaces</v>
      </c>
      <c r="I71" s="9" t="s">
        <v>619</v>
      </c>
      <c r="J71" s="6" t="str">
        <f>CONCATENATE("rowData.",G71," = Decimal.TryParse(results.GetString(startingIndex++), out temp);")</f>
        <v>rowData.CarportSpaces = Decimal.TryParse(results.GetString(startingIndex++), out temp);</v>
      </c>
      <c r="K71" s="6" t="str">
        <f>CONCATENATE("@",G71)</f>
        <v>@CarportSpaces</v>
      </c>
      <c r="L71" s="6" t="str">
        <f t="shared" si="12"/>
        <v>,@CarportSpaces</v>
      </c>
      <c r="M71" s="6" t="str">
        <f t="shared" si="13"/>
        <v>,CarportSpaces = @CarportSpaces</v>
      </c>
      <c r="N71" s="6" t="str">
        <f>CONCATENATE("result.",G71)</f>
        <v>result.CarportSpaces</v>
      </c>
      <c r="O71" s="6" t="str">
        <f>CONCATENATE("paramCollection.AddWithValue(''",K71,"'', ",N71,");")</f>
        <v>paramCollection.AddWithValue(''@CarportSpaces'', result.CarportSpaces);</v>
      </c>
      <c r="P71" s="6" t="str">
        <f t="shared" si="14"/>
        <v>result.CarportSpaces = reader.GetSafeDecimal(ordinal++);</v>
      </c>
      <c r="Q71" s="6" t="str">
        <f t="shared" si="15"/>
        <v>Decimal</v>
      </c>
    </row>
    <row r="72" spans="1:17" x14ac:dyDescent="0.3">
      <c r="A72" s="6" t="s">
        <v>254</v>
      </c>
      <c r="B72" s="6" t="str">
        <f t="shared" si="8"/>
        <v>datetime2(7)</v>
      </c>
      <c r="C72" s="6" t="str">
        <f t="shared" si="9"/>
        <v>datetime2(7) null</v>
      </c>
      <c r="D72" s="6" t="str">
        <f>IF(I72="", CONCATENATE(",",K72, " ",B72," = Null"), CONCATENATE(",",K72," ",B72,"(",I72,") = Null"))</f>
        <v>,@CloseDate datetime2(7) = Null</v>
      </c>
      <c r="E72" s="6" t="str">
        <f t="shared" si="10"/>
        <v>ALTER TABLE Listings add CloseDate datetime2(7) null</v>
      </c>
      <c r="F72" s="6"/>
      <c r="G72" s="6" t="s">
        <v>44</v>
      </c>
      <c r="H72" s="6" t="str">
        <f t="shared" si="11"/>
        <v>,CloseDate</v>
      </c>
      <c r="J72" s="6" t="str">
        <f>CONCATENATE("rowData.",G72," = DateTime.Parse(results.GetString(startingIndex++));")</f>
        <v>rowData.CloseDate = DateTime.Parse(results.GetString(startingIndex++));</v>
      </c>
      <c r="K72" s="6" t="str">
        <f>CONCATENATE("@",G72)</f>
        <v>@CloseDate</v>
      </c>
      <c r="L72" s="6" t="str">
        <f t="shared" si="12"/>
        <v>,@CloseDate</v>
      </c>
      <c r="M72" s="6" t="str">
        <f t="shared" si="13"/>
        <v>,CloseDate = @CloseDate</v>
      </c>
      <c r="N72" s="6" t="str">
        <f>CONCATENATE("result.",G72)</f>
        <v>result.CloseDate</v>
      </c>
      <c r="O72" s="6" t="str">
        <f>CONCATENATE("paramCollection.AddWithValue(''",K72,"'', ",N72,");")</f>
        <v>paramCollection.AddWithValue(''@CloseDate'', result.CloseDate);</v>
      </c>
      <c r="P72" s="6" t="str">
        <f t="shared" si="14"/>
        <v>result.CloseDate = reader.GetSafeDateTime(ordinal++);</v>
      </c>
      <c r="Q72" s="6" t="str">
        <f t="shared" si="15"/>
        <v>DateTime</v>
      </c>
    </row>
    <row r="73" spans="1:17" x14ac:dyDescent="0.3">
      <c r="A73" s="6" t="s">
        <v>252</v>
      </c>
      <c r="B73" s="6" t="str">
        <f t="shared" si="8"/>
        <v>int</v>
      </c>
      <c r="C73" s="6" t="str">
        <f t="shared" si="9"/>
        <v>int null</v>
      </c>
      <c r="D73" s="6" t="str">
        <f>IF(I73="", CONCATENATE(",",K73, " ",B73," = Null"), CONCATENATE(",",K73," ",B73,"(",I73,") = Null"))</f>
        <v>,@ClosePrice int = Null</v>
      </c>
      <c r="E73" s="6" t="str">
        <f t="shared" si="10"/>
        <v>ALTER TABLE Listings add ClosePrice int null</v>
      </c>
      <c r="F73" s="6"/>
      <c r="G73" s="6" t="s">
        <v>45</v>
      </c>
      <c r="H73" s="6" t="str">
        <f t="shared" si="11"/>
        <v>,ClosePrice</v>
      </c>
      <c r="J73" s="6" t="str">
        <f>CONCATENATE("rowData.",G73," = Int32.TryParse(results.GetString(startingIndex++), out temp);")</f>
        <v>rowData.ClosePrice = Int32.TryParse(results.GetString(startingIndex++), out temp);</v>
      </c>
      <c r="K73" s="6" t="str">
        <f>CONCATENATE("@",G73)</f>
        <v>@ClosePrice</v>
      </c>
      <c r="L73" s="6" t="str">
        <f t="shared" si="12"/>
        <v>,@ClosePrice</v>
      </c>
      <c r="M73" s="6" t="str">
        <f t="shared" si="13"/>
        <v>,ClosePrice = @ClosePrice</v>
      </c>
      <c r="N73" s="6" t="str">
        <f>CONCATENATE("result.",G73)</f>
        <v>result.ClosePrice</v>
      </c>
      <c r="O73" s="6" t="str">
        <f>CONCATENATE("paramCollection.AddWithValue(''",K73,"'', ",N73,");")</f>
        <v>paramCollection.AddWithValue(''@ClosePrice'', result.ClosePrice);</v>
      </c>
      <c r="P73" s="6" t="str">
        <f t="shared" si="14"/>
        <v>result.ClosePrice = reader.GetSafeInt32(ordinal++);</v>
      </c>
      <c r="Q73" s="6" t="str">
        <f t="shared" si="15"/>
        <v>Int32</v>
      </c>
    </row>
    <row r="74" spans="1:17" x14ac:dyDescent="0.3">
      <c r="A74" s="6" t="s">
        <v>251</v>
      </c>
      <c r="B74" s="6" t="str">
        <f t="shared" si="8"/>
        <v>nvarchar</v>
      </c>
      <c r="C74" s="6" t="str">
        <f t="shared" si="9"/>
        <v>nvarchar(50) null</v>
      </c>
      <c r="D74" s="6" t="str">
        <f>IF(I74="", CONCATENATE(",",K74, " ",B74," = Null"), CONCATENATE(",",K74," ",B74,"(",I74,") = Null"))</f>
        <v>,@CoBuyerAgentAOR nvarchar(50) = Null</v>
      </c>
      <c r="E74" s="6" t="str">
        <f t="shared" si="10"/>
        <v>ALTER TABLE Listings add CoBuyerAgentAOR nvarchar(50) null</v>
      </c>
      <c r="F74" s="6"/>
      <c r="G74" s="6" t="s">
        <v>46</v>
      </c>
      <c r="H74" s="6" t="str">
        <f t="shared" si="11"/>
        <v>,CoBuyerAgentAOR</v>
      </c>
      <c r="I74" s="9">
        <v>50</v>
      </c>
      <c r="J74" s="6" t="str">
        <f>CONCATENATE("rowData.",G74," = results.GetString(startingIndex++);")</f>
        <v>rowData.CoBuyerAgentAOR = results.GetString(startingIndex++);</v>
      </c>
      <c r="K74" s="6" t="str">
        <f>CONCATENATE("@",G74)</f>
        <v>@CoBuyerAgentAOR</v>
      </c>
      <c r="L74" s="6" t="str">
        <f t="shared" si="12"/>
        <v>,@CoBuyerAgentAOR</v>
      </c>
      <c r="M74" s="6" t="str">
        <f t="shared" si="13"/>
        <v>,CoBuyerAgentAOR = @CoBuyerAgentAOR</v>
      </c>
      <c r="N74" s="6" t="str">
        <f>CONCATENATE("result.",G74)</f>
        <v>result.CoBuyerAgentAOR</v>
      </c>
      <c r="O74" s="6" t="str">
        <f>CONCATENATE("paramCollection.AddWithValue(''",K74,"'', ",N74,");")</f>
        <v>paramCollection.AddWithValue(''@CoBuyerAgentAOR'', result.CoBuyerAgentAOR);</v>
      </c>
      <c r="P74" s="6" t="str">
        <f t="shared" si="14"/>
        <v>result.CoBuyerAgentAOR = reader.GetSafeString(ordinal++);</v>
      </c>
      <c r="Q74" s="6" t="str">
        <f t="shared" si="15"/>
        <v>String</v>
      </c>
    </row>
    <row r="75" spans="1:17" x14ac:dyDescent="0.3">
      <c r="A75" s="6" t="s">
        <v>252</v>
      </c>
      <c r="B75" s="6" t="str">
        <f t="shared" si="8"/>
        <v>int</v>
      </c>
      <c r="C75" s="6" t="str">
        <f t="shared" si="9"/>
        <v>int null</v>
      </c>
      <c r="D75" s="6" t="str">
        <f>IF(I75="", CONCATENATE(",",K75, " ",B75," = Null"), CONCATENATE(",",K75," ",B75,"(",I75,") = Null"))</f>
        <v>,@CoBuyerAgentBrokerKeyNumeric int = Null</v>
      </c>
      <c r="E75" s="6" t="str">
        <f t="shared" si="10"/>
        <v>ALTER TABLE Listings add CoBuyerAgentBrokerKeyNumeric int null</v>
      </c>
      <c r="F75" s="6"/>
      <c r="G75" s="6" t="s">
        <v>47</v>
      </c>
      <c r="H75" s="6" t="str">
        <f t="shared" si="11"/>
        <v>,CoBuyerAgentBrokerKeyNumeric</v>
      </c>
      <c r="J75" s="6" t="str">
        <f>CONCATENATE("rowData.",G75," = Int32.TryParse(results.GetString(startingIndex++), out temp);")</f>
        <v>rowData.CoBuyerAgentBrokerKeyNumeric = Int32.TryParse(results.GetString(startingIndex++), out temp);</v>
      </c>
      <c r="K75" s="6" t="str">
        <f>CONCATENATE("@",G75)</f>
        <v>@CoBuyerAgentBrokerKeyNumeric</v>
      </c>
      <c r="L75" s="6" t="str">
        <f t="shared" si="12"/>
        <v>,@CoBuyerAgentBrokerKeyNumeric</v>
      </c>
      <c r="M75" s="6" t="str">
        <f t="shared" si="13"/>
        <v>,CoBuyerAgentBrokerKeyNumeric = @CoBuyerAgentBrokerKeyNumeric</v>
      </c>
      <c r="N75" s="6" t="str">
        <f>CONCATENATE("result.",G75)</f>
        <v>result.CoBuyerAgentBrokerKeyNumeric</v>
      </c>
      <c r="O75" s="6" t="str">
        <f>CONCATENATE("paramCollection.AddWithValue(''",K75,"'', ",N75,");")</f>
        <v>paramCollection.AddWithValue(''@CoBuyerAgentBrokerKeyNumeric'', result.CoBuyerAgentBrokerKeyNumeric);</v>
      </c>
      <c r="P75" s="6" t="str">
        <f t="shared" si="14"/>
        <v>result.CoBuyerAgentBrokerKeyNumeric = reader.GetSafeInt32(ordinal++);</v>
      </c>
      <c r="Q75" s="6" t="str">
        <f t="shared" si="15"/>
        <v>Int32</v>
      </c>
    </row>
    <row r="76" spans="1:17" x14ac:dyDescent="0.3">
      <c r="A76" s="6" t="s">
        <v>251</v>
      </c>
      <c r="B76" s="6" t="str">
        <f t="shared" si="8"/>
        <v>nvarchar</v>
      </c>
      <c r="C76" s="6" t="str">
        <f t="shared" si="9"/>
        <v>nvarchar(25) null</v>
      </c>
      <c r="D76" s="6" t="str">
        <f>IF(I76="", CONCATENATE(",",K76, " ",B76," = Null"), CONCATENATE(",",K76," ",B76,"(",I76,") = Null"))</f>
        <v>,@CoBuyerAgentBrokerMlsId nvarchar(25) = Null</v>
      </c>
      <c r="E76" s="6" t="str">
        <f t="shared" si="10"/>
        <v>ALTER TABLE Listings add CoBuyerAgentBrokerMlsId nvarchar(25) null</v>
      </c>
      <c r="F76" s="6"/>
      <c r="G76" s="6" t="s">
        <v>48</v>
      </c>
      <c r="H76" s="6" t="str">
        <f t="shared" si="11"/>
        <v>,CoBuyerAgentBrokerMlsId</v>
      </c>
      <c r="I76" s="9">
        <v>25</v>
      </c>
      <c r="J76" s="6" t="str">
        <f>CONCATENATE("rowData.",G76," = results.GetString(startingIndex++);")</f>
        <v>rowData.CoBuyerAgentBrokerMlsId = results.GetString(startingIndex++);</v>
      </c>
      <c r="K76" s="6" t="str">
        <f>CONCATENATE("@",G76)</f>
        <v>@CoBuyerAgentBrokerMlsId</v>
      </c>
      <c r="L76" s="6" t="str">
        <f t="shared" si="12"/>
        <v>,@CoBuyerAgentBrokerMlsId</v>
      </c>
      <c r="M76" s="6" t="str">
        <f t="shared" si="13"/>
        <v>,CoBuyerAgentBrokerMlsId = @CoBuyerAgentBrokerMlsId</v>
      </c>
      <c r="N76" s="6" t="str">
        <f>CONCATENATE("result.",G76)</f>
        <v>result.CoBuyerAgentBrokerMlsId</v>
      </c>
      <c r="O76" s="6" t="str">
        <f>CONCATENATE("paramCollection.AddWithValue(''",K76,"'', ",N76,");")</f>
        <v>paramCollection.AddWithValue(''@CoBuyerAgentBrokerMlsId'', result.CoBuyerAgentBrokerMlsId);</v>
      </c>
      <c r="P76" s="6" t="str">
        <f t="shared" si="14"/>
        <v>result.CoBuyerAgentBrokerMlsId = reader.GetSafeString(ordinal++);</v>
      </c>
      <c r="Q76" s="6" t="str">
        <f t="shared" si="15"/>
        <v>String</v>
      </c>
    </row>
    <row r="77" spans="1:17" x14ac:dyDescent="0.3">
      <c r="A77" s="6" t="s">
        <v>251</v>
      </c>
      <c r="B77" s="6" t="str">
        <f t="shared" si="8"/>
        <v>nvarchar</v>
      </c>
      <c r="C77" s="6" t="str">
        <f t="shared" si="9"/>
        <v>nvarchar(50) null</v>
      </c>
      <c r="D77" s="6" t="str">
        <f>IF(I77="", CONCATENATE(",",K77, " ",B77," = Null"), CONCATENATE(",",K77," ",B77,"(",I77,") = Null"))</f>
        <v>,@CoBuyerAgentFirstName nvarchar(50) = Null</v>
      </c>
      <c r="E77" s="6" t="str">
        <f t="shared" si="10"/>
        <v>ALTER TABLE Listings add CoBuyerAgentFirstName nvarchar(50) null</v>
      </c>
      <c r="F77" s="6"/>
      <c r="G77" s="6" t="s">
        <v>49</v>
      </c>
      <c r="H77" s="6" t="str">
        <f t="shared" si="11"/>
        <v>,CoBuyerAgentFirstName</v>
      </c>
      <c r="I77" s="9">
        <v>50</v>
      </c>
      <c r="J77" s="6" t="str">
        <f>CONCATENATE("rowData.",G77," = results.GetString(startingIndex++);")</f>
        <v>rowData.CoBuyerAgentFirstName = results.GetString(startingIndex++);</v>
      </c>
      <c r="K77" s="6" t="str">
        <f>CONCATENATE("@",G77)</f>
        <v>@CoBuyerAgentFirstName</v>
      </c>
      <c r="L77" s="6" t="str">
        <f t="shared" si="12"/>
        <v>,@CoBuyerAgentFirstName</v>
      </c>
      <c r="M77" s="6" t="str">
        <f t="shared" si="13"/>
        <v>,CoBuyerAgentFirstName = @CoBuyerAgentFirstName</v>
      </c>
      <c r="N77" s="6" t="str">
        <f>CONCATENATE("result.",G77)</f>
        <v>result.CoBuyerAgentFirstName</v>
      </c>
      <c r="O77" s="6" t="str">
        <f>CONCATENATE("paramCollection.AddWithValue(''",K77,"'', ",N77,");")</f>
        <v>paramCollection.AddWithValue(''@CoBuyerAgentFirstName'', result.CoBuyerAgentFirstName);</v>
      </c>
      <c r="P77" s="6" t="str">
        <f t="shared" si="14"/>
        <v>result.CoBuyerAgentFirstName = reader.GetSafeString(ordinal++);</v>
      </c>
      <c r="Q77" s="6" t="str">
        <f t="shared" si="15"/>
        <v>String</v>
      </c>
    </row>
    <row r="78" spans="1:17" x14ac:dyDescent="0.3">
      <c r="A78" s="6" t="s">
        <v>252</v>
      </c>
      <c r="B78" s="6" t="str">
        <f t="shared" si="8"/>
        <v>int</v>
      </c>
      <c r="C78" s="6" t="str">
        <f t="shared" si="9"/>
        <v>int null</v>
      </c>
      <c r="D78" s="6" t="str">
        <f>IF(I78="", CONCATENATE(",",K78, " ",B78," = Null"), CONCATENATE(",",K78," ",B78,"(",I78,") = Null"))</f>
        <v>,@CoBuyerAgentKeyNumeric int = Null</v>
      </c>
      <c r="E78" s="6" t="str">
        <f t="shared" si="10"/>
        <v>ALTER TABLE Listings add CoBuyerAgentKeyNumeric int null</v>
      </c>
      <c r="F78" s="6"/>
      <c r="G78" s="6" t="s">
        <v>50</v>
      </c>
      <c r="H78" s="6" t="str">
        <f t="shared" si="11"/>
        <v>,CoBuyerAgentKeyNumeric</v>
      </c>
      <c r="J78" s="6" t="str">
        <f>CONCATENATE("rowData.",G78," = Int32.TryParse(results.GetString(startingIndex++), out temp);")</f>
        <v>rowData.CoBuyerAgentKeyNumeric = Int32.TryParse(results.GetString(startingIndex++), out temp);</v>
      </c>
      <c r="K78" s="6" t="str">
        <f>CONCATENATE("@",G78)</f>
        <v>@CoBuyerAgentKeyNumeric</v>
      </c>
      <c r="L78" s="6" t="str">
        <f t="shared" si="12"/>
        <v>,@CoBuyerAgentKeyNumeric</v>
      </c>
      <c r="M78" s="6" t="str">
        <f t="shared" si="13"/>
        <v>,CoBuyerAgentKeyNumeric = @CoBuyerAgentKeyNumeric</v>
      </c>
      <c r="N78" s="6" t="str">
        <f>CONCATENATE("result.",G78)</f>
        <v>result.CoBuyerAgentKeyNumeric</v>
      </c>
      <c r="O78" s="6" t="str">
        <f>CONCATENATE("paramCollection.AddWithValue(''",K78,"'', ",N78,");")</f>
        <v>paramCollection.AddWithValue(''@CoBuyerAgentKeyNumeric'', result.CoBuyerAgentKeyNumeric);</v>
      </c>
      <c r="P78" s="6" t="str">
        <f t="shared" si="14"/>
        <v>result.CoBuyerAgentKeyNumeric = reader.GetSafeInt32(ordinal++);</v>
      </c>
      <c r="Q78" s="6" t="str">
        <f t="shared" si="15"/>
        <v>Int32</v>
      </c>
    </row>
    <row r="79" spans="1:17" x14ac:dyDescent="0.3">
      <c r="A79" s="6" t="s">
        <v>251</v>
      </c>
      <c r="B79" s="6" t="str">
        <f t="shared" si="8"/>
        <v>nvarchar</v>
      </c>
      <c r="C79" s="6" t="str">
        <f t="shared" si="9"/>
        <v>nvarchar(50) null</v>
      </c>
      <c r="D79" s="6" t="str">
        <f t="shared" ref="D79:D142" si="16">IF(I79="", CONCATENATE(",",K79, " ",B79," = Null"), CONCATENATE(",",K79," ",B79,"(",I79,") = Null"))</f>
        <v>,@CoBuyerAgentLastName nvarchar(50) = Null</v>
      </c>
      <c r="E79" s="6" t="str">
        <f t="shared" si="10"/>
        <v>ALTER TABLE Listings add CoBuyerAgentLastName nvarchar(50) null</v>
      </c>
      <c r="F79" s="6"/>
      <c r="G79" s="6" t="s">
        <v>51</v>
      </c>
      <c r="H79" s="6" t="str">
        <f t="shared" si="11"/>
        <v>,CoBuyerAgentLastName</v>
      </c>
      <c r="I79" s="9">
        <v>50</v>
      </c>
      <c r="J79" s="6" t="str">
        <f>CONCATENATE("rowData.",G79," = results.GetString(startingIndex++);")</f>
        <v>rowData.CoBuyerAgentLastName = results.GetString(startingIndex++);</v>
      </c>
      <c r="K79" s="6" t="str">
        <f>CONCATENATE("@",G79)</f>
        <v>@CoBuyerAgentLastName</v>
      </c>
      <c r="L79" s="6" t="str">
        <f t="shared" si="12"/>
        <v>,@CoBuyerAgentLastName</v>
      </c>
      <c r="M79" s="6" t="str">
        <f t="shared" si="13"/>
        <v>,CoBuyerAgentLastName = @CoBuyerAgentLastName</v>
      </c>
      <c r="N79" s="6" t="str">
        <f>CONCATENATE("result.",G79)</f>
        <v>result.CoBuyerAgentLastName</v>
      </c>
      <c r="O79" s="6" t="str">
        <f>CONCATENATE("paramCollection.AddWithValue(''",K79,"'', ",N79,");")</f>
        <v>paramCollection.AddWithValue(''@CoBuyerAgentLastName'', result.CoBuyerAgentLastName);</v>
      </c>
      <c r="P79" s="6" t="str">
        <f t="shared" si="14"/>
        <v>result.CoBuyerAgentLastName = reader.GetSafeString(ordinal++);</v>
      </c>
      <c r="Q79" s="6" t="str">
        <f t="shared" si="15"/>
        <v>String</v>
      </c>
    </row>
    <row r="80" spans="1:17" x14ac:dyDescent="0.3">
      <c r="A80" s="6" t="s">
        <v>252</v>
      </c>
      <c r="B80" s="6" t="str">
        <f t="shared" si="8"/>
        <v>int</v>
      </c>
      <c r="C80" s="6" t="str">
        <f t="shared" si="9"/>
        <v>int null</v>
      </c>
      <c r="D80" s="6" t="str">
        <f t="shared" si="16"/>
        <v>,@CoBuyerAgentMainOfficeKeyNumeric int = Null</v>
      </c>
      <c r="E80" s="6" t="str">
        <f t="shared" si="10"/>
        <v>ALTER TABLE Listings add CoBuyerAgentMainOfficeKeyNumeric int null</v>
      </c>
      <c r="F80" s="6"/>
      <c r="G80" s="6" t="s">
        <v>52</v>
      </c>
      <c r="H80" s="6" t="str">
        <f t="shared" si="11"/>
        <v>,CoBuyerAgentMainOfficeKeyNumeric</v>
      </c>
      <c r="J80" s="6" t="str">
        <f>CONCATENATE("rowData.",G80," = Int32.TryParse(results.GetString(startingIndex++), out temp);")</f>
        <v>rowData.CoBuyerAgentMainOfficeKeyNumeric = Int32.TryParse(results.GetString(startingIndex++), out temp);</v>
      </c>
      <c r="K80" s="6" t="str">
        <f>CONCATENATE("@",G80)</f>
        <v>@CoBuyerAgentMainOfficeKeyNumeric</v>
      </c>
      <c r="L80" s="6" t="str">
        <f t="shared" si="12"/>
        <v>,@CoBuyerAgentMainOfficeKeyNumeric</v>
      </c>
      <c r="M80" s="6" t="str">
        <f t="shared" si="13"/>
        <v>,CoBuyerAgentMainOfficeKeyNumeric = @CoBuyerAgentMainOfficeKeyNumeric</v>
      </c>
      <c r="N80" s="6" t="str">
        <f>CONCATENATE("result.",G80)</f>
        <v>result.CoBuyerAgentMainOfficeKeyNumeric</v>
      </c>
      <c r="O80" s="6" t="str">
        <f>CONCATENATE("paramCollection.AddWithValue(''",K80,"'', ",N80,");")</f>
        <v>paramCollection.AddWithValue(''@CoBuyerAgentMainOfficeKeyNumeric'', result.CoBuyerAgentMainOfficeKeyNumeric);</v>
      </c>
      <c r="P80" s="6" t="str">
        <f t="shared" si="14"/>
        <v>result.CoBuyerAgentMainOfficeKeyNumeric = reader.GetSafeInt32(ordinal++);</v>
      </c>
      <c r="Q80" s="6" t="str">
        <f t="shared" si="15"/>
        <v>Int32</v>
      </c>
    </row>
    <row r="81" spans="1:17" x14ac:dyDescent="0.3">
      <c r="A81" s="6" t="s">
        <v>251</v>
      </c>
      <c r="B81" s="6" t="str">
        <f t="shared" si="8"/>
        <v>nvarchar</v>
      </c>
      <c r="C81" s="6" t="str">
        <f t="shared" si="9"/>
        <v>nvarchar(25) null</v>
      </c>
      <c r="D81" s="6" t="str">
        <f t="shared" si="16"/>
        <v>,@CoBuyerAgentMlsId nvarchar(25) = Null</v>
      </c>
      <c r="E81" s="6" t="str">
        <f t="shared" si="10"/>
        <v>ALTER TABLE Listings add CoBuyerAgentMlsId nvarchar(25) null</v>
      </c>
      <c r="F81" s="6"/>
      <c r="G81" s="6" t="s">
        <v>53</v>
      </c>
      <c r="H81" s="6" t="str">
        <f t="shared" si="11"/>
        <v>,CoBuyerAgentMlsId</v>
      </c>
      <c r="I81" s="9">
        <v>25</v>
      </c>
      <c r="J81" s="6" t="str">
        <f>CONCATENATE("rowData.",G81," = results.GetString(startingIndex++);")</f>
        <v>rowData.CoBuyerAgentMlsId = results.GetString(startingIndex++);</v>
      </c>
      <c r="K81" s="6" t="str">
        <f>CONCATENATE("@",G81)</f>
        <v>@CoBuyerAgentMlsId</v>
      </c>
      <c r="L81" s="6" t="str">
        <f t="shared" si="12"/>
        <v>,@CoBuyerAgentMlsId</v>
      </c>
      <c r="M81" s="6" t="str">
        <f t="shared" si="13"/>
        <v>,CoBuyerAgentMlsId = @CoBuyerAgentMlsId</v>
      </c>
      <c r="N81" s="6" t="str">
        <f>CONCATENATE("result.",G81)</f>
        <v>result.CoBuyerAgentMlsId</v>
      </c>
      <c r="O81" s="6" t="str">
        <f>CONCATENATE("paramCollection.AddWithValue(''",K81,"'', ",N81,");")</f>
        <v>paramCollection.AddWithValue(''@CoBuyerAgentMlsId'', result.CoBuyerAgentMlsId);</v>
      </c>
      <c r="P81" s="6" t="str">
        <f t="shared" si="14"/>
        <v>result.CoBuyerAgentMlsId = reader.GetSafeString(ordinal++);</v>
      </c>
      <c r="Q81" s="6" t="str">
        <f t="shared" si="15"/>
        <v>String</v>
      </c>
    </row>
    <row r="82" spans="1:17" x14ac:dyDescent="0.3">
      <c r="A82" s="6" t="s">
        <v>251</v>
      </c>
      <c r="B82" s="6" t="str">
        <f t="shared" si="8"/>
        <v>nvarchar</v>
      </c>
      <c r="C82" s="6" t="str">
        <f t="shared" si="9"/>
        <v>nvarchar(50) null</v>
      </c>
      <c r="D82" s="6" t="str">
        <f t="shared" si="16"/>
        <v>,@CoBuyerAgentStateLicense nvarchar(50) = Null</v>
      </c>
      <c r="E82" s="6" t="str">
        <f t="shared" si="10"/>
        <v>ALTER TABLE Listings add CoBuyerAgentStateLicense nvarchar(50) null</v>
      </c>
      <c r="F82" s="6"/>
      <c r="G82" s="6" t="s">
        <v>54</v>
      </c>
      <c r="H82" s="6" t="str">
        <f t="shared" si="11"/>
        <v>,CoBuyerAgentStateLicense</v>
      </c>
      <c r="I82" s="9">
        <v>50</v>
      </c>
      <c r="J82" s="6" t="str">
        <f>CONCATENATE("rowData.",G82," = results.GetString(startingIndex++);")</f>
        <v>rowData.CoBuyerAgentStateLicense = results.GetString(startingIndex++);</v>
      </c>
      <c r="K82" s="6" t="str">
        <f>CONCATENATE("@",G82)</f>
        <v>@CoBuyerAgentStateLicense</v>
      </c>
      <c r="L82" s="6" t="str">
        <f t="shared" si="12"/>
        <v>,@CoBuyerAgentStateLicense</v>
      </c>
      <c r="M82" s="6" t="str">
        <f t="shared" si="13"/>
        <v>,CoBuyerAgentStateLicense = @CoBuyerAgentStateLicense</v>
      </c>
      <c r="N82" s="6" t="str">
        <f>CONCATENATE("result.",G82)</f>
        <v>result.CoBuyerAgentStateLicense</v>
      </c>
      <c r="O82" s="6" t="str">
        <f>CONCATENATE("paramCollection.AddWithValue(''",K82,"'', ",N82,");")</f>
        <v>paramCollection.AddWithValue(''@CoBuyerAgentStateLicense'', result.CoBuyerAgentStateLicense);</v>
      </c>
      <c r="P82" s="6" t="str">
        <f t="shared" si="14"/>
        <v>result.CoBuyerAgentStateLicense = reader.GetSafeString(ordinal++);</v>
      </c>
      <c r="Q82" s="6" t="str">
        <f t="shared" si="15"/>
        <v>String</v>
      </c>
    </row>
    <row r="83" spans="1:17" x14ac:dyDescent="0.3">
      <c r="A83" s="6" t="s">
        <v>251</v>
      </c>
      <c r="B83" s="6" t="str">
        <f t="shared" si="8"/>
        <v>nvarchar</v>
      </c>
      <c r="C83" s="6" t="str">
        <f t="shared" si="9"/>
        <v>nvarchar(50) null</v>
      </c>
      <c r="D83" s="6" t="str">
        <f t="shared" si="16"/>
        <v>,@CoBuyerOfficeAOR nvarchar(50) = Null</v>
      </c>
      <c r="E83" s="6" t="str">
        <f t="shared" si="10"/>
        <v>ALTER TABLE Listings add CoBuyerOfficeAOR nvarchar(50) null</v>
      </c>
      <c r="F83" s="6"/>
      <c r="G83" s="6" t="s">
        <v>55</v>
      </c>
      <c r="H83" s="6" t="str">
        <f t="shared" si="11"/>
        <v>,CoBuyerOfficeAOR</v>
      </c>
      <c r="I83" s="9">
        <v>50</v>
      </c>
      <c r="J83" s="6" t="str">
        <f>CONCATENATE("rowData.",G83," = results.GetString(startingIndex++);")</f>
        <v>rowData.CoBuyerOfficeAOR = results.GetString(startingIndex++);</v>
      </c>
      <c r="K83" s="6" t="str">
        <f>CONCATENATE("@",G83)</f>
        <v>@CoBuyerOfficeAOR</v>
      </c>
      <c r="L83" s="6" t="str">
        <f t="shared" si="12"/>
        <v>,@CoBuyerOfficeAOR</v>
      </c>
      <c r="M83" s="6" t="str">
        <f t="shared" si="13"/>
        <v>,CoBuyerOfficeAOR = @CoBuyerOfficeAOR</v>
      </c>
      <c r="N83" s="6" t="str">
        <f>CONCATENATE("result.",G83)</f>
        <v>result.CoBuyerOfficeAOR</v>
      </c>
      <c r="O83" s="6" t="str">
        <f>CONCATENATE("paramCollection.AddWithValue(''",K83,"'', ",N83,");")</f>
        <v>paramCollection.AddWithValue(''@CoBuyerOfficeAOR'', result.CoBuyerOfficeAOR);</v>
      </c>
      <c r="P83" s="6" t="str">
        <f t="shared" si="14"/>
        <v>result.CoBuyerOfficeAOR = reader.GetSafeString(ordinal++);</v>
      </c>
      <c r="Q83" s="6" t="str">
        <f t="shared" si="15"/>
        <v>String</v>
      </c>
    </row>
    <row r="84" spans="1:17" x14ac:dyDescent="0.3">
      <c r="A84" s="6" t="s">
        <v>252</v>
      </c>
      <c r="B84" s="6" t="str">
        <f t="shared" si="8"/>
        <v>int</v>
      </c>
      <c r="C84" s="6" t="str">
        <f t="shared" si="9"/>
        <v>int null</v>
      </c>
      <c r="D84" s="6" t="str">
        <f t="shared" si="16"/>
        <v>,@CoBuyerOfficeKeyNumeric int = Null</v>
      </c>
      <c r="E84" s="6" t="str">
        <f t="shared" si="10"/>
        <v>ALTER TABLE Listings add CoBuyerOfficeKeyNumeric int null</v>
      </c>
      <c r="F84" s="6"/>
      <c r="G84" s="6" t="s">
        <v>56</v>
      </c>
      <c r="H84" s="6" t="str">
        <f t="shared" si="11"/>
        <v>,CoBuyerOfficeKeyNumeric</v>
      </c>
      <c r="J84" s="6" t="str">
        <f>CONCATENATE("rowData.",G84," = Int32.TryParse(results.GetString(startingIndex++), out temp);")</f>
        <v>rowData.CoBuyerOfficeKeyNumeric = Int32.TryParse(results.GetString(startingIndex++), out temp);</v>
      </c>
      <c r="K84" s="6" t="str">
        <f>CONCATENATE("@",G84)</f>
        <v>@CoBuyerOfficeKeyNumeric</v>
      </c>
      <c r="L84" s="6" t="str">
        <f t="shared" si="12"/>
        <v>,@CoBuyerOfficeKeyNumeric</v>
      </c>
      <c r="M84" s="6" t="str">
        <f t="shared" si="13"/>
        <v>,CoBuyerOfficeKeyNumeric = @CoBuyerOfficeKeyNumeric</v>
      </c>
      <c r="N84" s="6" t="str">
        <f>CONCATENATE("result.",G84)</f>
        <v>result.CoBuyerOfficeKeyNumeric</v>
      </c>
      <c r="O84" s="6" t="str">
        <f>CONCATENATE("paramCollection.AddWithValue(''",K84,"'', ",N84,");")</f>
        <v>paramCollection.AddWithValue(''@CoBuyerOfficeKeyNumeric'', result.CoBuyerOfficeKeyNumeric);</v>
      </c>
      <c r="P84" s="6" t="str">
        <f t="shared" si="14"/>
        <v>result.CoBuyerOfficeKeyNumeric = reader.GetSafeInt32(ordinal++);</v>
      </c>
      <c r="Q84" s="6" t="str">
        <f t="shared" si="15"/>
        <v>Int32</v>
      </c>
    </row>
    <row r="85" spans="1:17" x14ac:dyDescent="0.3">
      <c r="A85" s="6" t="s">
        <v>251</v>
      </c>
      <c r="B85" s="6" t="str">
        <f t="shared" si="8"/>
        <v>nvarchar</v>
      </c>
      <c r="C85" s="6" t="str">
        <f t="shared" si="9"/>
        <v>nvarchar(25) null</v>
      </c>
      <c r="D85" s="6" t="str">
        <f t="shared" si="16"/>
        <v>,@CoBuyerOfficeMlsId nvarchar(25) = Null</v>
      </c>
      <c r="E85" s="6" t="str">
        <f t="shared" si="10"/>
        <v>ALTER TABLE Listings add CoBuyerOfficeMlsId nvarchar(25) null</v>
      </c>
      <c r="F85" s="6"/>
      <c r="G85" s="6" t="s">
        <v>57</v>
      </c>
      <c r="H85" s="6" t="str">
        <f t="shared" si="11"/>
        <v>,CoBuyerOfficeMlsId</v>
      </c>
      <c r="I85" s="9">
        <v>25</v>
      </c>
      <c r="J85" s="6" t="str">
        <f>CONCATENATE("rowData.",G85," = results.GetString(startingIndex++);")</f>
        <v>rowData.CoBuyerOfficeMlsId = results.GetString(startingIndex++);</v>
      </c>
      <c r="K85" s="6" t="str">
        <f>CONCATENATE("@",G85)</f>
        <v>@CoBuyerOfficeMlsId</v>
      </c>
      <c r="L85" s="6" t="str">
        <f t="shared" si="12"/>
        <v>,@CoBuyerOfficeMlsId</v>
      </c>
      <c r="M85" s="6" t="str">
        <f t="shared" si="13"/>
        <v>,CoBuyerOfficeMlsId = @CoBuyerOfficeMlsId</v>
      </c>
      <c r="N85" s="6" t="str">
        <f>CONCATENATE("result.",G85)</f>
        <v>result.CoBuyerOfficeMlsId</v>
      </c>
      <c r="O85" s="6" t="str">
        <f>CONCATENATE("paramCollection.AddWithValue(''",K85,"'', ",N85,");")</f>
        <v>paramCollection.AddWithValue(''@CoBuyerOfficeMlsId'', result.CoBuyerOfficeMlsId);</v>
      </c>
      <c r="P85" s="6" t="str">
        <f t="shared" si="14"/>
        <v>result.CoBuyerOfficeMlsId = reader.GetSafeString(ordinal++);</v>
      </c>
      <c r="Q85" s="6" t="str">
        <f t="shared" si="15"/>
        <v>String</v>
      </c>
    </row>
    <row r="86" spans="1:17" x14ac:dyDescent="0.3">
      <c r="A86" s="6" t="s">
        <v>251</v>
      </c>
      <c r="B86" s="6" t="str">
        <f t="shared" si="8"/>
        <v>nvarchar</v>
      </c>
      <c r="C86" s="6" t="str">
        <f t="shared" si="9"/>
        <v>nvarchar(255) null</v>
      </c>
      <c r="D86" s="6" t="str">
        <f t="shared" si="16"/>
        <v>,@CoBuyerOfficeName nvarchar(255) = Null</v>
      </c>
      <c r="E86" s="6" t="str">
        <f t="shared" si="10"/>
        <v>ALTER TABLE Listings add CoBuyerOfficeName nvarchar(255) null</v>
      </c>
      <c r="F86" s="6"/>
      <c r="G86" s="6" t="s">
        <v>58</v>
      </c>
      <c r="H86" s="6" t="str">
        <f t="shared" si="11"/>
        <v>,CoBuyerOfficeName</v>
      </c>
      <c r="I86" s="9">
        <v>255</v>
      </c>
      <c r="J86" s="6" t="str">
        <f>CONCATENATE("rowData.",G86," = results.GetString(startingIndex++);")</f>
        <v>rowData.CoBuyerOfficeName = results.GetString(startingIndex++);</v>
      </c>
      <c r="K86" s="6" t="str">
        <f>CONCATENATE("@",G86)</f>
        <v>@CoBuyerOfficeName</v>
      </c>
      <c r="L86" s="6" t="str">
        <f t="shared" si="12"/>
        <v>,@CoBuyerOfficeName</v>
      </c>
      <c r="M86" s="6" t="str">
        <f t="shared" si="13"/>
        <v>,CoBuyerOfficeName = @CoBuyerOfficeName</v>
      </c>
      <c r="N86" s="6" t="str">
        <f>CONCATENATE("result.",G86)</f>
        <v>result.CoBuyerOfficeName</v>
      </c>
      <c r="O86" s="6" t="str">
        <f>CONCATENATE("paramCollection.AddWithValue(''",K86,"'', ",N86,");")</f>
        <v>paramCollection.AddWithValue(''@CoBuyerOfficeName'', result.CoBuyerOfficeName);</v>
      </c>
      <c r="P86" s="6" t="str">
        <f t="shared" si="14"/>
        <v>result.CoBuyerOfficeName = reader.GetSafeString(ordinal++);</v>
      </c>
      <c r="Q86" s="6" t="str">
        <f t="shared" si="15"/>
        <v>String</v>
      </c>
    </row>
    <row r="87" spans="1:17" x14ac:dyDescent="0.3">
      <c r="A87" s="6" t="s">
        <v>251</v>
      </c>
      <c r="B87" s="6" t="str">
        <f t="shared" si="8"/>
        <v>nvarchar</v>
      </c>
      <c r="C87" s="6" t="str">
        <f t="shared" si="9"/>
        <v>nvarchar(50) null</v>
      </c>
      <c r="D87" s="6" t="str">
        <f t="shared" si="16"/>
        <v>,@CoBuyerOfficeStateLicense nvarchar(50) = Null</v>
      </c>
      <c r="E87" s="6" t="str">
        <f t="shared" si="10"/>
        <v>ALTER TABLE Listings add CoBuyerOfficeStateLicense nvarchar(50) null</v>
      </c>
      <c r="F87" s="6"/>
      <c r="G87" s="6" t="s">
        <v>59</v>
      </c>
      <c r="H87" s="6" t="str">
        <f t="shared" si="11"/>
        <v>,CoBuyerOfficeStateLicense</v>
      </c>
      <c r="I87" s="9">
        <v>50</v>
      </c>
      <c r="J87" s="6" t="str">
        <f>CONCATENATE("rowData.",G87," = results.GetString(startingIndex++);")</f>
        <v>rowData.CoBuyerOfficeStateLicense = results.GetString(startingIndex++);</v>
      </c>
      <c r="K87" s="6" t="str">
        <f>CONCATENATE("@",G87)</f>
        <v>@CoBuyerOfficeStateLicense</v>
      </c>
      <c r="L87" s="6" t="str">
        <f t="shared" si="12"/>
        <v>,@CoBuyerOfficeStateLicense</v>
      </c>
      <c r="M87" s="6" t="str">
        <f t="shared" si="13"/>
        <v>,CoBuyerOfficeStateLicense = @CoBuyerOfficeStateLicense</v>
      </c>
      <c r="N87" s="6" t="str">
        <f>CONCATENATE("result.",G87)</f>
        <v>result.CoBuyerOfficeStateLicense</v>
      </c>
      <c r="O87" s="6" t="str">
        <f>CONCATENATE("paramCollection.AddWithValue(''",K87,"'', ",N87,");")</f>
        <v>paramCollection.AddWithValue(''@CoBuyerOfficeStateLicense'', result.CoBuyerOfficeStateLicense);</v>
      </c>
      <c r="P87" s="6" t="str">
        <f t="shared" si="14"/>
        <v>result.CoBuyerOfficeStateLicense = reader.GetSafeString(ordinal++);</v>
      </c>
      <c r="Q87" s="6" t="str">
        <f t="shared" si="15"/>
        <v>String</v>
      </c>
    </row>
    <row r="88" spans="1:17" x14ac:dyDescent="0.3">
      <c r="A88" s="6" t="s">
        <v>251</v>
      </c>
      <c r="B88" s="6" t="str">
        <f t="shared" si="8"/>
        <v>nvarchar</v>
      </c>
      <c r="C88" s="6" t="str">
        <f t="shared" si="9"/>
        <v>nvarchar(50) null</v>
      </c>
      <c r="D88" s="6" t="str">
        <f t="shared" si="16"/>
        <v>,@CoListAgentAOR nvarchar(50) = Null</v>
      </c>
      <c r="E88" s="6" t="str">
        <f t="shared" si="10"/>
        <v>ALTER TABLE Listings add CoListAgentAOR nvarchar(50) null</v>
      </c>
      <c r="F88" s="6"/>
      <c r="G88" s="6" t="s">
        <v>60</v>
      </c>
      <c r="H88" s="6" t="str">
        <f t="shared" si="11"/>
        <v>,CoListAgentAOR</v>
      </c>
      <c r="I88" s="9">
        <v>50</v>
      </c>
      <c r="J88" s="6" t="str">
        <f>CONCATENATE("rowData.",G88," = results.GetString(startingIndex++);")</f>
        <v>rowData.CoListAgentAOR = results.GetString(startingIndex++);</v>
      </c>
      <c r="K88" s="6" t="str">
        <f>CONCATENATE("@",G88)</f>
        <v>@CoListAgentAOR</v>
      </c>
      <c r="L88" s="6" t="str">
        <f t="shared" si="12"/>
        <v>,@CoListAgentAOR</v>
      </c>
      <c r="M88" s="6" t="str">
        <f t="shared" si="13"/>
        <v>,CoListAgentAOR = @CoListAgentAOR</v>
      </c>
      <c r="N88" s="6" t="str">
        <f>CONCATENATE("result.",G88)</f>
        <v>result.CoListAgentAOR</v>
      </c>
      <c r="O88" s="6" t="str">
        <f>CONCATENATE("paramCollection.AddWithValue(''",K88,"'', ",N88,");")</f>
        <v>paramCollection.AddWithValue(''@CoListAgentAOR'', result.CoListAgentAOR);</v>
      </c>
      <c r="P88" s="6" t="str">
        <f t="shared" si="14"/>
        <v>result.CoListAgentAOR = reader.GetSafeString(ordinal++);</v>
      </c>
      <c r="Q88" s="6" t="str">
        <f t="shared" si="15"/>
        <v>String</v>
      </c>
    </row>
    <row r="89" spans="1:17" x14ac:dyDescent="0.3">
      <c r="A89" s="6" t="s">
        <v>251</v>
      </c>
      <c r="B89" s="6" t="str">
        <f t="shared" si="8"/>
        <v>nvarchar</v>
      </c>
      <c r="C89" s="6" t="str">
        <f t="shared" si="9"/>
        <v>nvarchar(50) null</v>
      </c>
      <c r="D89" s="6" t="str">
        <f t="shared" si="16"/>
        <v>,@CoListAgentFirstName nvarchar(50) = Null</v>
      </c>
      <c r="E89" s="6" t="str">
        <f t="shared" si="10"/>
        <v>ALTER TABLE Listings add CoListAgentFirstName nvarchar(50) null</v>
      </c>
      <c r="F89" s="6"/>
      <c r="G89" s="6" t="s">
        <v>61</v>
      </c>
      <c r="H89" s="6" t="str">
        <f t="shared" si="11"/>
        <v>,CoListAgentFirstName</v>
      </c>
      <c r="I89" s="9">
        <v>50</v>
      </c>
      <c r="J89" s="6" t="str">
        <f>CONCATENATE("rowData.",G89," = results.GetString(startingIndex++);")</f>
        <v>rowData.CoListAgentFirstName = results.GetString(startingIndex++);</v>
      </c>
      <c r="K89" s="6" t="str">
        <f>CONCATENATE("@",G89)</f>
        <v>@CoListAgentFirstName</v>
      </c>
      <c r="L89" s="6" t="str">
        <f t="shared" si="12"/>
        <v>,@CoListAgentFirstName</v>
      </c>
      <c r="M89" s="6" t="str">
        <f t="shared" si="13"/>
        <v>,CoListAgentFirstName = @CoListAgentFirstName</v>
      </c>
      <c r="N89" s="6" t="str">
        <f>CONCATENATE("result.",G89)</f>
        <v>result.CoListAgentFirstName</v>
      </c>
      <c r="O89" s="6" t="str">
        <f>CONCATENATE("paramCollection.AddWithValue(''",K89,"'', ",N89,");")</f>
        <v>paramCollection.AddWithValue(''@CoListAgentFirstName'', result.CoListAgentFirstName);</v>
      </c>
      <c r="P89" s="6" t="str">
        <f t="shared" si="14"/>
        <v>result.CoListAgentFirstName = reader.GetSafeString(ordinal++);</v>
      </c>
      <c r="Q89" s="6" t="str">
        <f t="shared" si="15"/>
        <v>String</v>
      </c>
    </row>
    <row r="90" spans="1:17" x14ac:dyDescent="0.3">
      <c r="A90" s="6" t="s">
        <v>252</v>
      </c>
      <c r="B90" s="6" t="str">
        <f t="shared" si="8"/>
        <v>int</v>
      </c>
      <c r="C90" s="6" t="str">
        <f t="shared" si="9"/>
        <v>int null</v>
      </c>
      <c r="D90" s="6" t="str">
        <f t="shared" si="16"/>
        <v>,@CoListAgentKeyNumeric int = Null</v>
      </c>
      <c r="E90" s="6" t="str">
        <f t="shared" si="10"/>
        <v>ALTER TABLE Listings add CoListAgentKeyNumeric int null</v>
      </c>
      <c r="F90" s="6"/>
      <c r="G90" s="6" t="s">
        <v>62</v>
      </c>
      <c r="H90" s="6" t="str">
        <f t="shared" si="11"/>
        <v>,CoListAgentKeyNumeric</v>
      </c>
      <c r="J90" s="6" t="str">
        <f>CONCATENATE("rowData.",G90," = Int32.TryParse(results.GetString(startingIndex++), out temp);")</f>
        <v>rowData.CoListAgentKeyNumeric = Int32.TryParse(results.GetString(startingIndex++), out temp);</v>
      </c>
      <c r="K90" s="6" t="str">
        <f>CONCATENATE("@",G90)</f>
        <v>@CoListAgentKeyNumeric</v>
      </c>
      <c r="L90" s="6" t="str">
        <f t="shared" si="12"/>
        <v>,@CoListAgentKeyNumeric</v>
      </c>
      <c r="M90" s="6" t="str">
        <f t="shared" si="13"/>
        <v>,CoListAgentKeyNumeric = @CoListAgentKeyNumeric</v>
      </c>
      <c r="N90" s="6" t="str">
        <f>CONCATENATE("result.",G90)</f>
        <v>result.CoListAgentKeyNumeric</v>
      </c>
      <c r="O90" s="6" t="str">
        <f>CONCATENATE("paramCollection.AddWithValue(''",K90,"'', ",N90,");")</f>
        <v>paramCollection.AddWithValue(''@CoListAgentKeyNumeric'', result.CoListAgentKeyNumeric);</v>
      </c>
      <c r="P90" s="6" t="str">
        <f t="shared" si="14"/>
        <v>result.CoListAgentKeyNumeric = reader.GetSafeInt32(ordinal++);</v>
      </c>
      <c r="Q90" s="6" t="str">
        <f t="shared" si="15"/>
        <v>Int32</v>
      </c>
    </row>
    <row r="91" spans="1:17" x14ac:dyDescent="0.3">
      <c r="A91" s="6" t="s">
        <v>251</v>
      </c>
      <c r="B91" s="6" t="str">
        <f t="shared" si="8"/>
        <v>nvarchar</v>
      </c>
      <c r="C91" s="6" t="str">
        <f t="shared" si="9"/>
        <v>nvarchar(50) null</v>
      </c>
      <c r="D91" s="6" t="str">
        <f t="shared" si="16"/>
        <v>,@CoListAgentLastName nvarchar(50) = Null</v>
      </c>
      <c r="E91" s="6" t="str">
        <f t="shared" si="10"/>
        <v>ALTER TABLE Listings add CoListAgentLastName nvarchar(50) null</v>
      </c>
      <c r="F91" s="6"/>
      <c r="G91" s="6" t="s">
        <v>63</v>
      </c>
      <c r="H91" s="6" t="str">
        <f t="shared" si="11"/>
        <v>,CoListAgentLastName</v>
      </c>
      <c r="I91" s="9">
        <v>50</v>
      </c>
      <c r="J91" s="6" t="str">
        <f>CONCATENATE("rowData.",G91," = results.GetString(startingIndex++);")</f>
        <v>rowData.CoListAgentLastName = results.GetString(startingIndex++);</v>
      </c>
      <c r="K91" s="6" t="str">
        <f>CONCATENATE("@",G91)</f>
        <v>@CoListAgentLastName</v>
      </c>
      <c r="L91" s="6" t="str">
        <f t="shared" si="12"/>
        <v>,@CoListAgentLastName</v>
      </c>
      <c r="M91" s="6" t="str">
        <f t="shared" si="13"/>
        <v>,CoListAgentLastName = @CoListAgentLastName</v>
      </c>
      <c r="N91" s="6" t="str">
        <f>CONCATENATE("result.",G91)</f>
        <v>result.CoListAgentLastName</v>
      </c>
      <c r="O91" s="6" t="str">
        <f>CONCATENATE("paramCollection.AddWithValue(''",K91,"'', ",N91,");")</f>
        <v>paramCollection.AddWithValue(''@CoListAgentLastName'', result.CoListAgentLastName);</v>
      </c>
      <c r="P91" s="6" t="str">
        <f t="shared" si="14"/>
        <v>result.CoListAgentLastName = reader.GetSafeString(ordinal++);</v>
      </c>
      <c r="Q91" s="6" t="str">
        <f t="shared" si="15"/>
        <v>String</v>
      </c>
    </row>
    <row r="92" spans="1:17" x14ac:dyDescent="0.3">
      <c r="A92" s="6" t="s">
        <v>251</v>
      </c>
      <c r="B92" s="6" t="str">
        <f t="shared" si="8"/>
        <v>nvarchar</v>
      </c>
      <c r="C92" s="6" t="str">
        <f t="shared" si="9"/>
        <v>nvarchar(25) null</v>
      </c>
      <c r="D92" s="6" t="str">
        <f t="shared" si="16"/>
        <v>,@CoListAgentMlsId nvarchar(25) = Null</v>
      </c>
      <c r="E92" s="6" t="str">
        <f t="shared" si="10"/>
        <v>ALTER TABLE Listings add CoListAgentMlsId nvarchar(25) null</v>
      </c>
      <c r="F92" s="6"/>
      <c r="G92" s="6" t="s">
        <v>64</v>
      </c>
      <c r="H92" s="6" t="str">
        <f t="shared" si="11"/>
        <v>,CoListAgentMlsId</v>
      </c>
      <c r="I92" s="9">
        <v>25</v>
      </c>
      <c r="J92" s="6" t="str">
        <f>CONCATENATE("rowData.",G92," = results.GetString(startingIndex++);")</f>
        <v>rowData.CoListAgentMlsId = results.GetString(startingIndex++);</v>
      </c>
      <c r="K92" s="6" t="str">
        <f>CONCATENATE("@",G92)</f>
        <v>@CoListAgentMlsId</v>
      </c>
      <c r="L92" s="6" t="str">
        <f t="shared" si="12"/>
        <v>,@CoListAgentMlsId</v>
      </c>
      <c r="M92" s="6" t="str">
        <f t="shared" si="13"/>
        <v>,CoListAgentMlsId = @CoListAgentMlsId</v>
      </c>
      <c r="N92" s="6" t="str">
        <f>CONCATENATE("result.",G92)</f>
        <v>result.CoListAgentMlsId</v>
      </c>
      <c r="O92" s="6" t="str">
        <f>CONCATENATE("paramCollection.AddWithValue(''",K92,"'', ",N92,");")</f>
        <v>paramCollection.AddWithValue(''@CoListAgentMlsId'', result.CoListAgentMlsId);</v>
      </c>
      <c r="P92" s="6" t="str">
        <f t="shared" si="14"/>
        <v>result.CoListAgentMlsId = reader.GetSafeString(ordinal++);</v>
      </c>
      <c r="Q92" s="6" t="str">
        <f t="shared" si="15"/>
        <v>String</v>
      </c>
    </row>
    <row r="93" spans="1:17" x14ac:dyDescent="0.3">
      <c r="A93" s="6" t="s">
        <v>251</v>
      </c>
      <c r="B93" s="6" t="str">
        <f t="shared" si="8"/>
        <v>nvarchar</v>
      </c>
      <c r="C93" s="6" t="str">
        <f t="shared" si="9"/>
        <v>nvarchar(50) null</v>
      </c>
      <c r="D93" s="6" t="str">
        <f t="shared" si="16"/>
        <v>,@CoListAgentStateLicense nvarchar(50) = Null</v>
      </c>
      <c r="E93" s="6" t="str">
        <f t="shared" si="10"/>
        <v>ALTER TABLE Listings add CoListAgentStateLicense nvarchar(50) null</v>
      </c>
      <c r="F93" s="6"/>
      <c r="G93" s="6" t="s">
        <v>65</v>
      </c>
      <c r="H93" s="6" t="str">
        <f t="shared" si="11"/>
        <v>,CoListAgentStateLicense</v>
      </c>
      <c r="I93" s="9">
        <v>50</v>
      </c>
      <c r="J93" s="6" t="str">
        <f>CONCATENATE("rowData.",G93," = results.GetString(startingIndex++);")</f>
        <v>rowData.CoListAgentStateLicense = results.GetString(startingIndex++);</v>
      </c>
      <c r="K93" s="6" t="str">
        <f>CONCATENATE("@",G93)</f>
        <v>@CoListAgentStateLicense</v>
      </c>
      <c r="L93" s="6" t="str">
        <f t="shared" si="12"/>
        <v>,@CoListAgentStateLicense</v>
      </c>
      <c r="M93" s="6" t="str">
        <f t="shared" si="13"/>
        <v>,CoListAgentStateLicense = @CoListAgentStateLicense</v>
      </c>
      <c r="N93" s="6" t="str">
        <f>CONCATENATE("result.",G93)</f>
        <v>result.CoListAgentStateLicense</v>
      </c>
      <c r="O93" s="6" t="str">
        <f>CONCATENATE("paramCollection.AddWithValue(''",K93,"'', ",N93,");")</f>
        <v>paramCollection.AddWithValue(''@CoListAgentStateLicense'', result.CoListAgentStateLicense);</v>
      </c>
      <c r="P93" s="6" t="str">
        <f t="shared" si="14"/>
        <v>result.CoListAgentStateLicense = reader.GetSafeString(ordinal++);</v>
      </c>
      <c r="Q93" s="6" t="str">
        <f t="shared" si="15"/>
        <v>String</v>
      </c>
    </row>
    <row r="94" spans="1:17" x14ac:dyDescent="0.3">
      <c r="A94" s="6" t="s">
        <v>251</v>
      </c>
      <c r="B94" s="6" t="str">
        <f t="shared" si="8"/>
        <v>nvarchar</v>
      </c>
      <c r="C94" s="6" t="str">
        <f t="shared" si="9"/>
        <v>nvarchar(50) null</v>
      </c>
      <c r="D94" s="6" t="str">
        <f t="shared" si="16"/>
        <v>,@CoListOfficeAOR nvarchar(50) = Null</v>
      </c>
      <c r="E94" s="6" t="str">
        <f t="shared" si="10"/>
        <v>ALTER TABLE Listings add CoListOfficeAOR nvarchar(50) null</v>
      </c>
      <c r="F94" s="6"/>
      <c r="G94" s="6" t="s">
        <v>66</v>
      </c>
      <c r="H94" s="6" t="str">
        <f t="shared" si="11"/>
        <v>,CoListOfficeAOR</v>
      </c>
      <c r="I94" s="9">
        <v>50</v>
      </c>
      <c r="J94" s="6" t="str">
        <f>CONCATENATE("rowData.",G94," = results.GetString(startingIndex++);")</f>
        <v>rowData.CoListOfficeAOR = results.GetString(startingIndex++);</v>
      </c>
      <c r="K94" s="6" t="str">
        <f>CONCATENATE("@",G94)</f>
        <v>@CoListOfficeAOR</v>
      </c>
      <c r="L94" s="6" t="str">
        <f t="shared" si="12"/>
        <v>,@CoListOfficeAOR</v>
      </c>
      <c r="M94" s="6" t="str">
        <f t="shared" si="13"/>
        <v>,CoListOfficeAOR = @CoListOfficeAOR</v>
      </c>
      <c r="N94" s="6" t="str">
        <f>CONCATENATE("result.",G94)</f>
        <v>result.CoListOfficeAOR</v>
      </c>
      <c r="O94" s="6" t="str">
        <f>CONCATENATE("paramCollection.AddWithValue(''",K94,"'', ",N94,");")</f>
        <v>paramCollection.AddWithValue(''@CoListOfficeAOR'', result.CoListOfficeAOR);</v>
      </c>
      <c r="P94" s="6" t="str">
        <f t="shared" si="14"/>
        <v>result.CoListOfficeAOR = reader.GetSafeString(ordinal++);</v>
      </c>
      <c r="Q94" s="6" t="str">
        <f t="shared" si="15"/>
        <v>String</v>
      </c>
    </row>
    <row r="95" spans="1:17" x14ac:dyDescent="0.3">
      <c r="A95" s="6" t="s">
        <v>251</v>
      </c>
      <c r="B95" s="6" t="str">
        <f t="shared" si="8"/>
        <v>nvarchar</v>
      </c>
      <c r="C95" s="6" t="str">
        <f t="shared" si="9"/>
        <v>nvarchar(16) null</v>
      </c>
      <c r="D95" s="6" t="str">
        <f t="shared" si="16"/>
        <v>,@CoListOfficeFax nvarchar(16) = Null</v>
      </c>
      <c r="E95" s="6" t="str">
        <f t="shared" si="10"/>
        <v>ALTER TABLE Listings add CoListOfficeFax nvarchar(16) null</v>
      </c>
      <c r="F95" s="6"/>
      <c r="G95" s="6" t="s">
        <v>67</v>
      </c>
      <c r="H95" s="6" t="str">
        <f t="shared" si="11"/>
        <v>,CoListOfficeFax</v>
      </c>
      <c r="I95" s="9">
        <v>16</v>
      </c>
      <c r="J95" s="6" t="str">
        <f>CONCATENATE("rowData.",G95," = results.GetString(startingIndex++);")</f>
        <v>rowData.CoListOfficeFax = results.GetString(startingIndex++);</v>
      </c>
      <c r="K95" s="6" t="str">
        <f>CONCATENATE("@",G95)</f>
        <v>@CoListOfficeFax</v>
      </c>
      <c r="L95" s="6" t="str">
        <f t="shared" si="12"/>
        <v>,@CoListOfficeFax</v>
      </c>
      <c r="M95" s="6" t="str">
        <f t="shared" si="13"/>
        <v>,CoListOfficeFax = @CoListOfficeFax</v>
      </c>
      <c r="N95" s="6" t="str">
        <f>CONCATENATE("result.",G95)</f>
        <v>result.CoListOfficeFax</v>
      </c>
      <c r="O95" s="6" t="str">
        <f>CONCATENATE("paramCollection.AddWithValue(''",K95,"'', ",N95,");")</f>
        <v>paramCollection.AddWithValue(''@CoListOfficeFax'', result.CoListOfficeFax);</v>
      </c>
      <c r="P95" s="6" t="str">
        <f t="shared" si="14"/>
        <v>result.CoListOfficeFax = reader.GetSafeString(ordinal++);</v>
      </c>
      <c r="Q95" s="6" t="str">
        <f t="shared" si="15"/>
        <v>String</v>
      </c>
    </row>
    <row r="96" spans="1:17" x14ac:dyDescent="0.3">
      <c r="A96" s="6" t="s">
        <v>252</v>
      </c>
      <c r="B96" s="6" t="str">
        <f t="shared" si="8"/>
        <v>int</v>
      </c>
      <c r="C96" s="6" t="str">
        <f t="shared" si="9"/>
        <v>int null</v>
      </c>
      <c r="D96" s="6" t="str">
        <f t="shared" si="16"/>
        <v>,@CoListOfficeKeyNumeric int = Null</v>
      </c>
      <c r="E96" s="6" t="str">
        <f t="shared" si="10"/>
        <v>ALTER TABLE Listings add CoListOfficeKeyNumeric int null</v>
      </c>
      <c r="F96" s="6"/>
      <c r="G96" s="6" t="s">
        <v>68</v>
      </c>
      <c r="H96" s="6" t="str">
        <f t="shared" si="11"/>
        <v>,CoListOfficeKeyNumeric</v>
      </c>
      <c r="J96" s="6" t="str">
        <f>CONCATENATE("rowData.",G96," = Int32.TryParse(results.GetString(startingIndex++), out temp);")</f>
        <v>rowData.CoListOfficeKeyNumeric = Int32.TryParse(results.GetString(startingIndex++), out temp);</v>
      </c>
      <c r="K96" s="6" t="str">
        <f>CONCATENATE("@",G96)</f>
        <v>@CoListOfficeKeyNumeric</v>
      </c>
      <c r="L96" s="6" t="str">
        <f t="shared" si="12"/>
        <v>,@CoListOfficeKeyNumeric</v>
      </c>
      <c r="M96" s="6" t="str">
        <f t="shared" si="13"/>
        <v>,CoListOfficeKeyNumeric = @CoListOfficeKeyNumeric</v>
      </c>
      <c r="N96" s="6" t="str">
        <f>CONCATENATE("result.",G96)</f>
        <v>result.CoListOfficeKeyNumeric</v>
      </c>
      <c r="O96" s="6" t="str">
        <f>CONCATENATE("paramCollection.AddWithValue(''",K96,"'', ",N96,");")</f>
        <v>paramCollection.AddWithValue(''@CoListOfficeKeyNumeric'', result.CoListOfficeKeyNumeric);</v>
      </c>
      <c r="P96" s="6" t="str">
        <f t="shared" si="14"/>
        <v>result.CoListOfficeKeyNumeric = reader.GetSafeInt32(ordinal++);</v>
      </c>
      <c r="Q96" s="6" t="str">
        <f t="shared" si="15"/>
        <v>Int32</v>
      </c>
    </row>
    <row r="97" spans="1:17" x14ac:dyDescent="0.3">
      <c r="A97" s="6" t="s">
        <v>251</v>
      </c>
      <c r="B97" s="6" t="str">
        <f t="shared" si="8"/>
        <v>nvarchar</v>
      </c>
      <c r="C97" s="6" t="str">
        <f t="shared" si="9"/>
        <v>nvarchar(25) null</v>
      </c>
      <c r="D97" s="6" t="str">
        <f t="shared" si="16"/>
        <v>,@CoListOfficeMlsId nvarchar(25) = Null</v>
      </c>
      <c r="E97" s="6" t="str">
        <f t="shared" si="10"/>
        <v>ALTER TABLE Listings add CoListOfficeMlsId nvarchar(25) null</v>
      </c>
      <c r="F97" s="6"/>
      <c r="G97" s="6" t="s">
        <v>69</v>
      </c>
      <c r="H97" s="6" t="str">
        <f t="shared" si="11"/>
        <v>,CoListOfficeMlsId</v>
      </c>
      <c r="I97" s="9">
        <v>25</v>
      </c>
      <c r="J97" s="6" t="str">
        <f>CONCATENATE("rowData.",G97," = results.GetString(startingIndex++);")</f>
        <v>rowData.CoListOfficeMlsId = results.GetString(startingIndex++);</v>
      </c>
      <c r="K97" s="6" t="str">
        <f>CONCATENATE("@",G97)</f>
        <v>@CoListOfficeMlsId</v>
      </c>
      <c r="L97" s="6" t="str">
        <f t="shared" si="12"/>
        <v>,@CoListOfficeMlsId</v>
      </c>
      <c r="M97" s="6" t="str">
        <f t="shared" si="13"/>
        <v>,CoListOfficeMlsId = @CoListOfficeMlsId</v>
      </c>
      <c r="N97" s="6" t="str">
        <f>CONCATENATE("result.",G97)</f>
        <v>result.CoListOfficeMlsId</v>
      </c>
      <c r="O97" s="6" t="str">
        <f>CONCATENATE("paramCollection.AddWithValue(''",K97,"'', ",N97,");")</f>
        <v>paramCollection.AddWithValue(''@CoListOfficeMlsId'', result.CoListOfficeMlsId);</v>
      </c>
      <c r="P97" s="6" t="str">
        <f t="shared" si="14"/>
        <v>result.CoListOfficeMlsId = reader.GetSafeString(ordinal++);</v>
      </c>
      <c r="Q97" s="6" t="str">
        <f t="shared" si="15"/>
        <v>String</v>
      </c>
    </row>
    <row r="98" spans="1:17" x14ac:dyDescent="0.3">
      <c r="A98" s="6" t="s">
        <v>251</v>
      </c>
      <c r="B98" s="6" t="str">
        <f t="shared" si="8"/>
        <v>nvarchar</v>
      </c>
      <c r="C98" s="6" t="str">
        <f t="shared" si="9"/>
        <v>nvarchar(255) null</v>
      </c>
      <c r="D98" s="6" t="str">
        <f t="shared" si="16"/>
        <v>,@CoListOfficeName nvarchar(255) = Null</v>
      </c>
      <c r="E98" s="6" t="str">
        <f t="shared" si="10"/>
        <v>ALTER TABLE Listings add CoListOfficeName nvarchar(255) null</v>
      </c>
      <c r="F98" s="6"/>
      <c r="G98" s="6" t="s">
        <v>70</v>
      </c>
      <c r="H98" s="6" t="str">
        <f t="shared" si="11"/>
        <v>,CoListOfficeName</v>
      </c>
      <c r="I98" s="9">
        <v>255</v>
      </c>
      <c r="J98" s="6" t="str">
        <f>CONCATENATE("rowData.",G98," = results.GetString(startingIndex++);")</f>
        <v>rowData.CoListOfficeName = results.GetString(startingIndex++);</v>
      </c>
      <c r="K98" s="6" t="str">
        <f>CONCATENATE("@",G98)</f>
        <v>@CoListOfficeName</v>
      </c>
      <c r="L98" s="6" t="str">
        <f t="shared" si="12"/>
        <v>,@CoListOfficeName</v>
      </c>
      <c r="M98" s="6" t="str">
        <f t="shared" si="13"/>
        <v>,CoListOfficeName = @CoListOfficeName</v>
      </c>
      <c r="N98" s="6" t="str">
        <f>CONCATENATE("result.",G98)</f>
        <v>result.CoListOfficeName</v>
      </c>
      <c r="O98" s="6" t="str">
        <f>CONCATENATE("paramCollection.AddWithValue(''",K98,"'', ",N98,");")</f>
        <v>paramCollection.AddWithValue(''@CoListOfficeName'', result.CoListOfficeName);</v>
      </c>
      <c r="P98" s="6" t="str">
        <f t="shared" si="14"/>
        <v>result.CoListOfficeName = reader.GetSafeString(ordinal++);</v>
      </c>
      <c r="Q98" s="6" t="str">
        <f t="shared" si="15"/>
        <v>String</v>
      </c>
    </row>
    <row r="99" spans="1:17" x14ac:dyDescent="0.3">
      <c r="A99" s="6" t="s">
        <v>251</v>
      </c>
      <c r="B99" s="6" t="str">
        <f t="shared" si="8"/>
        <v>nvarchar</v>
      </c>
      <c r="C99" s="6" t="str">
        <f t="shared" si="9"/>
        <v>nvarchar(16) null</v>
      </c>
      <c r="D99" s="6" t="str">
        <f t="shared" si="16"/>
        <v>,@CoListOfficePhone nvarchar(16) = Null</v>
      </c>
      <c r="E99" s="6" t="str">
        <f t="shared" si="10"/>
        <v>ALTER TABLE Listings add CoListOfficePhone nvarchar(16) null</v>
      </c>
      <c r="F99" s="6"/>
      <c r="G99" s="6" t="s">
        <v>71</v>
      </c>
      <c r="H99" s="6" t="str">
        <f t="shared" si="11"/>
        <v>,CoListOfficePhone</v>
      </c>
      <c r="I99" s="9">
        <v>16</v>
      </c>
      <c r="J99" s="6" t="str">
        <f>CONCATENATE("rowData.",G99," = results.GetString(startingIndex++);")</f>
        <v>rowData.CoListOfficePhone = results.GetString(startingIndex++);</v>
      </c>
      <c r="K99" s="6" t="str">
        <f>CONCATENATE("@",G99)</f>
        <v>@CoListOfficePhone</v>
      </c>
      <c r="L99" s="6" t="str">
        <f t="shared" si="12"/>
        <v>,@CoListOfficePhone</v>
      </c>
      <c r="M99" s="6" t="str">
        <f t="shared" si="13"/>
        <v>,CoListOfficePhone = @CoListOfficePhone</v>
      </c>
      <c r="N99" s="6" t="str">
        <f>CONCATENATE("result.",G99)</f>
        <v>result.CoListOfficePhone</v>
      </c>
      <c r="O99" s="6" t="str">
        <f>CONCATENATE("paramCollection.AddWithValue(''",K99,"'', ",N99,");")</f>
        <v>paramCollection.AddWithValue(''@CoListOfficePhone'', result.CoListOfficePhone);</v>
      </c>
      <c r="P99" s="6" t="str">
        <f t="shared" si="14"/>
        <v>result.CoListOfficePhone = reader.GetSafeString(ordinal++);</v>
      </c>
      <c r="Q99" s="6" t="str">
        <f t="shared" si="15"/>
        <v>String</v>
      </c>
    </row>
    <row r="100" spans="1:17" x14ac:dyDescent="0.3">
      <c r="A100" s="6" t="s">
        <v>251</v>
      </c>
      <c r="B100" s="6" t="str">
        <f t="shared" si="8"/>
        <v>nvarchar</v>
      </c>
      <c r="C100" s="6" t="str">
        <f t="shared" si="9"/>
        <v>nvarchar(50) null</v>
      </c>
      <c r="D100" s="6" t="str">
        <f t="shared" si="16"/>
        <v>,@CoListOfficeStateLicense nvarchar(50) = Null</v>
      </c>
      <c r="E100" s="6" t="str">
        <f t="shared" si="10"/>
        <v>ALTER TABLE Listings add CoListOfficeStateLicense nvarchar(50) null</v>
      </c>
      <c r="F100" s="6"/>
      <c r="G100" s="6" t="s">
        <v>72</v>
      </c>
      <c r="H100" s="6" t="str">
        <f t="shared" si="11"/>
        <v>,CoListOfficeStateLicense</v>
      </c>
      <c r="I100" s="9">
        <v>50</v>
      </c>
      <c r="J100" s="6" t="str">
        <f>CONCATENATE("rowData.",G100," = results.GetString(startingIndex++);")</f>
        <v>rowData.CoListOfficeStateLicense = results.GetString(startingIndex++);</v>
      </c>
      <c r="K100" s="6" t="str">
        <f>CONCATENATE("@",G100)</f>
        <v>@CoListOfficeStateLicense</v>
      </c>
      <c r="L100" s="6" t="str">
        <f t="shared" si="12"/>
        <v>,@CoListOfficeStateLicense</v>
      </c>
      <c r="M100" s="6" t="str">
        <f t="shared" si="13"/>
        <v>,CoListOfficeStateLicense = @CoListOfficeStateLicense</v>
      </c>
      <c r="N100" s="6" t="str">
        <f>CONCATENATE("result.",G100)</f>
        <v>result.CoListOfficeStateLicense</v>
      </c>
      <c r="O100" s="6" t="str">
        <f>CONCATENATE("paramCollection.AddWithValue(''",K100,"'', ",N100,");")</f>
        <v>paramCollection.AddWithValue(''@CoListOfficeStateLicense'', result.CoListOfficeStateLicense);</v>
      </c>
      <c r="P100" s="6" t="str">
        <f t="shared" si="14"/>
        <v>result.CoListOfficeStateLicense = reader.GetSafeString(ordinal++);</v>
      </c>
      <c r="Q100" s="6" t="str">
        <f t="shared" si="15"/>
        <v>String</v>
      </c>
    </row>
    <row r="101" spans="1:17" x14ac:dyDescent="0.3">
      <c r="A101" s="6" t="s">
        <v>251</v>
      </c>
      <c r="B101" s="6" t="str">
        <f t="shared" si="8"/>
        <v>nvarchar</v>
      </c>
      <c r="C101" s="6" t="str">
        <f t="shared" si="9"/>
        <v>nvarchar(1024) null</v>
      </c>
      <c r="D101" s="6" t="str">
        <f t="shared" si="16"/>
        <v>,@CommonWalls nvarchar(1024) = Null</v>
      </c>
      <c r="E101" s="6" t="str">
        <f t="shared" si="10"/>
        <v>ALTER TABLE Listings add CommonWalls nvarchar(1024) null</v>
      </c>
      <c r="F101" s="6"/>
      <c r="G101" s="6" t="s">
        <v>73</v>
      </c>
      <c r="H101" s="6" t="str">
        <f t="shared" si="11"/>
        <v>,CommonWalls</v>
      </c>
      <c r="I101" s="9">
        <v>1024</v>
      </c>
      <c r="J101" s="6" t="str">
        <f>CONCATENATE("rowData.",G101," = results.GetString(startingIndex++);")</f>
        <v>rowData.CommonWalls = results.GetString(startingIndex++);</v>
      </c>
      <c r="K101" s="6" t="str">
        <f>CONCATENATE("@",G101)</f>
        <v>@CommonWalls</v>
      </c>
      <c r="L101" s="6" t="str">
        <f t="shared" si="12"/>
        <v>,@CommonWalls</v>
      </c>
      <c r="M101" s="6" t="str">
        <f t="shared" si="13"/>
        <v>,CommonWalls = @CommonWalls</v>
      </c>
      <c r="N101" s="6" t="str">
        <f>CONCATENATE("result.",G101)</f>
        <v>result.CommonWalls</v>
      </c>
      <c r="O101" s="6" t="str">
        <f>CONCATENATE("paramCollection.AddWithValue(''",K101,"'', ",N101,");")</f>
        <v>paramCollection.AddWithValue(''@CommonWalls'', result.CommonWalls);</v>
      </c>
      <c r="P101" s="6" t="str">
        <f t="shared" si="14"/>
        <v>result.CommonWalls = reader.GetSafeString(ordinal++);</v>
      </c>
      <c r="Q101" s="6" t="str">
        <f t="shared" si="15"/>
        <v>String</v>
      </c>
    </row>
    <row r="102" spans="1:17" x14ac:dyDescent="0.3">
      <c r="A102" s="6" t="s">
        <v>251</v>
      </c>
      <c r="B102" s="6" t="str">
        <f t="shared" si="8"/>
        <v>nvarchar</v>
      </c>
      <c r="C102" s="6" t="str">
        <f t="shared" si="9"/>
        <v>nvarchar(1024) null</v>
      </c>
      <c r="D102" s="6" t="str">
        <f t="shared" si="16"/>
        <v>,@CommunityFeatures nvarchar(1024) = Null</v>
      </c>
      <c r="E102" s="6" t="str">
        <f t="shared" si="10"/>
        <v>ALTER TABLE Listings add CommunityFeatures nvarchar(1024) null</v>
      </c>
      <c r="F102" s="6"/>
      <c r="G102" s="6" t="s">
        <v>74</v>
      </c>
      <c r="H102" s="6" t="str">
        <f t="shared" si="11"/>
        <v>,CommunityFeatures</v>
      </c>
      <c r="I102" s="9">
        <v>1024</v>
      </c>
      <c r="J102" s="6" t="str">
        <f>CONCATENATE("rowData.",G102," = results.GetString(startingIndex++);")</f>
        <v>rowData.CommunityFeatures = results.GetString(startingIndex++);</v>
      </c>
      <c r="K102" s="6" t="str">
        <f>CONCATENATE("@",G102)</f>
        <v>@CommunityFeatures</v>
      </c>
      <c r="L102" s="6" t="str">
        <f t="shared" si="12"/>
        <v>,@CommunityFeatures</v>
      </c>
      <c r="M102" s="6" t="str">
        <f t="shared" si="13"/>
        <v>,CommunityFeatures = @CommunityFeatures</v>
      </c>
      <c r="N102" s="6" t="str">
        <f>CONCATENATE("result.",G102)</f>
        <v>result.CommunityFeatures</v>
      </c>
      <c r="O102" s="6" t="str">
        <f>CONCATENATE("paramCollection.AddWithValue(''",K102,"'', ",N102,");")</f>
        <v>paramCollection.AddWithValue(''@CommunityFeatures'', result.CommunityFeatures);</v>
      </c>
      <c r="P102" s="6" t="str">
        <f t="shared" si="14"/>
        <v>result.CommunityFeatures = reader.GetSafeString(ordinal++);</v>
      </c>
      <c r="Q102" s="6" t="str">
        <f t="shared" si="15"/>
        <v>String</v>
      </c>
    </row>
    <row r="103" spans="1:17" x14ac:dyDescent="0.3">
      <c r="A103" s="6" t="s">
        <v>251</v>
      </c>
      <c r="B103" s="6" t="str">
        <f t="shared" si="8"/>
        <v>nvarchar</v>
      </c>
      <c r="C103" s="6" t="str">
        <f t="shared" si="9"/>
        <v>nvarchar(1024) null</v>
      </c>
      <c r="D103" s="6" t="str">
        <f t="shared" si="16"/>
        <v>,@ConstructionMaterials nvarchar(1024) = Null</v>
      </c>
      <c r="E103" s="6" t="str">
        <f t="shared" si="10"/>
        <v>ALTER TABLE Listings add ConstructionMaterials nvarchar(1024) null</v>
      </c>
      <c r="F103" s="6"/>
      <c r="G103" s="6" t="s">
        <v>75</v>
      </c>
      <c r="H103" s="6" t="str">
        <f t="shared" si="11"/>
        <v>,ConstructionMaterials</v>
      </c>
      <c r="I103" s="9">
        <v>1024</v>
      </c>
      <c r="J103" s="6" t="str">
        <f>CONCATENATE("rowData.",G103," = results.GetString(startingIndex++);")</f>
        <v>rowData.ConstructionMaterials = results.GetString(startingIndex++);</v>
      </c>
      <c r="K103" s="6" t="str">
        <f>CONCATENATE("@",G103)</f>
        <v>@ConstructionMaterials</v>
      </c>
      <c r="L103" s="6" t="str">
        <f t="shared" si="12"/>
        <v>,@ConstructionMaterials</v>
      </c>
      <c r="M103" s="6" t="str">
        <f t="shared" si="13"/>
        <v>,ConstructionMaterials = @ConstructionMaterials</v>
      </c>
      <c r="N103" s="6" t="str">
        <f>CONCATENATE("result.",G103)</f>
        <v>result.ConstructionMaterials</v>
      </c>
      <c r="O103" s="6" t="str">
        <f>CONCATENATE("paramCollection.AddWithValue(''",K103,"'', ",N103,");")</f>
        <v>paramCollection.AddWithValue(''@ConstructionMaterials'', result.ConstructionMaterials);</v>
      </c>
      <c r="P103" s="6" t="str">
        <f t="shared" si="14"/>
        <v>result.ConstructionMaterials = reader.GetSafeString(ordinal++);</v>
      </c>
      <c r="Q103" s="6" t="str">
        <f t="shared" si="15"/>
        <v>String</v>
      </c>
    </row>
    <row r="104" spans="1:17" x14ac:dyDescent="0.3">
      <c r="A104" s="6" t="s">
        <v>251</v>
      </c>
      <c r="B104" s="6" t="str">
        <f t="shared" si="8"/>
        <v>nvarchar</v>
      </c>
      <c r="C104" s="6" t="str">
        <f t="shared" si="9"/>
        <v>nvarchar(1024) null</v>
      </c>
      <c r="D104" s="6" t="str">
        <f t="shared" si="16"/>
        <v>,@Cooling nvarchar(1024) = Null</v>
      </c>
      <c r="E104" s="6" t="str">
        <f t="shared" si="10"/>
        <v>ALTER TABLE Listings add Cooling nvarchar(1024) null</v>
      </c>
      <c r="F104" s="6"/>
      <c r="G104" s="6" t="s">
        <v>76</v>
      </c>
      <c r="H104" s="6" t="str">
        <f t="shared" si="11"/>
        <v>,Cooling</v>
      </c>
      <c r="I104" s="9">
        <v>1024</v>
      </c>
      <c r="J104" s="6" t="str">
        <f>CONCATENATE("rowData.",G104," = results.GetString(startingIndex++);")</f>
        <v>rowData.Cooling = results.GetString(startingIndex++);</v>
      </c>
      <c r="K104" s="6" t="str">
        <f>CONCATENATE("@",G104)</f>
        <v>@Cooling</v>
      </c>
      <c r="L104" s="6" t="str">
        <f t="shared" si="12"/>
        <v>,@Cooling</v>
      </c>
      <c r="M104" s="6" t="str">
        <f t="shared" si="13"/>
        <v>,Cooling = @Cooling</v>
      </c>
      <c r="N104" s="6" t="str">
        <f>CONCATENATE("result.",G104)</f>
        <v>result.Cooling</v>
      </c>
      <c r="O104" s="6" t="str">
        <f>CONCATENATE("paramCollection.AddWithValue(''",K104,"'', ",N104,");")</f>
        <v>paramCollection.AddWithValue(''@Cooling'', result.Cooling);</v>
      </c>
      <c r="P104" s="6" t="str">
        <f t="shared" si="14"/>
        <v>result.Cooling = reader.GetSafeString(ordinal++);</v>
      </c>
      <c r="Q104" s="6" t="str">
        <f t="shared" si="15"/>
        <v>String</v>
      </c>
    </row>
    <row r="105" spans="1:17" x14ac:dyDescent="0.3">
      <c r="A105" s="6" t="s">
        <v>248</v>
      </c>
      <c r="B105" s="6" t="str">
        <f t="shared" si="8"/>
        <v>bit</v>
      </c>
      <c r="C105" s="6" t="str">
        <f t="shared" si="9"/>
        <v>bit null</v>
      </c>
      <c r="D105" s="6" t="str">
        <f t="shared" si="16"/>
        <v>,@CoolingYN bit = Null</v>
      </c>
      <c r="E105" s="6" t="str">
        <f t="shared" si="10"/>
        <v>ALTER TABLE Listings add CoolingYN bit null</v>
      </c>
      <c r="F105" s="6"/>
      <c r="G105" s="6" t="s">
        <v>77</v>
      </c>
      <c r="H105" s="6" t="str">
        <f t="shared" si="11"/>
        <v>,CoolingYN</v>
      </c>
      <c r="J105" s="6" t="str">
        <f>CONCATENATE("rowData.",G105," = bool.Parse(results.GetString(startingIndex++));")</f>
        <v>rowData.CoolingYN = bool.Parse(results.GetString(startingIndex++));</v>
      </c>
      <c r="K105" s="6" t="str">
        <f>CONCATENATE("@",G105)</f>
        <v>@CoolingYN</v>
      </c>
      <c r="L105" s="6" t="str">
        <f t="shared" si="12"/>
        <v>,@CoolingYN</v>
      </c>
      <c r="M105" s="6" t="str">
        <f t="shared" si="13"/>
        <v>,CoolingYN = @CoolingYN</v>
      </c>
      <c r="N105" s="6" t="str">
        <f>CONCATENATE("result.",G105)</f>
        <v>result.CoolingYN</v>
      </c>
      <c r="O105" s="6" t="str">
        <f>CONCATENATE("paramCollection.AddWithValue(''",K105,"'', ",N105,");")</f>
        <v>paramCollection.AddWithValue(''@CoolingYN'', result.CoolingYN);</v>
      </c>
      <c r="P105" s="6" t="str">
        <f t="shared" si="14"/>
        <v>result.CoolingYN = reader.GetSafeBool(ordinal++);</v>
      </c>
      <c r="Q105" s="6" t="str">
        <f t="shared" si="15"/>
        <v>Bool</v>
      </c>
    </row>
    <row r="106" spans="1:17" x14ac:dyDescent="0.3">
      <c r="A106" s="6" t="s">
        <v>251</v>
      </c>
      <c r="B106" s="6" t="str">
        <f t="shared" si="8"/>
        <v>nvarchar</v>
      </c>
      <c r="C106" s="6" t="str">
        <f t="shared" si="9"/>
        <v>nvarchar(2) null</v>
      </c>
      <c r="D106" s="6" t="str">
        <f t="shared" si="16"/>
        <v>,@Country nvarchar(2) = Null</v>
      </c>
      <c r="E106" s="6" t="str">
        <f t="shared" si="10"/>
        <v>ALTER TABLE Listings add Country nvarchar(2) null</v>
      </c>
      <c r="F106" s="6"/>
      <c r="G106" s="6" t="s">
        <v>78</v>
      </c>
      <c r="H106" s="6" t="str">
        <f t="shared" si="11"/>
        <v>,Country</v>
      </c>
      <c r="I106" s="9">
        <v>2</v>
      </c>
      <c r="J106" s="6" t="str">
        <f>CONCATENATE("rowData.",G106," = results.GetString(startingIndex++);")</f>
        <v>rowData.Country = results.GetString(startingIndex++);</v>
      </c>
      <c r="K106" s="6" t="str">
        <f>CONCATENATE("@",G106)</f>
        <v>@Country</v>
      </c>
      <c r="L106" s="6" t="str">
        <f t="shared" si="12"/>
        <v>,@Country</v>
      </c>
      <c r="M106" s="6" t="str">
        <f t="shared" si="13"/>
        <v>,Country = @Country</v>
      </c>
      <c r="N106" s="6" t="str">
        <f>CONCATENATE("result.",G106)</f>
        <v>result.Country</v>
      </c>
      <c r="O106" s="6" t="str">
        <f>CONCATENATE("paramCollection.AddWithValue(''",K106,"'', ",N106,");")</f>
        <v>paramCollection.AddWithValue(''@Country'', result.Country);</v>
      </c>
      <c r="P106" s="6" t="str">
        <f t="shared" si="14"/>
        <v>result.Country = reader.GetSafeString(ordinal++);</v>
      </c>
      <c r="Q106" s="6" t="str">
        <f t="shared" si="15"/>
        <v>String</v>
      </c>
    </row>
    <row r="107" spans="1:17" x14ac:dyDescent="0.3">
      <c r="A107" s="6" t="s">
        <v>251</v>
      </c>
      <c r="B107" s="6" t="str">
        <f t="shared" si="8"/>
        <v>nvarchar</v>
      </c>
      <c r="C107" s="6" t="str">
        <f t="shared" si="9"/>
        <v>nvarchar(50) null</v>
      </c>
      <c r="D107" s="6" t="str">
        <f t="shared" si="16"/>
        <v>,@CountyOrParish nvarchar(50) = Null</v>
      </c>
      <c r="E107" s="6" t="str">
        <f t="shared" si="10"/>
        <v>ALTER TABLE Listings add CountyOrParish nvarchar(50) null</v>
      </c>
      <c r="F107" s="6"/>
      <c r="G107" s="6" t="s">
        <v>79</v>
      </c>
      <c r="H107" s="6" t="str">
        <f t="shared" si="11"/>
        <v>,CountyOrParish</v>
      </c>
      <c r="I107" s="9">
        <v>50</v>
      </c>
      <c r="J107" s="6" t="str">
        <f>CONCATENATE("rowData.",G107," = results.GetString(startingIndex++);")</f>
        <v>rowData.CountyOrParish = results.GetString(startingIndex++);</v>
      </c>
      <c r="K107" s="6" t="str">
        <f>CONCATENATE("@",G107)</f>
        <v>@CountyOrParish</v>
      </c>
      <c r="L107" s="6" t="str">
        <f t="shared" si="12"/>
        <v>,@CountyOrParish</v>
      </c>
      <c r="M107" s="6" t="str">
        <f t="shared" si="13"/>
        <v>,CountyOrParish = @CountyOrParish</v>
      </c>
      <c r="N107" s="6" t="str">
        <f>CONCATENATE("result.",G107)</f>
        <v>result.CountyOrParish</v>
      </c>
      <c r="O107" s="6" t="str">
        <f>CONCATENATE("paramCollection.AddWithValue(''",K107,"'', ",N107,");")</f>
        <v>paramCollection.AddWithValue(''@CountyOrParish'', result.CountyOrParish);</v>
      </c>
      <c r="P107" s="6" t="str">
        <f t="shared" si="14"/>
        <v>result.CountyOrParish = reader.GetSafeString(ordinal++);</v>
      </c>
      <c r="Q107" s="6" t="str">
        <f t="shared" si="15"/>
        <v>String</v>
      </c>
    </row>
    <row r="108" spans="1:17" x14ac:dyDescent="0.3">
      <c r="A108" s="6" t="s">
        <v>252</v>
      </c>
      <c r="B108" s="6" t="str">
        <f t="shared" si="8"/>
        <v>int</v>
      </c>
      <c r="C108" s="6" t="str">
        <f t="shared" si="9"/>
        <v>int null</v>
      </c>
      <c r="D108" s="6" t="str">
        <f t="shared" si="16"/>
        <v>,@CumulativeDaysOnMarket int = Null</v>
      </c>
      <c r="E108" s="6" t="str">
        <f t="shared" si="10"/>
        <v>ALTER TABLE Listings add CumulativeDaysOnMarket int null</v>
      </c>
      <c r="F108" s="6"/>
      <c r="G108" s="6" t="s">
        <v>80</v>
      </c>
      <c r="H108" s="6" t="str">
        <f t="shared" si="11"/>
        <v>,CumulativeDaysOnMarket</v>
      </c>
      <c r="J108" s="6" t="str">
        <f>CONCATENATE("rowData.",G108," = Int32.TryParse(results.GetString(startingIndex++), out temp);")</f>
        <v>rowData.CumulativeDaysOnMarket = Int32.TryParse(results.GetString(startingIndex++), out temp);</v>
      </c>
      <c r="K108" s="6" t="str">
        <f>CONCATENATE("@",G108)</f>
        <v>@CumulativeDaysOnMarket</v>
      </c>
      <c r="L108" s="6" t="str">
        <f t="shared" si="12"/>
        <v>,@CumulativeDaysOnMarket</v>
      </c>
      <c r="M108" s="6" t="str">
        <f t="shared" si="13"/>
        <v>,CumulativeDaysOnMarket = @CumulativeDaysOnMarket</v>
      </c>
      <c r="N108" s="6" t="str">
        <f>CONCATENATE("result.",G108)</f>
        <v>result.CumulativeDaysOnMarket</v>
      </c>
      <c r="O108" s="6" t="str">
        <f>CONCATENATE("paramCollection.AddWithValue(''",K108,"'', ",N108,");")</f>
        <v>paramCollection.AddWithValue(''@CumulativeDaysOnMarket'', result.CumulativeDaysOnMarket);</v>
      </c>
      <c r="P108" s="6" t="str">
        <f t="shared" si="14"/>
        <v>result.CumulativeDaysOnMarket = reader.GetSafeInt32(ordinal++);</v>
      </c>
      <c r="Q108" s="6" t="str">
        <f t="shared" si="15"/>
        <v>Int32</v>
      </c>
    </row>
    <row r="109" spans="1:17" x14ac:dyDescent="0.3">
      <c r="A109" s="6" t="s">
        <v>252</v>
      </c>
      <c r="B109" s="6" t="str">
        <f t="shared" si="8"/>
        <v>int</v>
      </c>
      <c r="C109" s="6" t="str">
        <f t="shared" si="9"/>
        <v>int null</v>
      </c>
      <c r="D109" s="6" t="str">
        <f t="shared" si="16"/>
        <v>,@DaysOnMarket int = Null</v>
      </c>
      <c r="E109" s="6" t="str">
        <f t="shared" si="10"/>
        <v>ALTER TABLE Listings add DaysOnMarket int null</v>
      </c>
      <c r="F109" s="6"/>
      <c r="G109" s="6" t="s">
        <v>84</v>
      </c>
      <c r="H109" s="6" t="str">
        <f t="shared" si="11"/>
        <v>,DaysOnMarket</v>
      </c>
      <c r="J109" s="6" t="str">
        <f>CONCATENATE("rowData.",G109," = Int32.TryParse(results.GetString(startingIndex++), out temp);")</f>
        <v>rowData.DaysOnMarket = Int32.TryParse(results.GetString(startingIndex++), out temp);</v>
      </c>
      <c r="K109" s="6" t="str">
        <f>CONCATENATE("@",G109)</f>
        <v>@DaysOnMarket</v>
      </c>
      <c r="L109" s="6" t="str">
        <f t="shared" si="12"/>
        <v>,@DaysOnMarket</v>
      </c>
      <c r="M109" s="6" t="str">
        <f t="shared" si="13"/>
        <v>,DaysOnMarket = @DaysOnMarket</v>
      </c>
      <c r="N109" s="6" t="str">
        <f>CONCATENATE("result.",G109)</f>
        <v>result.DaysOnMarket</v>
      </c>
      <c r="O109" s="6" t="str">
        <f>CONCATENATE("paramCollection.AddWithValue(''",K109,"'', ",N109,");")</f>
        <v>paramCollection.AddWithValue(''@DaysOnMarket'', result.DaysOnMarket);</v>
      </c>
      <c r="P109" s="6" t="str">
        <f t="shared" si="14"/>
        <v>result.DaysOnMarket = reader.GetSafeInt32(ordinal++);</v>
      </c>
      <c r="Q109" s="6" t="str">
        <f t="shared" si="15"/>
        <v>Int32</v>
      </c>
    </row>
    <row r="110" spans="1:17" x14ac:dyDescent="0.3">
      <c r="A110" s="6" t="s">
        <v>248</v>
      </c>
      <c r="B110" s="6" t="str">
        <f t="shared" si="8"/>
        <v>bit</v>
      </c>
      <c r="C110" s="6" t="str">
        <f t="shared" si="9"/>
        <v>bit null</v>
      </c>
      <c r="D110" s="6" t="str">
        <f t="shared" si="16"/>
        <v>,@DeletedYN bit = Null</v>
      </c>
      <c r="E110" s="6" t="str">
        <f t="shared" si="10"/>
        <v>ALTER TABLE Listings add DeletedYN bit null</v>
      </c>
      <c r="F110" s="6"/>
      <c r="G110" s="6" t="s">
        <v>85</v>
      </c>
      <c r="H110" s="6" t="str">
        <f t="shared" si="11"/>
        <v>,DeletedYN</v>
      </c>
      <c r="J110" s="6" t="str">
        <f>CONCATENATE("rowData.",G110," = bool.Parse(results.GetString(startingIndex++));")</f>
        <v>rowData.DeletedYN = bool.Parse(results.GetString(startingIndex++));</v>
      </c>
      <c r="K110" s="6" t="str">
        <f>CONCATENATE("@",G110)</f>
        <v>@DeletedYN</v>
      </c>
      <c r="L110" s="6" t="str">
        <f t="shared" si="12"/>
        <v>,@DeletedYN</v>
      </c>
      <c r="M110" s="6" t="str">
        <f t="shared" si="13"/>
        <v>,DeletedYN = @DeletedYN</v>
      </c>
      <c r="N110" s="6" t="str">
        <f>CONCATENATE("result.",G110)</f>
        <v>result.DeletedYN</v>
      </c>
      <c r="O110" s="6" t="str">
        <f>CONCATENATE("paramCollection.AddWithValue(''",K110,"'', ",N110,");")</f>
        <v>paramCollection.AddWithValue(''@DeletedYN'', result.DeletedYN);</v>
      </c>
      <c r="P110" s="6" t="str">
        <f t="shared" si="14"/>
        <v>result.DeletedYN = reader.GetSafeBool(ordinal++);</v>
      </c>
      <c r="Q110" s="6" t="str">
        <f t="shared" si="15"/>
        <v>Bool</v>
      </c>
    </row>
    <row r="111" spans="1:17" x14ac:dyDescent="0.3">
      <c r="A111" s="6" t="s">
        <v>251</v>
      </c>
      <c r="B111" s="6" t="str">
        <f t="shared" si="8"/>
        <v>nvarchar</v>
      </c>
      <c r="C111" s="6" t="str">
        <f t="shared" si="9"/>
        <v>nvarchar(25) null</v>
      </c>
      <c r="D111" s="6" t="str">
        <f t="shared" si="16"/>
        <v>,@DirectionFaces nvarchar(25) = Null</v>
      </c>
      <c r="E111" s="6" t="str">
        <f t="shared" si="10"/>
        <v>ALTER TABLE Listings add DirectionFaces nvarchar(25) null</v>
      </c>
      <c r="F111" s="6"/>
      <c r="G111" s="6" t="s">
        <v>86</v>
      </c>
      <c r="H111" s="6" t="str">
        <f t="shared" si="11"/>
        <v>,DirectionFaces</v>
      </c>
      <c r="I111" s="9">
        <v>25</v>
      </c>
      <c r="J111" s="6" t="str">
        <f>CONCATENATE("rowData.",G111," = results.GetString(startingIndex++);")</f>
        <v>rowData.DirectionFaces = results.GetString(startingIndex++);</v>
      </c>
      <c r="K111" s="6" t="str">
        <f>CONCATENATE("@",G111)</f>
        <v>@DirectionFaces</v>
      </c>
      <c r="L111" s="6" t="str">
        <f t="shared" si="12"/>
        <v>,@DirectionFaces</v>
      </c>
      <c r="M111" s="6" t="str">
        <f t="shared" si="13"/>
        <v>,DirectionFaces = @DirectionFaces</v>
      </c>
      <c r="N111" s="6" t="str">
        <f>CONCATENATE("result.",G111)</f>
        <v>result.DirectionFaces</v>
      </c>
      <c r="O111" s="6" t="str">
        <f>CONCATENATE("paramCollection.AddWithValue(''",K111,"'', ",N111,");")</f>
        <v>paramCollection.AddWithValue(''@DirectionFaces'', result.DirectionFaces);</v>
      </c>
      <c r="P111" s="6" t="str">
        <f t="shared" si="14"/>
        <v>result.DirectionFaces = reader.GetSafeString(ordinal++);</v>
      </c>
      <c r="Q111" s="6" t="str">
        <f t="shared" si="15"/>
        <v>String</v>
      </c>
    </row>
    <row r="112" spans="1:17" x14ac:dyDescent="0.3">
      <c r="A112" s="6" t="s">
        <v>251</v>
      </c>
      <c r="B112" s="6" t="str">
        <f t="shared" si="8"/>
        <v>nvarchar</v>
      </c>
      <c r="C112" s="6" t="str">
        <f t="shared" si="9"/>
        <v>nvarchar(1024) null</v>
      </c>
      <c r="D112" s="6" t="str">
        <f t="shared" si="16"/>
        <v>,@Directions nvarchar(1024) = Null</v>
      </c>
      <c r="E112" s="6" t="str">
        <f t="shared" si="10"/>
        <v>ALTER TABLE Listings add Directions nvarchar(1024) null</v>
      </c>
      <c r="F112" s="6"/>
      <c r="G112" s="6" t="s">
        <v>87</v>
      </c>
      <c r="H112" s="6" t="str">
        <f t="shared" si="11"/>
        <v>,Directions</v>
      </c>
      <c r="I112" s="9">
        <v>1024</v>
      </c>
      <c r="J112" s="6" t="str">
        <f>CONCATENATE("rowData.",G112," = results.GetString(startingIndex++);")</f>
        <v>rowData.Directions = results.GetString(startingIndex++);</v>
      </c>
      <c r="K112" s="6" t="str">
        <f>CONCATENATE("@",G112)</f>
        <v>@Directions</v>
      </c>
      <c r="L112" s="6" t="str">
        <f t="shared" si="12"/>
        <v>,@Directions</v>
      </c>
      <c r="M112" s="6" t="str">
        <f t="shared" si="13"/>
        <v>,Directions = @Directions</v>
      </c>
      <c r="N112" s="6" t="str">
        <f>CONCATENATE("result.",G112)</f>
        <v>result.Directions</v>
      </c>
      <c r="O112" s="6" t="str">
        <f>CONCATENATE("paramCollection.AddWithValue(''",K112,"'', ",N112,");")</f>
        <v>paramCollection.AddWithValue(''@Directions'', result.Directions);</v>
      </c>
      <c r="P112" s="6" t="str">
        <f t="shared" si="14"/>
        <v>result.Directions = reader.GetSafeString(ordinal++);</v>
      </c>
      <c r="Q112" s="6" t="str">
        <f t="shared" si="15"/>
        <v>String</v>
      </c>
    </row>
    <row r="113" spans="1:17" x14ac:dyDescent="0.3">
      <c r="A113" s="6" t="s">
        <v>251</v>
      </c>
      <c r="B113" s="6" t="str">
        <f t="shared" si="8"/>
        <v>nvarchar</v>
      </c>
      <c r="C113" s="6" t="str">
        <f t="shared" si="9"/>
        <v>nvarchar(50) null</v>
      </c>
      <c r="D113" s="6" t="str">
        <f t="shared" si="16"/>
        <v>,@DocumentNumber nvarchar(50) = Null</v>
      </c>
      <c r="E113" s="6" t="str">
        <f t="shared" si="10"/>
        <v>ALTER TABLE Listings add DocumentNumber nvarchar(50) null</v>
      </c>
      <c r="F113" s="6"/>
      <c r="G113" s="6" t="s">
        <v>88</v>
      </c>
      <c r="H113" s="6" t="str">
        <f t="shared" si="11"/>
        <v>,DocumentNumber</v>
      </c>
      <c r="I113" s="9">
        <v>50</v>
      </c>
      <c r="J113" s="6" t="str">
        <f>CONCATENATE("rowData.",G113," = results.GetString(startingIndex++);")</f>
        <v>rowData.DocumentNumber = results.GetString(startingIndex++);</v>
      </c>
      <c r="K113" s="6" t="str">
        <f>CONCATENATE("@",G113)</f>
        <v>@DocumentNumber</v>
      </c>
      <c r="L113" s="6" t="str">
        <f t="shared" si="12"/>
        <v>,@DocumentNumber</v>
      </c>
      <c r="M113" s="6" t="str">
        <f t="shared" si="13"/>
        <v>,DocumentNumber = @DocumentNumber</v>
      </c>
      <c r="N113" s="6" t="str">
        <f>CONCATENATE("result.",G113)</f>
        <v>result.DocumentNumber</v>
      </c>
      <c r="O113" s="6" t="str">
        <f>CONCATENATE("paramCollection.AddWithValue(''",K113,"'', ",N113,");")</f>
        <v>paramCollection.AddWithValue(''@DocumentNumber'', result.DocumentNumber);</v>
      </c>
      <c r="P113" s="6" t="str">
        <f t="shared" si="14"/>
        <v>result.DocumentNumber = reader.GetSafeString(ordinal++);</v>
      </c>
      <c r="Q113" s="6" t="str">
        <f t="shared" si="15"/>
        <v>String</v>
      </c>
    </row>
    <row r="114" spans="1:17" x14ac:dyDescent="0.3">
      <c r="A114" s="6" t="s">
        <v>251</v>
      </c>
      <c r="B114" s="6" t="str">
        <f t="shared" si="8"/>
        <v>nvarchar</v>
      </c>
      <c r="C114" s="6" t="str">
        <f t="shared" si="9"/>
        <v>nvarchar(25) null</v>
      </c>
      <c r="D114" s="6" t="str">
        <f t="shared" si="16"/>
        <v>,@DOH1 nvarchar(25) = Null</v>
      </c>
      <c r="E114" s="6" t="str">
        <f t="shared" si="10"/>
        <v>ALTER TABLE Listings add DOH1 nvarchar(25) null</v>
      </c>
      <c r="F114" s="6"/>
      <c r="G114" s="6" t="s">
        <v>81</v>
      </c>
      <c r="H114" s="6" t="str">
        <f t="shared" si="11"/>
        <v>,DOH1</v>
      </c>
      <c r="I114" s="9">
        <v>25</v>
      </c>
      <c r="J114" s="6" t="str">
        <f>CONCATENATE("rowData.",G114," = results.GetString(startingIndex++);")</f>
        <v>rowData.DOH1 = results.GetString(startingIndex++);</v>
      </c>
      <c r="K114" s="6" t="str">
        <f>CONCATENATE("@",G114)</f>
        <v>@DOH1</v>
      </c>
      <c r="L114" s="6" t="str">
        <f t="shared" si="12"/>
        <v>,@DOH1</v>
      </c>
      <c r="M114" s="6" t="str">
        <f t="shared" si="13"/>
        <v>,DOH1 = @DOH1</v>
      </c>
      <c r="N114" s="6" t="str">
        <f>CONCATENATE("result.",G114)</f>
        <v>result.DOH1</v>
      </c>
      <c r="O114" s="6" t="str">
        <f>CONCATENATE("paramCollection.AddWithValue(''",K114,"'', ",N114,");")</f>
        <v>paramCollection.AddWithValue(''@DOH1'', result.DOH1);</v>
      </c>
      <c r="P114" s="6" t="str">
        <f t="shared" si="14"/>
        <v>result.DOH1 = reader.GetSafeString(ordinal++);</v>
      </c>
      <c r="Q114" s="6" t="str">
        <f t="shared" si="15"/>
        <v>String</v>
      </c>
    </row>
    <row r="115" spans="1:17" x14ac:dyDescent="0.3">
      <c r="A115" s="6" t="s">
        <v>251</v>
      </c>
      <c r="B115" s="6" t="str">
        <f t="shared" si="8"/>
        <v>nvarchar</v>
      </c>
      <c r="C115" s="6" t="str">
        <f t="shared" si="9"/>
        <v>nvarchar(25) null</v>
      </c>
      <c r="D115" s="6" t="str">
        <f t="shared" si="16"/>
        <v>,@DOH2 nvarchar(25) = Null</v>
      </c>
      <c r="E115" s="6" t="str">
        <f t="shared" si="10"/>
        <v>ALTER TABLE Listings add DOH2 nvarchar(25) null</v>
      </c>
      <c r="F115" s="6"/>
      <c r="G115" s="6" t="s">
        <v>82</v>
      </c>
      <c r="H115" s="6" t="str">
        <f t="shared" si="11"/>
        <v>,DOH2</v>
      </c>
      <c r="I115" s="9">
        <v>25</v>
      </c>
      <c r="J115" s="6" t="str">
        <f>CONCATENATE("rowData.",G115," = results.GetString(startingIndex++);")</f>
        <v>rowData.DOH2 = results.GetString(startingIndex++);</v>
      </c>
      <c r="K115" s="6" t="str">
        <f>CONCATENATE("@",G115)</f>
        <v>@DOH2</v>
      </c>
      <c r="L115" s="6" t="str">
        <f t="shared" si="12"/>
        <v>,@DOH2</v>
      </c>
      <c r="M115" s="6" t="str">
        <f t="shared" si="13"/>
        <v>,DOH2 = @DOH2</v>
      </c>
      <c r="N115" s="6" t="str">
        <f>CONCATENATE("result.",G115)</f>
        <v>result.DOH2</v>
      </c>
      <c r="O115" s="6" t="str">
        <f>CONCATENATE("paramCollection.AddWithValue(''",K115,"'', ",N115,");")</f>
        <v>paramCollection.AddWithValue(''@DOH2'', result.DOH2);</v>
      </c>
      <c r="P115" s="6" t="str">
        <f t="shared" si="14"/>
        <v>result.DOH2 = reader.GetSafeString(ordinal++);</v>
      </c>
      <c r="Q115" s="6" t="str">
        <f t="shared" si="15"/>
        <v>String</v>
      </c>
    </row>
    <row r="116" spans="1:17" x14ac:dyDescent="0.3">
      <c r="A116" s="6" t="s">
        <v>251</v>
      </c>
      <c r="B116" s="6" t="str">
        <f t="shared" si="8"/>
        <v>nvarchar</v>
      </c>
      <c r="C116" s="6" t="str">
        <f t="shared" si="9"/>
        <v>nvarchar(25) null</v>
      </c>
      <c r="D116" s="6" t="str">
        <f t="shared" si="16"/>
        <v>,@DOH3 nvarchar(25) = Null</v>
      </c>
      <c r="E116" s="6" t="str">
        <f t="shared" si="10"/>
        <v>ALTER TABLE Listings add DOH3 nvarchar(25) null</v>
      </c>
      <c r="F116" s="6"/>
      <c r="G116" s="6" t="s">
        <v>83</v>
      </c>
      <c r="H116" s="6" t="str">
        <f t="shared" si="11"/>
        <v>,DOH3</v>
      </c>
      <c r="I116" s="9">
        <v>25</v>
      </c>
      <c r="J116" s="6" t="str">
        <f>CONCATENATE("rowData.",G116," = results.GetString(startingIndex++);")</f>
        <v>rowData.DOH3 = results.GetString(startingIndex++);</v>
      </c>
      <c r="K116" s="6" t="str">
        <f>CONCATENATE("@",G116)</f>
        <v>@DOH3</v>
      </c>
      <c r="L116" s="6" t="str">
        <f t="shared" si="12"/>
        <v>,@DOH3</v>
      </c>
      <c r="M116" s="6" t="str">
        <f t="shared" si="13"/>
        <v>,DOH3 = @DOH3</v>
      </c>
      <c r="N116" s="6" t="str">
        <f>CONCATENATE("result.",G116)</f>
        <v>result.DOH3</v>
      </c>
      <c r="O116" s="6" t="str">
        <f>CONCATENATE("paramCollection.AddWithValue(''",K116,"'', ",N116,");")</f>
        <v>paramCollection.AddWithValue(''@DOH3'', result.DOH3);</v>
      </c>
      <c r="P116" s="6" t="str">
        <f t="shared" si="14"/>
        <v>result.DOH3 = reader.GetSafeString(ordinal++);</v>
      </c>
      <c r="Q116" s="6" t="str">
        <f t="shared" si="15"/>
        <v>String</v>
      </c>
    </row>
    <row r="117" spans="1:17" x14ac:dyDescent="0.3">
      <c r="A117" s="6" t="s">
        <v>251</v>
      </c>
      <c r="B117" s="6" t="str">
        <f t="shared" si="8"/>
        <v>nvarchar</v>
      </c>
      <c r="C117" s="6" t="str">
        <f t="shared" si="9"/>
        <v>nvarchar(1024) null</v>
      </c>
      <c r="D117" s="6" t="str">
        <f t="shared" si="16"/>
        <v>,@DoorFeatures nvarchar(1024) = Null</v>
      </c>
      <c r="E117" s="6" t="str">
        <f t="shared" si="10"/>
        <v>ALTER TABLE Listings add DoorFeatures nvarchar(1024) null</v>
      </c>
      <c r="F117" s="6"/>
      <c r="G117" s="6" t="s">
        <v>89</v>
      </c>
      <c r="H117" s="6" t="str">
        <f t="shared" si="11"/>
        <v>,DoorFeatures</v>
      </c>
      <c r="I117" s="9">
        <v>1024</v>
      </c>
      <c r="J117" s="6" t="str">
        <f>CONCATENATE("rowData.",G117," = results.GetString(startingIndex++);")</f>
        <v>rowData.DoorFeatures = results.GetString(startingIndex++);</v>
      </c>
      <c r="K117" s="6" t="str">
        <f>CONCATENATE("@",G117)</f>
        <v>@DoorFeatures</v>
      </c>
      <c r="L117" s="6" t="str">
        <f t="shared" si="12"/>
        <v>,@DoorFeatures</v>
      </c>
      <c r="M117" s="6" t="str">
        <f t="shared" si="13"/>
        <v>,DoorFeatures = @DoorFeatures</v>
      </c>
      <c r="N117" s="6" t="str">
        <f>CONCATENATE("result.",G117)</f>
        <v>result.DoorFeatures</v>
      </c>
      <c r="O117" s="6" t="str">
        <f>CONCATENATE("paramCollection.AddWithValue(''",K117,"'', ",N117,");")</f>
        <v>paramCollection.AddWithValue(''@DoorFeatures'', result.DoorFeatures);</v>
      </c>
      <c r="P117" s="6" t="str">
        <f t="shared" si="14"/>
        <v>result.DoorFeatures = reader.GetSafeString(ordinal++);</v>
      </c>
      <c r="Q117" s="6" t="str">
        <f t="shared" si="15"/>
        <v>String</v>
      </c>
    </row>
    <row r="118" spans="1:17" x14ac:dyDescent="0.3">
      <c r="A118" s="6" t="s">
        <v>251</v>
      </c>
      <c r="B118" s="6" t="str">
        <f t="shared" si="8"/>
        <v>nvarchar</v>
      </c>
      <c r="C118" s="6" t="str">
        <f t="shared" si="9"/>
        <v>nvarchar(250) null</v>
      </c>
      <c r="D118" s="6" t="str">
        <f t="shared" si="16"/>
        <v>,@EatingArea nvarchar(250) = Null</v>
      </c>
      <c r="E118" s="6" t="str">
        <f t="shared" si="10"/>
        <v>ALTER TABLE Listings add EatingArea nvarchar(250) null</v>
      </c>
      <c r="F118" s="6"/>
      <c r="G118" s="6" t="s">
        <v>90</v>
      </c>
      <c r="H118" s="6" t="str">
        <f t="shared" si="11"/>
        <v>,EatingArea</v>
      </c>
      <c r="I118" s="9">
        <v>250</v>
      </c>
      <c r="J118" s="6" t="str">
        <f>CONCATENATE("rowData.",G118," = results.GetString(startingIndex++);")</f>
        <v>rowData.EatingArea = results.GetString(startingIndex++);</v>
      </c>
      <c r="K118" s="6" t="str">
        <f>CONCATENATE("@",G118)</f>
        <v>@EatingArea</v>
      </c>
      <c r="L118" s="6" t="str">
        <f t="shared" si="12"/>
        <v>,@EatingArea</v>
      </c>
      <c r="M118" s="6" t="str">
        <f t="shared" si="13"/>
        <v>,EatingArea = @EatingArea</v>
      </c>
      <c r="N118" s="6" t="str">
        <f>CONCATENATE("result.",G118)</f>
        <v>result.EatingArea</v>
      </c>
      <c r="O118" s="6" t="str">
        <f>CONCATENATE("paramCollection.AddWithValue(''",K118,"'', ",N118,");")</f>
        <v>paramCollection.AddWithValue(''@EatingArea'', result.EatingArea);</v>
      </c>
      <c r="P118" s="6" t="str">
        <f t="shared" si="14"/>
        <v>result.EatingArea = reader.GetSafeString(ordinal++);</v>
      </c>
      <c r="Q118" s="6" t="str">
        <f t="shared" si="15"/>
        <v>String</v>
      </c>
    </row>
    <row r="119" spans="1:17" x14ac:dyDescent="0.3">
      <c r="A119" s="6" t="s">
        <v>251</v>
      </c>
      <c r="B119" s="6" t="str">
        <f t="shared" si="8"/>
        <v>nvarchar</v>
      </c>
      <c r="C119" s="6" t="str">
        <f t="shared" si="9"/>
        <v>nvarchar(50) null</v>
      </c>
      <c r="D119" s="6" t="str">
        <f t="shared" si="16"/>
        <v>,@ElementarySchool nvarchar(50) = Null</v>
      </c>
      <c r="E119" s="6" t="str">
        <f t="shared" si="10"/>
        <v>ALTER TABLE Listings add ElementarySchool nvarchar(50) null</v>
      </c>
      <c r="F119" s="6"/>
      <c r="G119" s="6" t="s">
        <v>625</v>
      </c>
      <c r="H119" s="6" t="str">
        <f t="shared" si="11"/>
        <v>,ElementarySchool</v>
      </c>
      <c r="I119" s="9">
        <v>50</v>
      </c>
      <c r="J119" s="6"/>
      <c r="K119" s="6" t="str">
        <f>CONCATENATE("@",G119)</f>
        <v>@ElementarySchool</v>
      </c>
      <c r="L119" s="6" t="str">
        <f t="shared" si="12"/>
        <v>,@ElementarySchool</v>
      </c>
      <c r="M119" s="6" t="str">
        <f t="shared" si="13"/>
        <v>,ElementarySchool = @ElementarySchool</v>
      </c>
      <c r="N119" s="6" t="str">
        <f>CONCATENATE("result.",G119)</f>
        <v>result.ElementarySchool</v>
      </c>
      <c r="O119" s="6"/>
      <c r="P119" s="6" t="str">
        <f t="shared" si="14"/>
        <v>result.ElementarySchool = reader.GetSafeString(ordinal++);</v>
      </c>
      <c r="Q119" s="6" t="str">
        <f t="shared" si="15"/>
        <v>String</v>
      </c>
    </row>
    <row r="120" spans="1:17" x14ac:dyDescent="0.3">
      <c r="A120" s="6" t="s">
        <v>251</v>
      </c>
      <c r="B120" s="6" t="str">
        <f t="shared" si="8"/>
        <v>nvarchar</v>
      </c>
      <c r="C120" s="6" t="str">
        <f t="shared" si="9"/>
        <v>nvarchar(50) null</v>
      </c>
      <c r="D120" s="6" t="str">
        <f t="shared" si="16"/>
        <v>,@ElementarySchool2 nvarchar(50) = Null</v>
      </c>
      <c r="E120" s="6" t="str">
        <f t="shared" si="10"/>
        <v>ALTER TABLE Listings add ElementarySchool2 nvarchar(50) null</v>
      </c>
      <c r="F120" s="6"/>
      <c r="G120" s="6" t="s">
        <v>91</v>
      </c>
      <c r="H120" s="6" t="str">
        <f t="shared" si="11"/>
        <v>,ElementarySchool2</v>
      </c>
      <c r="I120" s="9">
        <v>50</v>
      </c>
      <c r="J120" s="6" t="str">
        <f>CONCATENATE("rowData.",G120," = results.GetString(startingIndex++);")</f>
        <v>rowData.ElementarySchool2 = results.GetString(startingIndex++);</v>
      </c>
      <c r="K120" s="6" t="str">
        <f>CONCATENATE("@",G120)</f>
        <v>@ElementarySchool2</v>
      </c>
      <c r="L120" s="6" t="str">
        <f t="shared" si="12"/>
        <v>,@ElementarySchool2</v>
      </c>
      <c r="M120" s="6" t="str">
        <f t="shared" si="13"/>
        <v>,ElementarySchool2 = @ElementarySchool2</v>
      </c>
      <c r="N120" s="6" t="str">
        <f>CONCATENATE("result.",G120)</f>
        <v>result.ElementarySchool2</v>
      </c>
      <c r="O120" s="6" t="str">
        <f>CONCATENATE("paramCollection.AddWithValue(''",K120,"'', ",N120,");")</f>
        <v>paramCollection.AddWithValue(''@ElementarySchool2'', result.ElementarySchool2);</v>
      </c>
      <c r="P120" s="6" t="str">
        <f t="shared" si="14"/>
        <v>result.ElementarySchool2 = reader.GetSafeString(ordinal++);</v>
      </c>
      <c r="Q120" s="6" t="str">
        <f t="shared" si="15"/>
        <v>String</v>
      </c>
    </row>
    <row r="121" spans="1:17" x14ac:dyDescent="0.3">
      <c r="A121" s="6" t="s">
        <v>251</v>
      </c>
      <c r="B121" s="6" t="str">
        <f t="shared" si="8"/>
        <v>nvarchar</v>
      </c>
      <c r="C121" s="6" t="str">
        <f t="shared" si="9"/>
        <v>nvarchar(50) null</v>
      </c>
      <c r="D121" s="6" t="str">
        <f t="shared" si="16"/>
        <v>,@ElementarySchoolOther nvarchar(50) = Null</v>
      </c>
      <c r="E121" s="6" t="str">
        <f t="shared" si="10"/>
        <v>ALTER TABLE Listings add ElementarySchoolOther nvarchar(50) null</v>
      </c>
      <c r="F121" s="6"/>
      <c r="G121" s="6" t="s">
        <v>92</v>
      </c>
      <c r="H121" s="6" t="str">
        <f t="shared" si="11"/>
        <v>,ElementarySchoolOther</v>
      </c>
      <c r="I121" s="9">
        <v>50</v>
      </c>
      <c r="J121" s="6" t="str">
        <f>CONCATENATE("rowData.",G121," = results.GetString(startingIndex++);")</f>
        <v>rowData.ElementarySchoolOther = results.GetString(startingIndex++);</v>
      </c>
      <c r="K121" s="6" t="str">
        <f>CONCATENATE("@",G121)</f>
        <v>@ElementarySchoolOther</v>
      </c>
      <c r="L121" s="6" t="str">
        <f t="shared" si="12"/>
        <v>,@ElementarySchoolOther</v>
      </c>
      <c r="M121" s="6" t="str">
        <f t="shared" si="13"/>
        <v>,ElementarySchoolOther = @ElementarySchoolOther</v>
      </c>
      <c r="N121" s="6" t="str">
        <f>CONCATENATE("result.",G121)</f>
        <v>result.ElementarySchoolOther</v>
      </c>
      <c r="O121" s="6" t="str">
        <f>CONCATENATE("paramCollection.AddWithValue(''",K121,"'', ",N121,");")</f>
        <v>paramCollection.AddWithValue(''@ElementarySchoolOther'', result.ElementarySchoolOther);</v>
      </c>
      <c r="P121" s="6" t="str">
        <f t="shared" si="14"/>
        <v>result.ElementarySchoolOther = reader.GetSafeString(ordinal++);</v>
      </c>
      <c r="Q121" s="6" t="str">
        <f t="shared" si="15"/>
        <v>String</v>
      </c>
    </row>
    <row r="122" spans="1:17" x14ac:dyDescent="0.3">
      <c r="A122" s="6" t="s">
        <v>252</v>
      </c>
      <c r="B122" s="6" t="str">
        <f t="shared" si="8"/>
        <v>int</v>
      </c>
      <c r="C122" s="6" t="str">
        <f t="shared" si="9"/>
        <v>int null</v>
      </c>
      <c r="D122" s="6" t="str">
        <f t="shared" si="16"/>
        <v>,@Elevation int = Null</v>
      </c>
      <c r="E122" s="6" t="str">
        <f t="shared" si="10"/>
        <v>ALTER TABLE Listings add Elevation int null</v>
      </c>
      <c r="F122" s="6"/>
      <c r="G122" s="6" t="s">
        <v>93</v>
      </c>
      <c r="H122" s="6" t="str">
        <f t="shared" si="11"/>
        <v>,Elevation</v>
      </c>
      <c r="J122" s="6" t="str">
        <f>CONCATENATE("rowData.",G122," = Int32.TryParse(results.GetString(startingIndex++), out temp);")</f>
        <v>rowData.Elevation = Int32.TryParse(results.GetString(startingIndex++), out temp);</v>
      </c>
      <c r="K122" s="6" t="str">
        <f>CONCATENATE("@",G122)</f>
        <v>@Elevation</v>
      </c>
      <c r="L122" s="6" t="str">
        <f t="shared" si="12"/>
        <v>,@Elevation</v>
      </c>
      <c r="M122" s="6" t="str">
        <f t="shared" si="13"/>
        <v>,Elevation = @Elevation</v>
      </c>
      <c r="N122" s="6" t="str">
        <f>CONCATENATE("result.",G122)</f>
        <v>result.Elevation</v>
      </c>
      <c r="O122" s="6" t="str">
        <f>CONCATENATE("paramCollection.AddWithValue(''",K122,"'', ",N122,");")</f>
        <v>paramCollection.AddWithValue(''@Elevation'', result.Elevation);</v>
      </c>
      <c r="P122" s="6" t="str">
        <f t="shared" si="14"/>
        <v>result.Elevation = reader.GetSafeInt32(ordinal++);</v>
      </c>
      <c r="Q122" s="6" t="str">
        <f t="shared" si="15"/>
        <v>Int32</v>
      </c>
    </row>
    <row r="123" spans="1:17" x14ac:dyDescent="0.3">
      <c r="A123" s="6" t="s">
        <v>252</v>
      </c>
      <c r="B123" s="6" t="str">
        <f t="shared" si="8"/>
        <v>int</v>
      </c>
      <c r="C123" s="6" t="str">
        <f t="shared" si="9"/>
        <v>int null</v>
      </c>
      <c r="D123" s="6" t="str">
        <f t="shared" si="16"/>
        <v>,@EntryLevel int = Null</v>
      </c>
      <c r="E123" s="6" t="str">
        <f t="shared" si="10"/>
        <v>ALTER TABLE Listings add EntryLevel int null</v>
      </c>
      <c r="F123" s="6"/>
      <c r="G123" s="6" t="s">
        <v>94</v>
      </c>
      <c r="H123" s="6" t="str">
        <f t="shared" si="11"/>
        <v>,EntryLevel</v>
      </c>
      <c r="J123" s="6" t="str">
        <f>CONCATENATE("rowData.",G123," = Int32.TryParse(results.GetString(startingIndex++), out temp);")</f>
        <v>rowData.EntryLevel = Int32.TryParse(results.GetString(startingIndex++), out temp);</v>
      </c>
      <c r="K123" s="6" t="str">
        <f>CONCATENATE("@",G123)</f>
        <v>@EntryLevel</v>
      </c>
      <c r="L123" s="6" t="str">
        <f t="shared" si="12"/>
        <v>,@EntryLevel</v>
      </c>
      <c r="M123" s="6" t="str">
        <f t="shared" si="13"/>
        <v>,EntryLevel = @EntryLevel</v>
      </c>
      <c r="N123" s="6" t="str">
        <f>CONCATENATE("result.",G123)</f>
        <v>result.EntryLevel</v>
      </c>
      <c r="O123" s="6" t="str">
        <f>CONCATENATE("paramCollection.AddWithValue(''",K123,"'', ",N123,");")</f>
        <v>paramCollection.AddWithValue(''@EntryLevel'', result.EntryLevel);</v>
      </c>
      <c r="P123" s="6" t="str">
        <f t="shared" si="14"/>
        <v>result.EntryLevel = reader.GetSafeInt32(ordinal++);</v>
      </c>
      <c r="Q123" s="6" t="str">
        <f t="shared" si="15"/>
        <v>Int32</v>
      </c>
    </row>
    <row r="124" spans="1:17" x14ac:dyDescent="0.3">
      <c r="A124" s="6" t="s">
        <v>251</v>
      </c>
      <c r="B124" s="6" t="str">
        <f t="shared" si="8"/>
        <v>nvarchar</v>
      </c>
      <c r="C124" s="6" t="str">
        <f t="shared" si="9"/>
        <v>nvarchar(50) null</v>
      </c>
      <c r="D124" s="6" t="str">
        <f t="shared" si="16"/>
        <v>,@EntryLocation nvarchar(50) = Null</v>
      </c>
      <c r="E124" s="6" t="str">
        <f t="shared" si="10"/>
        <v>ALTER TABLE Listings add EntryLocation nvarchar(50) null</v>
      </c>
      <c r="F124" s="6"/>
      <c r="G124" s="6" t="s">
        <v>95</v>
      </c>
      <c r="H124" s="6" t="str">
        <f t="shared" si="11"/>
        <v>,EntryLocation</v>
      </c>
      <c r="I124" s="9">
        <v>50</v>
      </c>
      <c r="J124" s="6" t="str">
        <f>CONCATENATE("rowData.",G124," = results.GetString(startingIndex++);")</f>
        <v>rowData.EntryLocation = results.GetString(startingIndex++);</v>
      </c>
      <c r="K124" s="6" t="str">
        <f>CONCATENATE("@",G124)</f>
        <v>@EntryLocation</v>
      </c>
      <c r="L124" s="6" t="str">
        <f t="shared" si="12"/>
        <v>,@EntryLocation</v>
      </c>
      <c r="M124" s="6" t="str">
        <f t="shared" si="13"/>
        <v>,EntryLocation = @EntryLocation</v>
      </c>
      <c r="N124" s="6" t="str">
        <f>CONCATENATE("result.",G124)</f>
        <v>result.EntryLocation</v>
      </c>
      <c r="O124" s="6" t="str">
        <f>CONCATENATE("paramCollection.AddWithValue(''",K124,"'', ",N124,");")</f>
        <v>paramCollection.AddWithValue(''@EntryLocation'', result.EntryLocation);</v>
      </c>
      <c r="P124" s="6" t="str">
        <f t="shared" si="14"/>
        <v>result.EntryLocation = reader.GetSafeString(ordinal++);</v>
      </c>
      <c r="Q124" s="6" t="str">
        <f t="shared" si="15"/>
        <v>String</v>
      </c>
    </row>
    <row r="125" spans="1:17" x14ac:dyDescent="0.3">
      <c r="A125" s="6" t="s">
        <v>251</v>
      </c>
      <c r="B125" s="6" t="str">
        <f t="shared" si="8"/>
        <v>nvarchar</v>
      </c>
      <c r="C125" s="6" t="str">
        <f t="shared" si="9"/>
        <v>nvarchar(1024) null</v>
      </c>
      <c r="D125" s="6" t="str">
        <f t="shared" si="16"/>
        <v>,@Exclusions nvarchar(1024) = Null</v>
      </c>
      <c r="E125" s="6" t="str">
        <f t="shared" si="10"/>
        <v>ALTER TABLE Listings add Exclusions nvarchar(1024) null</v>
      </c>
      <c r="F125" s="6"/>
      <c r="G125" s="6" t="s">
        <v>96</v>
      </c>
      <c r="H125" s="6" t="str">
        <f t="shared" si="11"/>
        <v>,Exclusions</v>
      </c>
      <c r="I125" s="9">
        <v>1024</v>
      </c>
      <c r="J125" s="6" t="str">
        <f>CONCATENATE("rowData.",G125," = results.GetString(startingIndex++);")</f>
        <v>rowData.Exclusions = results.GetString(startingIndex++);</v>
      </c>
      <c r="K125" s="6" t="str">
        <f>CONCATENATE("@",G125)</f>
        <v>@Exclusions</v>
      </c>
      <c r="L125" s="6" t="str">
        <f t="shared" si="12"/>
        <v>,@Exclusions</v>
      </c>
      <c r="M125" s="6" t="str">
        <f t="shared" si="13"/>
        <v>,Exclusions = @Exclusions</v>
      </c>
      <c r="N125" s="6" t="str">
        <f>CONCATENATE("result.",G125)</f>
        <v>result.Exclusions</v>
      </c>
      <c r="O125" s="6" t="str">
        <f>CONCATENATE("paramCollection.AddWithValue(''",K125,"'', ",N125,");")</f>
        <v>paramCollection.AddWithValue(''@Exclusions'', result.Exclusions);</v>
      </c>
      <c r="P125" s="6" t="str">
        <f t="shared" si="14"/>
        <v>result.Exclusions = reader.GetSafeString(ordinal++);</v>
      </c>
      <c r="Q125" s="6" t="str">
        <f t="shared" si="15"/>
        <v>String</v>
      </c>
    </row>
    <row r="126" spans="1:17" x14ac:dyDescent="0.3">
      <c r="A126" s="6" t="s">
        <v>251</v>
      </c>
      <c r="B126" s="6" t="str">
        <f t="shared" si="8"/>
        <v>nvarchar</v>
      </c>
      <c r="C126" s="6" t="str">
        <f t="shared" si="9"/>
        <v>nvarchar(1024) null</v>
      </c>
      <c r="D126" s="6" t="str">
        <f t="shared" si="16"/>
        <v>,@ExteriorFeatures nvarchar(1024) = Null</v>
      </c>
      <c r="E126" s="6" t="str">
        <f t="shared" si="10"/>
        <v>ALTER TABLE Listings add ExteriorFeatures nvarchar(1024) null</v>
      </c>
      <c r="F126" s="6"/>
      <c r="G126" s="6" t="s">
        <v>97</v>
      </c>
      <c r="H126" s="6" t="str">
        <f t="shared" si="11"/>
        <v>,ExteriorFeatures</v>
      </c>
      <c r="I126" s="9">
        <v>1024</v>
      </c>
      <c r="J126" s="6" t="str">
        <f>CONCATENATE("rowData.",G126," = results.GetString(startingIndex++);")</f>
        <v>rowData.ExteriorFeatures = results.GetString(startingIndex++);</v>
      </c>
      <c r="K126" s="6" t="str">
        <f>CONCATENATE("@",G126)</f>
        <v>@ExteriorFeatures</v>
      </c>
      <c r="L126" s="6" t="str">
        <f t="shared" si="12"/>
        <v>,@ExteriorFeatures</v>
      </c>
      <c r="M126" s="6" t="str">
        <f t="shared" si="13"/>
        <v>,ExteriorFeatures = @ExteriorFeatures</v>
      </c>
      <c r="N126" s="6" t="str">
        <f>CONCATENATE("result.",G126)</f>
        <v>result.ExteriorFeatures</v>
      </c>
      <c r="O126" s="6" t="str">
        <f>CONCATENATE("paramCollection.AddWithValue(''",K126,"'', ",N126,");")</f>
        <v>paramCollection.AddWithValue(''@ExteriorFeatures'', result.ExteriorFeatures);</v>
      </c>
      <c r="P126" s="6" t="str">
        <f t="shared" si="14"/>
        <v>result.ExteriorFeatures = reader.GetSafeString(ordinal++);</v>
      </c>
      <c r="Q126" s="6" t="str">
        <f t="shared" si="15"/>
        <v>String</v>
      </c>
    </row>
    <row r="127" spans="1:17" x14ac:dyDescent="0.3">
      <c r="A127" s="6" t="s">
        <v>248</v>
      </c>
      <c r="B127" s="6" t="str">
        <f t="shared" si="8"/>
        <v>bit</v>
      </c>
      <c r="C127" s="6" t="str">
        <f t="shared" si="9"/>
        <v>bit null</v>
      </c>
      <c r="D127" s="6" t="str">
        <f t="shared" si="16"/>
        <v>,@FenceYN bit = Null</v>
      </c>
      <c r="E127" s="6" t="str">
        <f t="shared" si="10"/>
        <v>ALTER TABLE Listings add FenceYN bit null</v>
      </c>
      <c r="F127" s="6"/>
      <c r="G127" s="6" t="s">
        <v>98</v>
      </c>
      <c r="H127" s="6" t="str">
        <f t="shared" si="11"/>
        <v>,FenceYN</v>
      </c>
      <c r="J127" s="6" t="str">
        <f>CONCATENATE("rowData.",G127," = bool.Parse(results.GetString(startingIndex++));")</f>
        <v>rowData.FenceYN = bool.Parse(results.GetString(startingIndex++));</v>
      </c>
      <c r="K127" s="6" t="str">
        <f>CONCATENATE("@",G127)</f>
        <v>@FenceYN</v>
      </c>
      <c r="L127" s="6" t="str">
        <f t="shared" si="12"/>
        <v>,@FenceYN</v>
      </c>
      <c r="M127" s="6" t="str">
        <f t="shared" si="13"/>
        <v>,FenceYN = @FenceYN</v>
      </c>
      <c r="N127" s="6" t="str">
        <f>CONCATENATE("result.",G127)</f>
        <v>result.FenceYN</v>
      </c>
      <c r="O127" s="6" t="str">
        <f>CONCATENATE("paramCollection.AddWithValue(''",K127,"'', ",N127,");")</f>
        <v>paramCollection.AddWithValue(''@FenceYN'', result.FenceYN);</v>
      </c>
      <c r="P127" s="6" t="str">
        <f t="shared" si="14"/>
        <v>result.FenceYN = reader.GetSafeBool(ordinal++);</v>
      </c>
      <c r="Q127" s="6" t="str">
        <f t="shared" si="15"/>
        <v>Bool</v>
      </c>
    </row>
    <row r="128" spans="1:17" x14ac:dyDescent="0.3">
      <c r="A128" s="6" t="s">
        <v>251</v>
      </c>
      <c r="B128" s="6" t="str">
        <f t="shared" si="8"/>
        <v>nvarchar</v>
      </c>
      <c r="C128" s="6" t="str">
        <f t="shared" si="9"/>
        <v>nvarchar(1024) null</v>
      </c>
      <c r="D128" s="6" t="str">
        <f t="shared" si="16"/>
        <v>,@Fencing nvarchar(1024) = Null</v>
      </c>
      <c r="E128" s="6" t="str">
        <f t="shared" si="10"/>
        <v>ALTER TABLE Listings add Fencing nvarchar(1024) null</v>
      </c>
      <c r="F128" s="6"/>
      <c r="G128" s="6" t="s">
        <v>99</v>
      </c>
      <c r="H128" s="6" t="str">
        <f t="shared" si="11"/>
        <v>,Fencing</v>
      </c>
      <c r="I128" s="9">
        <v>1024</v>
      </c>
      <c r="J128" s="6" t="str">
        <f>CONCATENATE("rowData.",G128," = results.GetString(startingIndex++);")</f>
        <v>rowData.Fencing = results.GetString(startingIndex++);</v>
      </c>
      <c r="K128" s="6" t="str">
        <f>CONCATENATE("@",G128)</f>
        <v>@Fencing</v>
      </c>
      <c r="L128" s="6" t="str">
        <f t="shared" si="12"/>
        <v>,@Fencing</v>
      </c>
      <c r="M128" s="6" t="str">
        <f t="shared" si="13"/>
        <v>,Fencing = @Fencing</v>
      </c>
      <c r="N128" s="6" t="str">
        <f>CONCATENATE("result.",G128)</f>
        <v>result.Fencing</v>
      </c>
      <c r="O128" s="6" t="str">
        <f>CONCATENATE("paramCollection.AddWithValue(''",K128,"'', ",N128,");")</f>
        <v>paramCollection.AddWithValue(''@Fencing'', result.Fencing);</v>
      </c>
      <c r="P128" s="6" t="str">
        <f t="shared" si="14"/>
        <v>result.Fencing = reader.GetSafeString(ordinal++);</v>
      </c>
      <c r="Q128" s="6" t="str">
        <f t="shared" si="15"/>
        <v>String</v>
      </c>
    </row>
    <row r="129" spans="1:17" x14ac:dyDescent="0.3">
      <c r="A129" s="6" t="s">
        <v>251</v>
      </c>
      <c r="B129" s="6" t="str">
        <f t="shared" si="8"/>
        <v>nvarchar</v>
      </c>
      <c r="C129" s="6" t="str">
        <f t="shared" si="9"/>
        <v>nvarchar(1024) null</v>
      </c>
      <c r="D129" s="6" t="str">
        <f t="shared" si="16"/>
        <v>,@FireplaceFeatures nvarchar(1024) = Null</v>
      </c>
      <c r="E129" s="6" t="str">
        <f t="shared" si="10"/>
        <v>ALTER TABLE Listings add FireplaceFeatures nvarchar(1024) null</v>
      </c>
      <c r="F129" s="6"/>
      <c r="G129" s="6" t="s">
        <v>100</v>
      </c>
      <c r="H129" s="6" t="str">
        <f t="shared" si="11"/>
        <v>,FireplaceFeatures</v>
      </c>
      <c r="I129" s="9">
        <v>1024</v>
      </c>
      <c r="J129" s="6" t="str">
        <f>CONCATENATE("rowData.",G129," = results.GetString(startingIndex++);")</f>
        <v>rowData.FireplaceFeatures = results.GetString(startingIndex++);</v>
      </c>
      <c r="K129" s="6" t="str">
        <f>CONCATENATE("@",G129)</f>
        <v>@FireplaceFeatures</v>
      </c>
      <c r="L129" s="6" t="str">
        <f t="shared" si="12"/>
        <v>,@FireplaceFeatures</v>
      </c>
      <c r="M129" s="6" t="str">
        <f t="shared" si="13"/>
        <v>,FireplaceFeatures = @FireplaceFeatures</v>
      </c>
      <c r="N129" s="6" t="str">
        <f>CONCATENATE("result.",G129)</f>
        <v>result.FireplaceFeatures</v>
      </c>
      <c r="O129" s="6" t="str">
        <f>CONCATENATE("paramCollection.AddWithValue(''",K129,"'', ",N129,");")</f>
        <v>paramCollection.AddWithValue(''@FireplaceFeatures'', result.FireplaceFeatures);</v>
      </c>
      <c r="P129" s="6" t="str">
        <f t="shared" si="14"/>
        <v>result.FireplaceFeatures = reader.GetSafeString(ordinal++);</v>
      </c>
      <c r="Q129" s="6" t="str">
        <f t="shared" si="15"/>
        <v>String</v>
      </c>
    </row>
    <row r="130" spans="1:17" x14ac:dyDescent="0.3">
      <c r="A130" s="6" t="s">
        <v>248</v>
      </c>
      <c r="B130" s="6" t="str">
        <f t="shared" si="8"/>
        <v>bit</v>
      </c>
      <c r="C130" s="6" t="str">
        <f t="shared" si="9"/>
        <v>bit null</v>
      </c>
      <c r="D130" s="6" t="str">
        <f t="shared" si="16"/>
        <v>,@FireplaceYN bit = Null</v>
      </c>
      <c r="E130" s="6" t="str">
        <f t="shared" si="10"/>
        <v>ALTER TABLE Listings add FireplaceYN bit null</v>
      </c>
      <c r="F130" s="6"/>
      <c r="G130" s="6" t="s">
        <v>101</v>
      </c>
      <c r="H130" s="6" t="str">
        <f t="shared" si="11"/>
        <v>,FireplaceYN</v>
      </c>
      <c r="J130" s="6" t="str">
        <f>CONCATENATE("rowData.",G130," = bool.Parse(results.GetString(startingIndex++));")</f>
        <v>rowData.FireplaceYN = bool.Parse(results.GetString(startingIndex++));</v>
      </c>
      <c r="K130" s="6" t="str">
        <f>CONCATENATE("@",G130)</f>
        <v>@FireplaceYN</v>
      </c>
      <c r="L130" s="6" t="str">
        <f t="shared" si="12"/>
        <v>,@FireplaceYN</v>
      </c>
      <c r="M130" s="6" t="str">
        <f t="shared" si="13"/>
        <v>,FireplaceYN = @FireplaceYN</v>
      </c>
      <c r="N130" s="6" t="str">
        <f>CONCATENATE("result.",G130)</f>
        <v>result.FireplaceYN</v>
      </c>
      <c r="O130" s="6" t="str">
        <f>CONCATENATE("paramCollection.AddWithValue(''",K130,"'', ",N130,");")</f>
        <v>paramCollection.AddWithValue(''@FireplaceYN'', result.FireplaceYN);</v>
      </c>
      <c r="P130" s="6" t="str">
        <f t="shared" si="14"/>
        <v>result.FireplaceYN = reader.GetSafeBool(ordinal++);</v>
      </c>
      <c r="Q130" s="6" t="str">
        <f t="shared" si="15"/>
        <v>Bool</v>
      </c>
    </row>
    <row r="131" spans="1:17" x14ac:dyDescent="0.3">
      <c r="A131" s="6" t="s">
        <v>251</v>
      </c>
      <c r="B131" s="6" t="str">
        <f t="shared" ref="B131:B194" si="17">IF(A131="int", "int", IF(A131="string", "nvarchar", IF(A131="bool", "bit", IF(A131="decimal", "decimal", IF(A131="DateTime", "datetime2(7)")))))</f>
        <v>nvarchar</v>
      </c>
      <c r="C131" s="6" t="str">
        <f t="shared" ref="C131:C194" si="18">IF(I131="", CONCATENATE(B131," null"), CONCATENATE(B131,"(",I131,") null"))</f>
        <v>nvarchar(1024) null</v>
      </c>
      <c r="D131" s="6" t="str">
        <f t="shared" si="16"/>
        <v>,@Flooring nvarchar(1024) = Null</v>
      </c>
      <c r="E131" s="6" t="str">
        <f t="shared" ref="E131:E194" si="19">CONCATENATE("ALTER TABLE Listings add ", G131, " ", C131)</f>
        <v>ALTER TABLE Listings add Flooring nvarchar(1024) null</v>
      </c>
      <c r="F131" s="6"/>
      <c r="G131" s="6" t="s">
        <v>102</v>
      </c>
      <c r="H131" s="6" t="str">
        <f t="shared" ref="H131:H194" si="20">CONCATENATE(",",G131)</f>
        <v>,Flooring</v>
      </c>
      <c r="I131" s="9">
        <v>1024</v>
      </c>
      <c r="J131" s="6" t="str">
        <f>CONCATENATE("rowData.",G131," = results.GetString(startingIndex++);")</f>
        <v>rowData.Flooring = results.GetString(startingIndex++);</v>
      </c>
      <c r="K131" s="6" t="str">
        <f>CONCATENATE("@",G131)</f>
        <v>@Flooring</v>
      </c>
      <c r="L131" s="6" t="str">
        <f t="shared" ref="L131:L194" si="21">CONCATENATE(",",K131)</f>
        <v>,@Flooring</v>
      </c>
      <c r="M131" s="6" t="str">
        <f t="shared" ref="M131:M194" si="22">CONCATENATE(H131," = ",K131)</f>
        <v>,Flooring = @Flooring</v>
      </c>
      <c r="N131" s="6" t="str">
        <f>CONCATENATE("result.",G131)</f>
        <v>result.Flooring</v>
      </c>
      <c r="O131" s="6" t="str">
        <f>CONCATENATE("paramCollection.AddWithValue(''",K131,"'', ",N131,");")</f>
        <v>paramCollection.AddWithValue(''@Flooring'', result.Flooring);</v>
      </c>
      <c r="P131" s="6" t="str">
        <f t="shared" ref="P131:P194" si="23">CONCATENATE("result.",G131, " = reader.GetSafe",Q131,"(ordinal++);")</f>
        <v>result.Flooring = reader.GetSafeString(ordinal++);</v>
      </c>
      <c r="Q131" s="6" t="str">
        <f t="shared" ref="Q131:Q194" si="24">IF(A131="int", "Int32", IF(A131="string", "String",IF(A131="decimal", "Decimal", IF(A131="bool", "Bool", IF(A131="DateTime", "DateTime")))))</f>
        <v>String</v>
      </c>
    </row>
    <row r="132" spans="1:17" x14ac:dyDescent="0.3">
      <c r="A132" s="6" t="s">
        <v>251</v>
      </c>
      <c r="B132" s="6" t="str">
        <f t="shared" si="17"/>
        <v>nvarchar</v>
      </c>
      <c r="C132" s="6" t="str">
        <f t="shared" si="18"/>
        <v>nvarchar(1024) null</v>
      </c>
      <c r="D132" s="6" t="str">
        <f t="shared" si="16"/>
        <v>,@FoundationDetails nvarchar(1024) = Null</v>
      </c>
      <c r="E132" s="6" t="str">
        <f t="shared" si="19"/>
        <v>ALTER TABLE Listings add FoundationDetails nvarchar(1024) null</v>
      </c>
      <c r="F132" s="6"/>
      <c r="G132" s="6" t="s">
        <v>103</v>
      </c>
      <c r="H132" s="6" t="str">
        <f t="shared" si="20"/>
        <v>,FoundationDetails</v>
      </c>
      <c r="I132" s="9">
        <v>1024</v>
      </c>
      <c r="J132" s="6" t="str">
        <f>CONCATENATE("rowData.",G132," = results.GetString(startingIndex++);")</f>
        <v>rowData.FoundationDetails = results.GetString(startingIndex++);</v>
      </c>
      <c r="K132" s="6" t="str">
        <f>CONCATENATE("@",G132)</f>
        <v>@FoundationDetails</v>
      </c>
      <c r="L132" s="6" t="str">
        <f t="shared" si="21"/>
        <v>,@FoundationDetails</v>
      </c>
      <c r="M132" s="6" t="str">
        <f t="shared" si="22"/>
        <v>,FoundationDetails = @FoundationDetails</v>
      </c>
      <c r="N132" s="6" t="str">
        <f>CONCATENATE("result.",G132)</f>
        <v>result.FoundationDetails</v>
      </c>
      <c r="O132" s="6" t="str">
        <f>CONCATENATE("paramCollection.AddWithValue(''",K132,"'', ",N132,");")</f>
        <v>paramCollection.AddWithValue(''@FoundationDetails'', result.FoundationDetails);</v>
      </c>
      <c r="P132" s="6" t="str">
        <f t="shared" si="23"/>
        <v>result.FoundationDetails = reader.GetSafeString(ordinal++);</v>
      </c>
      <c r="Q132" s="6" t="str">
        <f t="shared" si="24"/>
        <v>String</v>
      </c>
    </row>
    <row r="133" spans="1:17" x14ac:dyDescent="0.3">
      <c r="A133" s="6" t="s">
        <v>253</v>
      </c>
      <c r="B133" s="6" t="str">
        <f t="shared" si="17"/>
        <v>decimal</v>
      </c>
      <c r="C133" s="6" t="str">
        <f t="shared" si="18"/>
        <v>decimal(14,2) null</v>
      </c>
      <c r="D133" s="6" t="str">
        <f t="shared" si="16"/>
        <v>,@GarageSpaces decimal(14,2) = Null</v>
      </c>
      <c r="E133" s="6" t="str">
        <f t="shared" si="19"/>
        <v>ALTER TABLE Listings add GarageSpaces decimal(14,2) null</v>
      </c>
      <c r="F133" s="6"/>
      <c r="G133" s="6" t="s">
        <v>104</v>
      </c>
      <c r="H133" s="6" t="str">
        <f t="shared" si="20"/>
        <v>,GarageSpaces</v>
      </c>
      <c r="I133" s="9" t="s">
        <v>619</v>
      </c>
      <c r="J133" s="6" t="str">
        <f>CONCATENATE("rowData.",G133," = Decimal.TryParse(results.GetString(startingIndex++), out temp);")</f>
        <v>rowData.GarageSpaces = Decimal.TryParse(results.GetString(startingIndex++), out temp);</v>
      </c>
      <c r="K133" s="6" t="str">
        <f>CONCATENATE("@",G133)</f>
        <v>@GarageSpaces</v>
      </c>
      <c r="L133" s="6" t="str">
        <f t="shared" si="21"/>
        <v>,@GarageSpaces</v>
      </c>
      <c r="M133" s="6" t="str">
        <f t="shared" si="22"/>
        <v>,GarageSpaces = @GarageSpaces</v>
      </c>
      <c r="N133" s="6" t="str">
        <f>CONCATENATE("result.",G133)</f>
        <v>result.GarageSpaces</v>
      </c>
      <c r="O133" s="6" t="str">
        <f>CONCATENATE("paramCollection.AddWithValue(''",K133,"'', ",N133,");")</f>
        <v>paramCollection.AddWithValue(''@GarageSpaces'', result.GarageSpaces);</v>
      </c>
      <c r="P133" s="6" t="str">
        <f t="shared" si="23"/>
        <v>result.GarageSpaces = reader.GetSafeDecimal(ordinal++);</v>
      </c>
      <c r="Q133" s="6" t="str">
        <f t="shared" si="24"/>
        <v>Decimal</v>
      </c>
    </row>
    <row r="134" spans="1:17" x14ac:dyDescent="0.3">
      <c r="A134" s="6" t="s">
        <v>251</v>
      </c>
      <c r="B134" s="6" t="str">
        <f t="shared" si="17"/>
        <v>nvarchar</v>
      </c>
      <c r="C134" s="6" t="str">
        <f t="shared" si="18"/>
        <v>nvarchar(1024) null</v>
      </c>
      <c r="D134" s="6" t="str">
        <f t="shared" si="16"/>
        <v>,@GreenEnergyEfficient nvarchar(1024) = Null</v>
      </c>
      <c r="E134" s="6" t="str">
        <f t="shared" si="19"/>
        <v>ALTER TABLE Listings add GreenEnergyEfficient nvarchar(1024) null</v>
      </c>
      <c r="F134" s="6"/>
      <c r="G134" s="6" t="s">
        <v>105</v>
      </c>
      <c r="H134" s="6" t="str">
        <f t="shared" si="20"/>
        <v>,GreenEnergyEfficient</v>
      </c>
      <c r="I134" s="9">
        <v>1024</v>
      </c>
      <c r="J134" s="6" t="str">
        <f>CONCATENATE("rowData.",G134," = results.GetString(startingIndex++);")</f>
        <v>rowData.GreenEnergyEfficient = results.GetString(startingIndex++);</v>
      </c>
      <c r="K134" s="6" t="str">
        <f>CONCATENATE("@",G134)</f>
        <v>@GreenEnergyEfficient</v>
      </c>
      <c r="L134" s="6" t="str">
        <f t="shared" si="21"/>
        <v>,@GreenEnergyEfficient</v>
      </c>
      <c r="M134" s="6" t="str">
        <f t="shared" si="22"/>
        <v>,GreenEnergyEfficient = @GreenEnergyEfficient</v>
      </c>
      <c r="N134" s="6" t="str">
        <f>CONCATENATE("result.",G134)</f>
        <v>result.GreenEnergyEfficient</v>
      </c>
      <c r="O134" s="6" t="str">
        <f>CONCATENATE("paramCollection.AddWithValue(''",K134,"'', ",N134,");")</f>
        <v>paramCollection.AddWithValue(''@GreenEnergyEfficient'', result.GreenEnergyEfficient);</v>
      </c>
      <c r="P134" s="6" t="str">
        <f t="shared" si="23"/>
        <v>result.GreenEnergyEfficient = reader.GetSafeString(ordinal++);</v>
      </c>
      <c r="Q134" s="6" t="str">
        <f t="shared" si="24"/>
        <v>String</v>
      </c>
    </row>
    <row r="135" spans="1:17" x14ac:dyDescent="0.3">
      <c r="A135" s="6" t="s">
        <v>251</v>
      </c>
      <c r="B135" s="6" t="str">
        <f t="shared" si="17"/>
        <v>nvarchar</v>
      </c>
      <c r="C135" s="6" t="str">
        <f t="shared" si="18"/>
        <v>nvarchar(1024) null</v>
      </c>
      <c r="D135" s="6" t="str">
        <f t="shared" si="16"/>
        <v>,@GreenEnergyGeneration nvarchar(1024) = Null</v>
      </c>
      <c r="E135" s="6" t="str">
        <f t="shared" si="19"/>
        <v>ALTER TABLE Listings add GreenEnergyGeneration nvarchar(1024) null</v>
      </c>
      <c r="F135" s="6"/>
      <c r="G135" s="6" t="s">
        <v>106</v>
      </c>
      <c r="H135" s="6" t="str">
        <f t="shared" si="20"/>
        <v>,GreenEnergyGeneration</v>
      </c>
      <c r="I135" s="9">
        <v>1024</v>
      </c>
      <c r="J135" s="6" t="str">
        <f>CONCATENATE("rowData.",G135," = results.GetString(startingIndex++);")</f>
        <v>rowData.GreenEnergyGeneration = results.GetString(startingIndex++);</v>
      </c>
      <c r="K135" s="6" t="str">
        <f>CONCATENATE("@",G135)</f>
        <v>@GreenEnergyGeneration</v>
      </c>
      <c r="L135" s="6" t="str">
        <f t="shared" si="21"/>
        <v>,@GreenEnergyGeneration</v>
      </c>
      <c r="M135" s="6" t="str">
        <f t="shared" si="22"/>
        <v>,GreenEnergyGeneration = @GreenEnergyGeneration</v>
      </c>
      <c r="N135" s="6" t="str">
        <f>CONCATENATE("result.",G135)</f>
        <v>result.GreenEnergyGeneration</v>
      </c>
      <c r="O135" s="6" t="str">
        <f>CONCATENATE("paramCollection.AddWithValue(''",K135,"'', ",N135,");")</f>
        <v>paramCollection.AddWithValue(''@GreenEnergyGeneration'', result.GreenEnergyGeneration);</v>
      </c>
      <c r="P135" s="6" t="str">
        <f t="shared" si="23"/>
        <v>result.GreenEnergyGeneration = reader.GetSafeString(ordinal++);</v>
      </c>
      <c r="Q135" s="6" t="str">
        <f t="shared" si="24"/>
        <v>String</v>
      </c>
    </row>
    <row r="136" spans="1:17" x14ac:dyDescent="0.3">
      <c r="A136" s="6" t="s">
        <v>251</v>
      </c>
      <c r="B136" s="6" t="str">
        <f t="shared" si="17"/>
        <v>nvarchar</v>
      </c>
      <c r="C136" s="6" t="str">
        <f t="shared" si="18"/>
        <v>nvarchar(1024) null</v>
      </c>
      <c r="D136" s="6" t="str">
        <f t="shared" si="16"/>
        <v>,@GreenIndoorAirQuality nvarchar(1024) = Null</v>
      </c>
      <c r="E136" s="6" t="str">
        <f t="shared" si="19"/>
        <v>ALTER TABLE Listings add GreenIndoorAirQuality nvarchar(1024) null</v>
      </c>
      <c r="F136" s="6"/>
      <c r="G136" s="6" t="s">
        <v>107</v>
      </c>
      <c r="H136" s="6" t="str">
        <f t="shared" si="20"/>
        <v>,GreenIndoorAirQuality</v>
      </c>
      <c r="I136" s="9">
        <v>1024</v>
      </c>
      <c r="J136" s="6" t="str">
        <f>CONCATENATE("rowData.",G136," = results.GetString(startingIndex++);")</f>
        <v>rowData.GreenIndoorAirQuality = results.GetString(startingIndex++);</v>
      </c>
      <c r="K136" s="6" t="str">
        <f>CONCATENATE("@",G136)</f>
        <v>@GreenIndoorAirQuality</v>
      </c>
      <c r="L136" s="6" t="str">
        <f t="shared" si="21"/>
        <v>,@GreenIndoorAirQuality</v>
      </c>
      <c r="M136" s="6" t="str">
        <f t="shared" si="22"/>
        <v>,GreenIndoorAirQuality = @GreenIndoorAirQuality</v>
      </c>
      <c r="N136" s="6" t="str">
        <f>CONCATENATE("result.",G136)</f>
        <v>result.GreenIndoorAirQuality</v>
      </c>
      <c r="O136" s="6" t="str">
        <f>CONCATENATE("paramCollection.AddWithValue(''",K136,"'', ",N136,");")</f>
        <v>paramCollection.AddWithValue(''@GreenIndoorAirQuality'', result.GreenIndoorAirQuality);</v>
      </c>
      <c r="P136" s="6" t="str">
        <f t="shared" si="23"/>
        <v>result.GreenIndoorAirQuality = reader.GetSafeString(ordinal++);</v>
      </c>
      <c r="Q136" s="6" t="str">
        <f t="shared" si="24"/>
        <v>String</v>
      </c>
    </row>
    <row r="137" spans="1:17" x14ac:dyDescent="0.3">
      <c r="A137" s="6" t="s">
        <v>251</v>
      </c>
      <c r="B137" s="6" t="str">
        <f t="shared" si="17"/>
        <v>nvarchar</v>
      </c>
      <c r="C137" s="6" t="str">
        <f t="shared" si="18"/>
        <v>nvarchar(1024) null</v>
      </c>
      <c r="D137" s="6" t="str">
        <f t="shared" si="16"/>
        <v>,@GreenLocation nvarchar(1024) = Null</v>
      </c>
      <c r="E137" s="6" t="str">
        <f t="shared" si="19"/>
        <v>ALTER TABLE Listings add GreenLocation nvarchar(1024) null</v>
      </c>
      <c r="F137" s="6"/>
      <c r="G137" s="6" t="s">
        <v>108</v>
      </c>
      <c r="H137" s="6" t="str">
        <f t="shared" si="20"/>
        <v>,GreenLocation</v>
      </c>
      <c r="I137" s="9">
        <v>1024</v>
      </c>
      <c r="J137" s="6" t="str">
        <f>CONCATENATE("rowData.",G137," = results.GetString(startingIndex++);")</f>
        <v>rowData.GreenLocation = results.GetString(startingIndex++);</v>
      </c>
      <c r="K137" s="6" t="str">
        <f>CONCATENATE("@",G137)</f>
        <v>@GreenLocation</v>
      </c>
      <c r="L137" s="6" t="str">
        <f t="shared" si="21"/>
        <v>,@GreenLocation</v>
      </c>
      <c r="M137" s="6" t="str">
        <f t="shared" si="22"/>
        <v>,GreenLocation = @GreenLocation</v>
      </c>
      <c r="N137" s="6" t="str">
        <f>CONCATENATE("result.",G137)</f>
        <v>result.GreenLocation</v>
      </c>
      <c r="O137" s="6" t="str">
        <f>CONCATENATE("paramCollection.AddWithValue(''",K137,"'', ",N137,");")</f>
        <v>paramCollection.AddWithValue(''@GreenLocation'', result.GreenLocation);</v>
      </c>
      <c r="P137" s="6" t="str">
        <f t="shared" si="23"/>
        <v>result.GreenLocation = reader.GetSafeString(ordinal++);</v>
      </c>
      <c r="Q137" s="6" t="str">
        <f t="shared" si="24"/>
        <v>String</v>
      </c>
    </row>
    <row r="138" spans="1:17" x14ac:dyDescent="0.3">
      <c r="A138" s="6" t="s">
        <v>251</v>
      </c>
      <c r="B138" s="6" t="str">
        <f t="shared" si="17"/>
        <v>nvarchar</v>
      </c>
      <c r="C138" s="6" t="str">
        <f t="shared" si="18"/>
        <v>nvarchar(1024) null</v>
      </c>
      <c r="D138" s="6" t="str">
        <f t="shared" si="16"/>
        <v>,@GreenSustainability nvarchar(1024) = Null</v>
      </c>
      <c r="E138" s="6" t="str">
        <f t="shared" si="19"/>
        <v>ALTER TABLE Listings add GreenSustainability nvarchar(1024) null</v>
      </c>
      <c r="F138" s="6"/>
      <c r="G138" s="6" t="s">
        <v>109</v>
      </c>
      <c r="H138" s="6" t="str">
        <f t="shared" si="20"/>
        <v>,GreenSustainability</v>
      </c>
      <c r="I138" s="9">
        <v>1024</v>
      </c>
      <c r="J138" s="6" t="str">
        <f>CONCATENATE("rowData.",G138," = results.GetString(startingIndex++);")</f>
        <v>rowData.GreenSustainability = results.GetString(startingIndex++);</v>
      </c>
      <c r="K138" s="6" t="str">
        <f>CONCATENATE("@",G138)</f>
        <v>@GreenSustainability</v>
      </c>
      <c r="L138" s="6" t="str">
        <f t="shared" si="21"/>
        <v>,@GreenSustainability</v>
      </c>
      <c r="M138" s="6" t="str">
        <f t="shared" si="22"/>
        <v>,GreenSustainability = @GreenSustainability</v>
      </c>
      <c r="N138" s="6" t="str">
        <f>CONCATENATE("result.",G138)</f>
        <v>result.GreenSustainability</v>
      </c>
      <c r="O138" s="6" t="str">
        <f>CONCATENATE("paramCollection.AddWithValue(''",K138,"'', ",N138,");")</f>
        <v>paramCollection.AddWithValue(''@GreenSustainability'', result.GreenSustainability);</v>
      </c>
      <c r="P138" s="6" t="str">
        <f t="shared" si="23"/>
        <v>result.GreenSustainability = reader.GetSafeString(ordinal++);</v>
      </c>
      <c r="Q138" s="6" t="str">
        <f t="shared" si="24"/>
        <v>String</v>
      </c>
    </row>
    <row r="139" spans="1:17" x14ac:dyDescent="0.3">
      <c r="A139" s="6" t="s">
        <v>251</v>
      </c>
      <c r="B139" s="6" t="str">
        <f t="shared" si="17"/>
        <v>nvarchar</v>
      </c>
      <c r="C139" s="6" t="str">
        <f t="shared" si="18"/>
        <v>nvarchar(1024) null</v>
      </c>
      <c r="D139" s="6" t="str">
        <f t="shared" si="16"/>
        <v>,@GreenWaterConservation nvarchar(1024) = Null</v>
      </c>
      <c r="E139" s="6" t="str">
        <f t="shared" si="19"/>
        <v>ALTER TABLE Listings add GreenWaterConservation nvarchar(1024) null</v>
      </c>
      <c r="F139" s="6"/>
      <c r="G139" s="6" t="s">
        <v>110</v>
      </c>
      <c r="H139" s="6" t="str">
        <f t="shared" si="20"/>
        <v>,GreenWaterConservation</v>
      </c>
      <c r="I139" s="9">
        <v>1024</v>
      </c>
      <c r="J139" s="6" t="str">
        <f>CONCATENATE("rowData.",G139," = results.GetString(startingIndex++);")</f>
        <v>rowData.GreenWaterConservation = results.GetString(startingIndex++);</v>
      </c>
      <c r="K139" s="6" t="str">
        <f>CONCATENATE("@",G139)</f>
        <v>@GreenWaterConservation</v>
      </c>
      <c r="L139" s="6" t="str">
        <f t="shared" si="21"/>
        <v>,@GreenWaterConservation</v>
      </c>
      <c r="M139" s="6" t="str">
        <f t="shared" si="22"/>
        <v>,GreenWaterConservation = @GreenWaterConservation</v>
      </c>
      <c r="N139" s="6" t="str">
        <f>CONCATENATE("result.",G139)</f>
        <v>result.GreenWaterConservation</v>
      </c>
      <c r="O139" s="6" t="str">
        <f>CONCATENATE("paramCollection.AddWithValue(''",K139,"'', ",N139,");")</f>
        <v>paramCollection.AddWithValue(''@GreenWaterConservation'', result.GreenWaterConservation);</v>
      </c>
      <c r="P139" s="6" t="str">
        <f t="shared" si="23"/>
        <v>result.GreenWaterConservation = reader.GetSafeString(ordinal++);</v>
      </c>
      <c r="Q139" s="6" t="str">
        <f t="shared" si="24"/>
        <v>String</v>
      </c>
    </row>
    <row r="140" spans="1:17" x14ac:dyDescent="0.3">
      <c r="A140" s="6" t="s">
        <v>251</v>
      </c>
      <c r="B140" s="6" t="str">
        <f t="shared" si="17"/>
        <v>nvarchar</v>
      </c>
      <c r="C140" s="6" t="str">
        <f t="shared" si="18"/>
        <v>nvarchar(1024) null</v>
      </c>
      <c r="D140" s="6" t="str">
        <f t="shared" si="16"/>
        <v>,@Heating nvarchar(1024) = Null</v>
      </c>
      <c r="E140" s="6" t="str">
        <f t="shared" si="19"/>
        <v>ALTER TABLE Listings add Heating nvarchar(1024) null</v>
      </c>
      <c r="F140" s="6"/>
      <c r="G140" s="6" t="s">
        <v>111</v>
      </c>
      <c r="H140" s="6" t="str">
        <f t="shared" si="20"/>
        <v>,Heating</v>
      </c>
      <c r="I140" s="9">
        <v>1024</v>
      </c>
      <c r="J140" s="6" t="str">
        <f>CONCATENATE("rowData.",G140," = results.GetString(startingIndex++);")</f>
        <v>rowData.Heating = results.GetString(startingIndex++);</v>
      </c>
      <c r="K140" s="6" t="str">
        <f>CONCATENATE("@",G140)</f>
        <v>@Heating</v>
      </c>
      <c r="L140" s="6" t="str">
        <f t="shared" si="21"/>
        <v>,@Heating</v>
      </c>
      <c r="M140" s="6" t="str">
        <f t="shared" si="22"/>
        <v>,Heating = @Heating</v>
      </c>
      <c r="N140" s="6" t="str">
        <f>CONCATENATE("result.",G140)</f>
        <v>result.Heating</v>
      </c>
      <c r="O140" s="6" t="str">
        <f>CONCATENATE("paramCollection.AddWithValue(''",K140,"'', ",N140,");")</f>
        <v>paramCollection.AddWithValue(''@Heating'', result.Heating);</v>
      </c>
      <c r="P140" s="6" t="str">
        <f t="shared" si="23"/>
        <v>result.Heating = reader.GetSafeString(ordinal++);</v>
      </c>
      <c r="Q140" s="6" t="str">
        <f t="shared" si="24"/>
        <v>String</v>
      </c>
    </row>
    <row r="141" spans="1:17" x14ac:dyDescent="0.3">
      <c r="A141" s="6" t="s">
        <v>248</v>
      </c>
      <c r="B141" s="6" t="str">
        <f t="shared" si="17"/>
        <v>bit</v>
      </c>
      <c r="C141" s="6" t="str">
        <f t="shared" si="18"/>
        <v>bit null</v>
      </c>
      <c r="D141" s="6" t="str">
        <f t="shared" si="16"/>
        <v>,@HeatingYN bit = Null</v>
      </c>
      <c r="E141" s="6" t="str">
        <f t="shared" si="19"/>
        <v>ALTER TABLE Listings add HeatingYN bit null</v>
      </c>
      <c r="F141" s="6"/>
      <c r="G141" s="6" t="s">
        <v>112</v>
      </c>
      <c r="H141" s="6" t="str">
        <f t="shared" si="20"/>
        <v>,HeatingYN</v>
      </c>
      <c r="J141" s="6" t="str">
        <f>CONCATENATE("rowData.",G141," = bool.Parse(results.GetString(startingIndex++));")</f>
        <v>rowData.HeatingYN = bool.Parse(results.GetString(startingIndex++));</v>
      </c>
      <c r="K141" s="6" t="str">
        <f>CONCATENATE("@",G141)</f>
        <v>@HeatingYN</v>
      </c>
      <c r="L141" s="6" t="str">
        <f t="shared" si="21"/>
        <v>,@HeatingYN</v>
      </c>
      <c r="M141" s="6" t="str">
        <f t="shared" si="22"/>
        <v>,HeatingYN = @HeatingYN</v>
      </c>
      <c r="N141" s="6" t="str">
        <f>CONCATENATE("result.",G141)</f>
        <v>result.HeatingYN</v>
      </c>
      <c r="O141" s="6" t="str">
        <f>CONCATENATE("paramCollection.AddWithValue(''",K141,"'', ",N141,");")</f>
        <v>paramCollection.AddWithValue(''@HeatingYN'', result.HeatingYN);</v>
      </c>
      <c r="P141" s="6" t="str">
        <f t="shared" si="23"/>
        <v>result.HeatingYN = reader.GetSafeBool(ordinal++);</v>
      </c>
      <c r="Q141" s="6" t="str">
        <f t="shared" si="24"/>
        <v>Bool</v>
      </c>
    </row>
    <row r="142" spans="1:17" s="10" customFormat="1" x14ac:dyDescent="0.3">
      <c r="A142" s="10" t="s">
        <v>251</v>
      </c>
      <c r="B142" s="10" t="str">
        <f t="shared" si="17"/>
        <v>nvarchar</v>
      </c>
      <c r="C142" s="10" t="str">
        <f t="shared" si="18"/>
        <v>nvarchar(50) null</v>
      </c>
      <c r="D142" s="10" t="str">
        <f t="shared" si="16"/>
        <v>,@Highschool nvarchar(50) = Null</v>
      </c>
      <c r="E142" s="10" t="str">
        <f t="shared" si="19"/>
        <v>ALTER TABLE Listings add Highschool nvarchar(50) null</v>
      </c>
      <c r="G142" s="10" t="s">
        <v>622</v>
      </c>
      <c r="H142" s="10" t="str">
        <f t="shared" si="20"/>
        <v>,Highschool</v>
      </c>
      <c r="I142" s="11">
        <v>50</v>
      </c>
      <c r="K142" s="10" t="str">
        <f>CONCATENATE("@",G142)</f>
        <v>@Highschool</v>
      </c>
      <c r="L142" s="10" t="str">
        <f t="shared" si="21"/>
        <v>,@Highschool</v>
      </c>
      <c r="M142" s="10" t="str">
        <f t="shared" si="22"/>
        <v>,Highschool = @Highschool</v>
      </c>
      <c r="N142" s="10" t="str">
        <f>CONCATENATE("result.",G142)</f>
        <v>result.Highschool</v>
      </c>
      <c r="P142" s="10" t="str">
        <f t="shared" si="23"/>
        <v>result.Highschool = reader.GetSafeString(ordinal++);</v>
      </c>
      <c r="Q142" s="10" t="str">
        <f t="shared" si="24"/>
        <v>String</v>
      </c>
    </row>
    <row r="143" spans="1:17" x14ac:dyDescent="0.3">
      <c r="A143" s="6" t="s">
        <v>251</v>
      </c>
      <c r="B143" s="6" t="str">
        <f t="shared" si="17"/>
        <v>nvarchar</v>
      </c>
      <c r="C143" s="6" t="str">
        <f t="shared" si="18"/>
        <v>nvarchar(50) null</v>
      </c>
      <c r="D143" s="6" t="str">
        <f t="shared" ref="D143:D206" si="25">IF(I143="", CONCATENATE(",",K143, " ",B143," = Null"), CONCATENATE(",",K143," ",B143,"(",I143,") = Null"))</f>
        <v>,@HighSchool2 nvarchar(50) = Null</v>
      </c>
      <c r="E143" s="6" t="str">
        <f t="shared" si="19"/>
        <v>ALTER TABLE Listings add HighSchool2 nvarchar(50) null</v>
      </c>
      <c r="F143" s="6"/>
      <c r="G143" s="6" t="s">
        <v>113</v>
      </c>
      <c r="H143" s="6" t="str">
        <f t="shared" si="20"/>
        <v>,HighSchool2</v>
      </c>
      <c r="I143" s="9">
        <v>50</v>
      </c>
      <c r="J143" s="6" t="str">
        <f>CONCATENATE("rowData.",G143," = results.GetString(startingIndex++);")</f>
        <v>rowData.HighSchool2 = results.GetString(startingIndex++);</v>
      </c>
      <c r="K143" s="6" t="str">
        <f>CONCATENATE("@",G143)</f>
        <v>@HighSchool2</v>
      </c>
      <c r="L143" s="6" t="str">
        <f t="shared" si="21"/>
        <v>,@HighSchool2</v>
      </c>
      <c r="M143" s="6" t="str">
        <f t="shared" si="22"/>
        <v>,HighSchool2 = @HighSchool2</v>
      </c>
      <c r="N143" s="6" t="str">
        <f>CONCATENATE("result.",G143)</f>
        <v>result.HighSchool2</v>
      </c>
      <c r="O143" s="6" t="str">
        <f>CONCATENATE("paramCollection.AddWithValue(''",K143,"'', ",N143,");")</f>
        <v>paramCollection.AddWithValue(''@HighSchool2'', result.HighSchool2);</v>
      </c>
      <c r="P143" s="6" t="str">
        <f t="shared" si="23"/>
        <v>result.HighSchool2 = reader.GetSafeString(ordinal++);</v>
      </c>
      <c r="Q143" s="6" t="str">
        <f t="shared" si="24"/>
        <v>String</v>
      </c>
    </row>
    <row r="144" spans="1:17" x14ac:dyDescent="0.3">
      <c r="A144" s="6" t="s">
        <v>251</v>
      </c>
      <c r="B144" s="6" t="str">
        <f t="shared" si="17"/>
        <v>nvarchar</v>
      </c>
      <c r="C144" s="6" t="str">
        <f t="shared" si="18"/>
        <v>nvarchar(1024) null</v>
      </c>
      <c r="D144" s="6" t="str">
        <f t="shared" si="25"/>
        <v>,@Inclusions nvarchar(1024) = Null</v>
      </c>
      <c r="E144" s="6" t="str">
        <f t="shared" si="19"/>
        <v>ALTER TABLE Listings add Inclusions nvarchar(1024) null</v>
      </c>
      <c r="F144" s="6"/>
      <c r="G144" s="6" t="s">
        <v>115</v>
      </c>
      <c r="H144" s="6" t="str">
        <f t="shared" si="20"/>
        <v>,Inclusions</v>
      </c>
      <c r="I144" s="9">
        <v>1024</v>
      </c>
      <c r="J144" s="6" t="str">
        <f>CONCATENATE("rowData.",G144," = results.GetString(startingIndex++);")</f>
        <v>rowData.Inclusions = results.GetString(startingIndex++);</v>
      </c>
      <c r="K144" s="6" t="str">
        <f>CONCATENATE("@",G144)</f>
        <v>@Inclusions</v>
      </c>
      <c r="L144" s="6" t="str">
        <f t="shared" si="21"/>
        <v>,@Inclusions</v>
      </c>
      <c r="M144" s="6" t="str">
        <f t="shared" si="22"/>
        <v>,Inclusions = @Inclusions</v>
      </c>
      <c r="N144" s="6" t="str">
        <f>CONCATENATE("result.",G144)</f>
        <v>result.Inclusions</v>
      </c>
      <c r="O144" s="6" t="str">
        <f>CONCATENATE("paramCollection.AddWithValue(''",K144,"'', ",N144,");")</f>
        <v>paramCollection.AddWithValue(''@Inclusions'', result.Inclusions);</v>
      </c>
      <c r="P144" s="6" t="str">
        <f t="shared" si="23"/>
        <v>result.Inclusions = reader.GetSafeString(ordinal++);</v>
      </c>
      <c r="Q144" s="6" t="str">
        <f t="shared" si="24"/>
        <v>String</v>
      </c>
    </row>
    <row r="145" spans="1:17" x14ac:dyDescent="0.3">
      <c r="A145" s="6" t="s">
        <v>251</v>
      </c>
      <c r="B145" s="6" t="str">
        <f t="shared" si="17"/>
        <v>nvarchar</v>
      </c>
      <c r="C145" s="6" t="str">
        <f t="shared" si="18"/>
        <v>nvarchar(1024) null</v>
      </c>
      <c r="D145" s="6" t="str">
        <f t="shared" si="25"/>
        <v>,@InteriorFeatures nvarchar(1024) = Null</v>
      </c>
      <c r="E145" s="6" t="str">
        <f t="shared" si="19"/>
        <v>ALTER TABLE Listings add InteriorFeatures nvarchar(1024) null</v>
      </c>
      <c r="F145" s="6"/>
      <c r="G145" s="6" t="s">
        <v>116</v>
      </c>
      <c r="H145" s="6" t="str">
        <f t="shared" si="20"/>
        <v>,InteriorFeatures</v>
      </c>
      <c r="I145" s="9">
        <v>1024</v>
      </c>
      <c r="J145" s="6" t="str">
        <f>CONCATENATE("rowData.",G145," = results.GetString(startingIndex++);")</f>
        <v>rowData.InteriorFeatures = results.GetString(startingIndex++);</v>
      </c>
      <c r="K145" s="6" t="str">
        <f>CONCATENATE("@",G145)</f>
        <v>@InteriorFeatures</v>
      </c>
      <c r="L145" s="6" t="str">
        <f t="shared" si="21"/>
        <v>,@InteriorFeatures</v>
      </c>
      <c r="M145" s="6" t="str">
        <f t="shared" si="22"/>
        <v>,InteriorFeatures = @InteriorFeatures</v>
      </c>
      <c r="N145" s="6" t="str">
        <f>CONCATENATE("result.",G145)</f>
        <v>result.InteriorFeatures</v>
      </c>
      <c r="O145" s="6" t="str">
        <f>CONCATENATE("paramCollection.AddWithValue(''",K145,"'', ",N145,");")</f>
        <v>paramCollection.AddWithValue(''@InteriorFeatures'', result.InteriorFeatures);</v>
      </c>
      <c r="P145" s="6" t="str">
        <f t="shared" si="23"/>
        <v>result.InteriorFeatures = reader.GetSafeString(ordinal++);</v>
      </c>
      <c r="Q145" s="6" t="str">
        <f t="shared" si="24"/>
        <v>String</v>
      </c>
    </row>
    <row r="146" spans="1:17" x14ac:dyDescent="0.3">
      <c r="A146" s="6" t="s">
        <v>248</v>
      </c>
      <c r="B146" s="6" t="str">
        <f t="shared" si="17"/>
        <v>bit</v>
      </c>
      <c r="C146" s="6" t="str">
        <f t="shared" si="18"/>
        <v>bit null</v>
      </c>
      <c r="D146" s="6" t="str">
        <f t="shared" si="25"/>
        <v>,@InternetAddressDisplayYN bit = Null</v>
      </c>
      <c r="E146" s="6" t="str">
        <f t="shared" si="19"/>
        <v>ALTER TABLE Listings add InternetAddressDisplayYN bit null</v>
      </c>
      <c r="F146" s="6"/>
      <c r="G146" s="6" t="s">
        <v>117</v>
      </c>
      <c r="H146" s="6" t="str">
        <f t="shared" si="20"/>
        <v>,InternetAddressDisplayYN</v>
      </c>
      <c r="J146" s="6" t="str">
        <f>CONCATENATE("rowData.",G146," = bool.Parse(results.GetString(startingIndex++));")</f>
        <v>rowData.InternetAddressDisplayYN = bool.Parse(results.GetString(startingIndex++));</v>
      </c>
      <c r="K146" s="6" t="str">
        <f>CONCATENATE("@",G146)</f>
        <v>@InternetAddressDisplayYN</v>
      </c>
      <c r="L146" s="6" t="str">
        <f t="shared" si="21"/>
        <v>,@InternetAddressDisplayYN</v>
      </c>
      <c r="M146" s="6" t="str">
        <f t="shared" si="22"/>
        <v>,InternetAddressDisplayYN = @InternetAddressDisplayYN</v>
      </c>
      <c r="N146" s="6" t="str">
        <f>CONCATENATE("result.",G146)</f>
        <v>result.InternetAddressDisplayYN</v>
      </c>
      <c r="O146" s="6" t="str">
        <f>CONCATENATE("paramCollection.AddWithValue(''",K146,"'', ",N146,");")</f>
        <v>paramCollection.AddWithValue(''@InternetAddressDisplayYN'', result.InternetAddressDisplayYN);</v>
      </c>
      <c r="P146" s="6" t="str">
        <f t="shared" si="23"/>
        <v>result.InternetAddressDisplayYN = reader.GetSafeBool(ordinal++);</v>
      </c>
      <c r="Q146" s="6" t="str">
        <f t="shared" si="24"/>
        <v>Bool</v>
      </c>
    </row>
    <row r="147" spans="1:17" x14ac:dyDescent="0.3">
      <c r="A147" s="6" t="s">
        <v>248</v>
      </c>
      <c r="B147" s="6" t="str">
        <f t="shared" si="17"/>
        <v>bit</v>
      </c>
      <c r="C147" s="6" t="str">
        <f t="shared" si="18"/>
        <v>bit null</v>
      </c>
      <c r="D147" s="6" t="str">
        <f t="shared" si="25"/>
        <v>,@InternetEntireListingDisplayYN bit = Null</v>
      </c>
      <c r="E147" s="6" t="str">
        <f t="shared" si="19"/>
        <v>ALTER TABLE Listings add InternetEntireListingDisplayYN bit null</v>
      </c>
      <c r="F147" s="6"/>
      <c r="G147" s="6" t="s">
        <v>118</v>
      </c>
      <c r="H147" s="6" t="str">
        <f t="shared" si="20"/>
        <v>,InternetEntireListingDisplayYN</v>
      </c>
      <c r="J147" s="6" t="str">
        <f>CONCATENATE("rowData.",G147," = bool.Parse(results.GetString(startingIndex++));")</f>
        <v>rowData.InternetEntireListingDisplayYN = bool.Parse(results.GetString(startingIndex++));</v>
      </c>
      <c r="K147" s="6" t="str">
        <f>CONCATENATE("@",G147)</f>
        <v>@InternetEntireListingDisplayYN</v>
      </c>
      <c r="L147" s="6" t="str">
        <f t="shared" si="21"/>
        <v>,@InternetEntireListingDisplayYN</v>
      </c>
      <c r="M147" s="6" t="str">
        <f t="shared" si="22"/>
        <v>,InternetEntireListingDisplayYN = @InternetEntireListingDisplayYN</v>
      </c>
      <c r="N147" s="6" t="str">
        <f>CONCATENATE("result.",G147)</f>
        <v>result.InternetEntireListingDisplayYN</v>
      </c>
      <c r="O147" s="6" t="str">
        <f>CONCATENATE("paramCollection.AddWithValue(''",K147,"'', ",N147,");")</f>
        <v>paramCollection.AddWithValue(''@InternetEntireListingDisplayYN'', result.InternetEntireListingDisplayYN);</v>
      </c>
      <c r="P147" s="6" t="str">
        <f t="shared" si="23"/>
        <v>result.InternetEntireListingDisplayYN = reader.GetSafeBool(ordinal++);</v>
      </c>
      <c r="Q147" s="6" t="str">
        <f t="shared" si="24"/>
        <v>Bool</v>
      </c>
    </row>
    <row r="148" spans="1:17" x14ac:dyDescent="0.3">
      <c r="A148" s="6" t="s">
        <v>252</v>
      </c>
      <c r="B148" s="6" t="str">
        <f t="shared" si="17"/>
        <v>int</v>
      </c>
      <c r="C148" s="6" t="str">
        <f t="shared" si="18"/>
        <v>int null</v>
      </c>
      <c r="D148" s="6" t="str">
        <f t="shared" si="25"/>
        <v>,@LandLeaseAmount int = Null</v>
      </c>
      <c r="E148" s="6" t="str">
        <f t="shared" si="19"/>
        <v>ALTER TABLE Listings add LandLeaseAmount int null</v>
      </c>
      <c r="F148" s="6"/>
      <c r="G148" s="6" t="s">
        <v>119</v>
      </c>
      <c r="H148" s="6" t="str">
        <f t="shared" si="20"/>
        <v>,LandLeaseAmount</v>
      </c>
      <c r="J148" s="6" t="str">
        <f>CONCATENATE("rowData.",G148," = Int32.TryParse(results.GetString(startingIndex++), out temp);")</f>
        <v>rowData.LandLeaseAmount = Int32.TryParse(results.GetString(startingIndex++), out temp);</v>
      </c>
      <c r="K148" s="6" t="str">
        <f>CONCATENATE("@",G148)</f>
        <v>@LandLeaseAmount</v>
      </c>
      <c r="L148" s="6" t="str">
        <f t="shared" si="21"/>
        <v>,@LandLeaseAmount</v>
      </c>
      <c r="M148" s="6" t="str">
        <f t="shared" si="22"/>
        <v>,LandLeaseAmount = @LandLeaseAmount</v>
      </c>
      <c r="N148" s="6" t="str">
        <f>CONCATENATE("result.",G148)</f>
        <v>result.LandLeaseAmount</v>
      </c>
      <c r="O148" s="6" t="str">
        <f>CONCATENATE("paramCollection.AddWithValue(''",K148,"'', ",N148,");")</f>
        <v>paramCollection.AddWithValue(''@LandLeaseAmount'', result.LandLeaseAmount);</v>
      </c>
      <c r="P148" s="6" t="str">
        <f t="shared" si="23"/>
        <v>result.LandLeaseAmount = reader.GetSafeInt32(ordinal++);</v>
      </c>
      <c r="Q148" s="6" t="str">
        <f t="shared" si="24"/>
        <v>Int32</v>
      </c>
    </row>
    <row r="149" spans="1:17" x14ac:dyDescent="0.3">
      <c r="A149" s="6" t="s">
        <v>251</v>
      </c>
      <c r="B149" s="6" t="str">
        <f t="shared" si="17"/>
        <v>nvarchar</v>
      </c>
      <c r="C149" s="6" t="str">
        <f t="shared" si="18"/>
        <v>nvarchar(25) null</v>
      </c>
      <c r="D149" s="6" t="str">
        <f t="shared" si="25"/>
        <v>,@LandLeaseAmountFrequency nvarchar(25) = Null</v>
      </c>
      <c r="E149" s="6" t="str">
        <f t="shared" si="19"/>
        <v>ALTER TABLE Listings add LandLeaseAmountFrequency nvarchar(25) null</v>
      </c>
      <c r="F149" s="6"/>
      <c r="G149" s="6" t="s">
        <v>120</v>
      </c>
      <c r="H149" s="6" t="str">
        <f t="shared" si="20"/>
        <v>,LandLeaseAmountFrequency</v>
      </c>
      <c r="I149" s="9">
        <v>25</v>
      </c>
      <c r="J149" s="6" t="str">
        <f>CONCATENATE("rowData.",G149," = results.GetString(startingIndex++);")</f>
        <v>rowData.LandLeaseAmountFrequency = results.GetString(startingIndex++);</v>
      </c>
      <c r="K149" s="6" t="str">
        <f>CONCATENATE("@",G149)</f>
        <v>@LandLeaseAmountFrequency</v>
      </c>
      <c r="L149" s="6" t="str">
        <f t="shared" si="21"/>
        <v>,@LandLeaseAmountFrequency</v>
      </c>
      <c r="M149" s="6" t="str">
        <f t="shared" si="22"/>
        <v>,LandLeaseAmountFrequency = @LandLeaseAmountFrequency</v>
      </c>
      <c r="N149" s="6" t="str">
        <f>CONCATENATE("result.",G149)</f>
        <v>result.LandLeaseAmountFrequency</v>
      </c>
      <c r="O149" s="6" t="str">
        <f>CONCATENATE("paramCollection.AddWithValue(''",K149,"'', ",N149,");")</f>
        <v>paramCollection.AddWithValue(''@LandLeaseAmountFrequency'', result.LandLeaseAmountFrequency);</v>
      </c>
      <c r="P149" s="6" t="str">
        <f t="shared" si="23"/>
        <v>result.LandLeaseAmountFrequency = reader.GetSafeString(ordinal++);</v>
      </c>
      <c r="Q149" s="6" t="str">
        <f t="shared" si="24"/>
        <v>String</v>
      </c>
    </row>
    <row r="150" spans="1:17" x14ac:dyDescent="0.3">
      <c r="A150" s="6" t="s">
        <v>248</v>
      </c>
      <c r="B150" s="6" t="str">
        <f t="shared" si="17"/>
        <v>bit</v>
      </c>
      <c r="C150" s="6" t="str">
        <f t="shared" si="18"/>
        <v>bit null</v>
      </c>
      <c r="D150" s="6" t="str">
        <f t="shared" si="25"/>
        <v>,@LandLeaseYN bit = Null</v>
      </c>
      <c r="E150" s="6" t="str">
        <f t="shared" si="19"/>
        <v>ALTER TABLE Listings add LandLeaseYN bit null</v>
      </c>
      <c r="F150" s="6"/>
      <c r="G150" s="6" t="s">
        <v>121</v>
      </c>
      <c r="H150" s="6" t="str">
        <f t="shared" si="20"/>
        <v>,LandLeaseYN</v>
      </c>
      <c r="J150" s="6" t="str">
        <f>CONCATENATE("rowData.",G150," = bool.Parse(results.GetString(startingIndex++));")</f>
        <v>rowData.LandLeaseYN = bool.Parse(results.GetString(startingIndex++));</v>
      </c>
      <c r="K150" s="6" t="str">
        <f>CONCATENATE("@",G150)</f>
        <v>@LandLeaseYN</v>
      </c>
      <c r="L150" s="6" t="str">
        <f t="shared" si="21"/>
        <v>,@LandLeaseYN</v>
      </c>
      <c r="M150" s="6" t="str">
        <f t="shared" si="22"/>
        <v>,LandLeaseYN = @LandLeaseYN</v>
      </c>
      <c r="N150" s="6" t="str">
        <f>CONCATENATE("result.",G150)</f>
        <v>result.LandLeaseYN</v>
      </c>
      <c r="O150" s="6" t="str">
        <f>CONCATENATE("paramCollection.AddWithValue(''",K150,"'', ",N150,");")</f>
        <v>paramCollection.AddWithValue(''@LandLeaseYN'', result.LandLeaseYN);</v>
      </c>
      <c r="P150" s="6" t="str">
        <f t="shared" si="23"/>
        <v>result.LandLeaseYN = reader.GetSafeBool(ordinal++);</v>
      </c>
      <c r="Q150" s="6" t="str">
        <f t="shared" si="24"/>
        <v>Bool</v>
      </c>
    </row>
    <row r="151" spans="1:17" x14ac:dyDescent="0.3">
      <c r="A151" s="6" t="s">
        <v>251</v>
      </c>
      <c r="B151" s="6" t="str">
        <f t="shared" si="17"/>
        <v>nvarchar</v>
      </c>
      <c r="C151" s="6" t="str">
        <f t="shared" si="18"/>
        <v>nvarchar(1024) null</v>
      </c>
      <c r="D151" s="6" t="str">
        <f t="shared" si="25"/>
        <v>,@LaundryFeatures nvarchar(1024) = Null</v>
      </c>
      <c r="E151" s="6" t="str">
        <f t="shared" si="19"/>
        <v>ALTER TABLE Listings add LaundryFeatures nvarchar(1024) null</v>
      </c>
      <c r="F151" s="6"/>
      <c r="G151" s="6" t="s">
        <v>122</v>
      </c>
      <c r="H151" s="6" t="str">
        <f t="shared" si="20"/>
        <v>,LaundryFeatures</v>
      </c>
      <c r="I151" s="9">
        <v>1024</v>
      </c>
      <c r="J151" s="6" t="str">
        <f>CONCATENATE("rowData.",G151," = results.GetString(startingIndex++);")</f>
        <v>rowData.LaundryFeatures = results.GetString(startingIndex++);</v>
      </c>
      <c r="K151" s="6" t="str">
        <f>CONCATENATE("@",G151)</f>
        <v>@LaundryFeatures</v>
      </c>
      <c r="L151" s="6" t="str">
        <f t="shared" si="21"/>
        <v>,@LaundryFeatures</v>
      </c>
      <c r="M151" s="6" t="str">
        <f t="shared" si="22"/>
        <v>,LaundryFeatures = @LaundryFeatures</v>
      </c>
      <c r="N151" s="6" t="str">
        <f>CONCATENATE("result.",G151)</f>
        <v>result.LaundryFeatures</v>
      </c>
      <c r="O151" s="6" t="str">
        <f>CONCATENATE("paramCollection.AddWithValue(''",K151,"'', ",N151,");")</f>
        <v>paramCollection.AddWithValue(''@LaundryFeatures'', result.LaundryFeatures);</v>
      </c>
      <c r="P151" s="6" t="str">
        <f t="shared" si="23"/>
        <v>result.LaundryFeatures = reader.GetSafeString(ordinal++);</v>
      </c>
      <c r="Q151" s="6" t="str">
        <f t="shared" si="24"/>
        <v>String</v>
      </c>
    </row>
    <row r="152" spans="1:17" x14ac:dyDescent="0.3">
      <c r="A152" s="6" t="s">
        <v>248</v>
      </c>
      <c r="B152" s="6" t="str">
        <f t="shared" si="17"/>
        <v>bit</v>
      </c>
      <c r="C152" s="6" t="str">
        <f t="shared" si="18"/>
        <v>bit null</v>
      </c>
      <c r="D152" s="6" t="str">
        <f t="shared" si="25"/>
        <v>,@LaundryYN bit = Null</v>
      </c>
      <c r="E152" s="6" t="str">
        <f t="shared" si="19"/>
        <v>ALTER TABLE Listings add LaundryYN bit null</v>
      </c>
      <c r="F152" s="6"/>
      <c r="G152" s="6" t="s">
        <v>123</v>
      </c>
      <c r="H152" s="6" t="str">
        <f t="shared" si="20"/>
        <v>,LaundryYN</v>
      </c>
      <c r="J152" s="6" t="str">
        <f>CONCATENATE("rowData.",G152," = bool.Parse(results.GetString(startingIndex++));")</f>
        <v>rowData.LaundryYN = bool.Parse(results.GetString(startingIndex++));</v>
      </c>
      <c r="K152" s="6" t="str">
        <f>CONCATENATE("@",G152)</f>
        <v>@LaundryYN</v>
      </c>
      <c r="L152" s="6" t="str">
        <f t="shared" si="21"/>
        <v>,@LaundryYN</v>
      </c>
      <c r="M152" s="6" t="str">
        <f t="shared" si="22"/>
        <v>,LaundryYN = @LaundryYN</v>
      </c>
      <c r="N152" s="6" t="str">
        <f>CONCATENATE("result.",G152)</f>
        <v>result.LaundryYN</v>
      </c>
      <c r="O152" s="6" t="str">
        <f>CONCATENATE("paramCollection.AddWithValue(''",K152,"'', ",N152,");")</f>
        <v>paramCollection.AddWithValue(''@LaundryYN'', result.LaundryYN);</v>
      </c>
      <c r="P152" s="6" t="str">
        <f t="shared" si="23"/>
        <v>result.LaundryYN = reader.GetSafeBool(ordinal++);</v>
      </c>
      <c r="Q152" s="6" t="str">
        <f t="shared" si="24"/>
        <v>Bool</v>
      </c>
    </row>
    <row r="153" spans="1:17" x14ac:dyDescent="0.3">
      <c r="A153" s="6" t="s">
        <v>248</v>
      </c>
      <c r="B153" s="6" t="str">
        <f t="shared" si="17"/>
        <v>bit</v>
      </c>
      <c r="C153" s="6" t="str">
        <f t="shared" si="18"/>
        <v>bit null</v>
      </c>
      <c r="D153" s="6" t="str">
        <f t="shared" si="25"/>
        <v>,@LeaseConsideredYN bit = Null</v>
      </c>
      <c r="E153" s="6" t="str">
        <f t="shared" si="19"/>
        <v>ALTER TABLE Listings add LeaseConsideredYN bit null</v>
      </c>
      <c r="F153" s="6"/>
      <c r="G153" s="6" t="s">
        <v>124</v>
      </c>
      <c r="H153" s="6" t="str">
        <f t="shared" si="20"/>
        <v>,LeaseConsideredYN</v>
      </c>
      <c r="J153" s="6" t="str">
        <f>CONCATENATE("rowData.",G153," = bool.Parse(results.GetString(startingIndex++));")</f>
        <v>rowData.LeaseConsideredYN = bool.Parse(results.GetString(startingIndex++));</v>
      </c>
      <c r="K153" s="6" t="str">
        <f>CONCATENATE("@",G153)</f>
        <v>@LeaseConsideredYN</v>
      </c>
      <c r="L153" s="6" t="str">
        <f t="shared" si="21"/>
        <v>,@LeaseConsideredYN</v>
      </c>
      <c r="M153" s="6" t="str">
        <f t="shared" si="22"/>
        <v>,LeaseConsideredYN = @LeaseConsideredYN</v>
      </c>
      <c r="N153" s="6" t="str">
        <f>CONCATENATE("result.",G153)</f>
        <v>result.LeaseConsideredYN</v>
      </c>
      <c r="O153" s="6" t="str">
        <f>CONCATENATE("paramCollection.AddWithValue(''",K153,"'', ",N153,");")</f>
        <v>paramCollection.AddWithValue(''@LeaseConsideredYN'', result.LeaseConsideredYN);</v>
      </c>
      <c r="P153" s="6" t="str">
        <f t="shared" si="23"/>
        <v>result.LeaseConsideredYN = reader.GetSafeBool(ordinal++);</v>
      </c>
      <c r="Q153" s="6" t="str">
        <f t="shared" si="24"/>
        <v>Bool</v>
      </c>
    </row>
    <row r="154" spans="1:17" x14ac:dyDescent="0.3">
      <c r="A154" s="6" t="s">
        <v>251</v>
      </c>
      <c r="B154" s="6" t="str">
        <f t="shared" si="17"/>
        <v>nvarchar</v>
      </c>
      <c r="C154" s="6" t="str">
        <f t="shared" si="18"/>
        <v>nvarchar(1024) null</v>
      </c>
      <c r="D154" s="6" t="str">
        <f t="shared" si="25"/>
        <v>,@Levels nvarchar(1024) = Null</v>
      </c>
      <c r="E154" s="6" t="str">
        <f t="shared" si="19"/>
        <v>ALTER TABLE Listings add Levels nvarchar(1024) null</v>
      </c>
      <c r="F154" s="6"/>
      <c r="G154" s="6" t="s">
        <v>125</v>
      </c>
      <c r="H154" s="6" t="str">
        <f t="shared" si="20"/>
        <v>,Levels</v>
      </c>
      <c r="I154" s="9">
        <v>1024</v>
      </c>
      <c r="J154" s="6" t="str">
        <f>CONCATENATE("rowData.",G154," = results.GetString(startingIndex++);")</f>
        <v>rowData.Levels = results.GetString(startingIndex++);</v>
      </c>
      <c r="K154" s="6" t="str">
        <f>CONCATENATE("@",G154)</f>
        <v>@Levels</v>
      </c>
      <c r="L154" s="6" t="str">
        <f t="shared" si="21"/>
        <v>,@Levels</v>
      </c>
      <c r="M154" s="6" t="str">
        <f t="shared" si="22"/>
        <v>,Levels = @Levels</v>
      </c>
      <c r="N154" s="6" t="str">
        <f>CONCATENATE("result.",G154)</f>
        <v>result.Levels</v>
      </c>
      <c r="O154" s="6" t="str">
        <f>CONCATENATE("paramCollection.AddWithValue(''",K154,"'', ",N154,");")</f>
        <v>paramCollection.AddWithValue(''@Levels'', result.Levels);</v>
      </c>
      <c r="P154" s="6" t="str">
        <f t="shared" si="23"/>
        <v>result.Levels = reader.GetSafeString(ordinal++);</v>
      </c>
      <c r="Q154" s="6" t="str">
        <f t="shared" si="24"/>
        <v>String</v>
      </c>
    </row>
    <row r="155" spans="1:17" x14ac:dyDescent="0.3">
      <c r="A155" s="6" t="s">
        <v>251</v>
      </c>
      <c r="B155" s="6" t="str">
        <f t="shared" si="17"/>
        <v>nvarchar</v>
      </c>
      <c r="C155" s="6" t="str">
        <f t="shared" si="18"/>
        <v>nvarchar(25) null</v>
      </c>
      <c r="D155" s="6" t="str">
        <f t="shared" si="25"/>
        <v>,@License1 nvarchar(25) = Null</v>
      </c>
      <c r="E155" s="6" t="str">
        <f t="shared" si="19"/>
        <v>ALTER TABLE Listings add License1 nvarchar(25) null</v>
      </c>
      <c r="F155" s="6"/>
      <c r="G155" s="6" t="s">
        <v>126</v>
      </c>
      <c r="H155" s="6" t="str">
        <f t="shared" si="20"/>
        <v>,License1</v>
      </c>
      <c r="I155" s="9">
        <v>25</v>
      </c>
      <c r="J155" s="6" t="str">
        <f>CONCATENATE("rowData.",G155," = results.GetString(startingIndex++);")</f>
        <v>rowData.License1 = results.GetString(startingIndex++);</v>
      </c>
      <c r="K155" s="6" t="str">
        <f>CONCATENATE("@",G155)</f>
        <v>@License1</v>
      </c>
      <c r="L155" s="6" t="str">
        <f t="shared" si="21"/>
        <v>,@License1</v>
      </c>
      <c r="M155" s="6" t="str">
        <f t="shared" si="22"/>
        <v>,License1 = @License1</v>
      </c>
      <c r="N155" s="6" t="str">
        <f>CONCATENATE("result.",G155)</f>
        <v>result.License1</v>
      </c>
      <c r="O155" s="6" t="str">
        <f>CONCATENATE("paramCollection.AddWithValue(''",K155,"'', ",N155,");")</f>
        <v>paramCollection.AddWithValue(''@License1'', result.License1);</v>
      </c>
      <c r="P155" s="6" t="str">
        <f t="shared" si="23"/>
        <v>result.License1 = reader.GetSafeString(ordinal++);</v>
      </c>
      <c r="Q155" s="6" t="str">
        <f t="shared" si="24"/>
        <v>String</v>
      </c>
    </row>
    <row r="156" spans="1:17" x14ac:dyDescent="0.3">
      <c r="A156" s="6" t="s">
        <v>251</v>
      </c>
      <c r="B156" s="6" t="str">
        <f t="shared" si="17"/>
        <v>nvarchar</v>
      </c>
      <c r="C156" s="6" t="str">
        <f t="shared" si="18"/>
        <v>nvarchar(25) null</v>
      </c>
      <c r="D156" s="6" t="str">
        <f t="shared" si="25"/>
        <v>,@License2 nvarchar(25) = Null</v>
      </c>
      <c r="E156" s="6" t="str">
        <f t="shared" si="19"/>
        <v>ALTER TABLE Listings add License2 nvarchar(25) null</v>
      </c>
      <c r="F156" s="6"/>
      <c r="G156" s="6" t="s">
        <v>127</v>
      </c>
      <c r="H156" s="6" t="str">
        <f t="shared" si="20"/>
        <v>,License2</v>
      </c>
      <c r="I156" s="9">
        <v>25</v>
      </c>
      <c r="J156" s="6" t="str">
        <f>CONCATENATE("rowData.",G156," = results.GetString(startingIndex++);")</f>
        <v>rowData.License2 = results.GetString(startingIndex++);</v>
      </c>
      <c r="K156" s="6" t="str">
        <f>CONCATENATE("@",G156)</f>
        <v>@License2</v>
      </c>
      <c r="L156" s="6" t="str">
        <f t="shared" si="21"/>
        <v>,@License2</v>
      </c>
      <c r="M156" s="6" t="str">
        <f t="shared" si="22"/>
        <v>,License2 = @License2</v>
      </c>
      <c r="N156" s="6" t="str">
        <f>CONCATENATE("result.",G156)</f>
        <v>result.License2</v>
      </c>
      <c r="O156" s="6" t="str">
        <f>CONCATENATE("paramCollection.AddWithValue(''",K156,"'', ",N156,");")</f>
        <v>paramCollection.AddWithValue(''@License2'', result.License2);</v>
      </c>
      <c r="P156" s="6" t="str">
        <f t="shared" si="23"/>
        <v>result.License2 = reader.GetSafeString(ordinal++);</v>
      </c>
      <c r="Q156" s="6" t="str">
        <f t="shared" si="24"/>
        <v>String</v>
      </c>
    </row>
    <row r="157" spans="1:17" x14ac:dyDescent="0.3">
      <c r="A157" s="6" t="s">
        <v>251</v>
      </c>
      <c r="B157" s="6" t="str">
        <f t="shared" si="17"/>
        <v>nvarchar</v>
      </c>
      <c r="C157" s="6" t="str">
        <f t="shared" si="18"/>
        <v>nvarchar(25) null</v>
      </c>
      <c r="D157" s="6" t="str">
        <f t="shared" si="25"/>
        <v>,@License3 nvarchar(25) = Null</v>
      </c>
      <c r="E157" s="6" t="str">
        <f t="shared" si="19"/>
        <v>ALTER TABLE Listings add License3 nvarchar(25) null</v>
      </c>
      <c r="F157" s="6"/>
      <c r="G157" s="6" t="s">
        <v>128</v>
      </c>
      <c r="H157" s="6" t="str">
        <f t="shared" si="20"/>
        <v>,License3</v>
      </c>
      <c r="I157" s="9">
        <v>25</v>
      </c>
      <c r="J157" s="6" t="str">
        <f>CONCATENATE("rowData.",G157," = results.GetString(startingIndex++);")</f>
        <v>rowData.License3 = results.GetString(startingIndex++);</v>
      </c>
      <c r="K157" s="6" t="str">
        <f>CONCATENATE("@",G157)</f>
        <v>@License3</v>
      </c>
      <c r="L157" s="6" t="str">
        <f t="shared" si="21"/>
        <v>,@License3</v>
      </c>
      <c r="M157" s="6" t="str">
        <f t="shared" si="22"/>
        <v>,License3 = @License3</v>
      </c>
      <c r="N157" s="6" t="str">
        <f>CONCATENATE("result.",G157)</f>
        <v>result.License3</v>
      </c>
      <c r="O157" s="6" t="str">
        <f>CONCATENATE("paramCollection.AddWithValue(''",K157,"'', ",N157,");")</f>
        <v>paramCollection.AddWithValue(''@License3'', result.License3);</v>
      </c>
      <c r="P157" s="6" t="str">
        <f t="shared" si="23"/>
        <v>result.License3 = reader.GetSafeString(ordinal++);</v>
      </c>
      <c r="Q157" s="6" t="str">
        <f t="shared" si="24"/>
        <v>String</v>
      </c>
    </row>
    <row r="158" spans="1:17" x14ac:dyDescent="0.3">
      <c r="A158" s="6" t="s">
        <v>251</v>
      </c>
      <c r="B158" s="6" t="str">
        <f t="shared" si="17"/>
        <v>nvarchar</v>
      </c>
      <c r="C158" s="6" t="str">
        <f t="shared" si="18"/>
        <v>nvarchar(50) null</v>
      </c>
      <c r="D158" s="6" t="str">
        <f t="shared" si="25"/>
        <v>,@ListAgentAOR nvarchar(50) = Null</v>
      </c>
      <c r="E158" s="6" t="str">
        <f t="shared" si="19"/>
        <v>ALTER TABLE Listings add ListAgentAOR nvarchar(50) null</v>
      </c>
      <c r="F158" s="6"/>
      <c r="G158" s="6" t="s">
        <v>129</v>
      </c>
      <c r="H158" s="6" t="str">
        <f t="shared" si="20"/>
        <v>,ListAgentAOR</v>
      </c>
      <c r="I158" s="9">
        <v>50</v>
      </c>
      <c r="J158" s="6" t="str">
        <f>CONCATENATE("rowData.",G158," = results.GetString(startingIndex++);")</f>
        <v>rowData.ListAgentAOR = results.GetString(startingIndex++);</v>
      </c>
      <c r="K158" s="6" t="str">
        <f>CONCATENATE("@",G158)</f>
        <v>@ListAgentAOR</v>
      </c>
      <c r="L158" s="6" t="str">
        <f t="shared" si="21"/>
        <v>,@ListAgentAOR</v>
      </c>
      <c r="M158" s="6" t="str">
        <f t="shared" si="22"/>
        <v>,ListAgentAOR = @ListAgentAOR</v>
      </c>
      <c r="N158" s="6" t="str">
        <f>CONCATENATE("result.",G158)</f>
        <v>result.ListAgentAOR</v>
      </c>
      <c r="O158" s="6" t="str">
        <f>CONCATENATE("paramCollection.AddWithValue(''",K158,"'', ",N158,");")</f>
        <v>paramCollection.AddWithValue(''@ListAgentAOR'', result.ListAgentAOR);</v>
      </c>
      <c r="P158" s="6" t="str">
        <f t="shared" si="23"/>
        <v>result.ListAgentAOR = reader.GetSafeString(ordinal++);</v>
      </c>
      <c r="Q158" s="6" t="str">
        <f t="shared" si="24"/>
        <v>String</v>
      </c>
    </row>
    <row r="159" spans="1:17" x14ac:dyDescent="0.3">
      <c r="A159" s="6" t="s">
        <v>251</v>
      </c>
      <c r="B159" s="6" t="str">
        <f t="shared" si="17"/>
        <v>nvarchar</v>
      </c>
      <c r="C159" s="6" t="str">
        <f t="shared" si="18"/>
        <v>nvarchar(50) null</v>
      </c>
      <c r="D159" s="6" t="str">
        <f t="shared" si="25"/>
        <v>,@ListAgentFirstName nvarchar(50) = Null</v>
      </c>
      <c r="E159" s="6" t="str">
        <f t="shared" si="19"/>
        <v>ALTER TABLE Listings add ListAgentFirstName nvarchar(50) null</v>
      </c>
      <c r="F159" s="6"/>
      <c r="G159" s="6" t="s">
        <v>130</v>
      </c>
      <c r="H159" s="6" t="str">
        <f t="shared" si="20"/>
        <v>,ListAgentFirstName</v>
      </c>
      <c r="I159" s="9">
        <v>50</v>
      </c>
      <c r="J159" s="6" t="str">
        <f>CONCATENATE("rowData.",G159," = results.GetString(startingIndex++);")</f>
        <v>rowData.ListAgentFirstName = results.GetString(startingIndex++);</v>
      </c>
      <c r="K159" s="6" t="str">
        <f>CONCATENATE("@",G159)</f>
        <v>@ListAgentFirstName</v>
      </c>
      <c r="L159" s="6" t="str">
        <f t="shared" si="21"/>
        <v>,@ListAgentFirstName</v>
      </c>
      <c r="M159" s="6" t="str">
        <f t="shared" si="22"/>
        <v>,ListAgentFirstName = @ListAgentFirstName</v>
      </c>
      <c r="N159" s="6" t="str">
        <f>CONCATENATE("result.",G159)</f>
        <v>result.ListAgentFirstName</v>
      </c>
      <c r="O159" s="6" t="str">
        <f>CONCATENATE("paramCollection.AddWithValue(''",K159,"'', ",N159,");")</f>
        <v>paramCollection.AddWithValue(''@ListAgentFirstName'', result.ListAgentFirstName);</v>
      </c>
      <c r="P159" s="6" t="str">
        <f t="shared" si="23"/>
        <v>result.ListAgentFirstName = reader.GetSafeString(ordinal++);</v>
      </c>
      <c r="Q159" s="6" t="str">
        <f t="shared" si="24"/>
        <v>String</v>
      </c>
    </row>
    <row r="160" spans="1:17" x14ac:dyDescent="0.3">
      <c r="A160" s="6" t="s">
        <v>252</v>
      </c>
      <c r="B160" s="6" t="str">
        <f t="shared" si="17"/>
        <v>int</v>
      </c>
      <c r="C160" s="6" t="str">
        <f t="shared" si="18"/>
        <v>int null</v>
      </c>
      <c r="D160" s="6" t="str">
        <f t="shared" si="25"/>
        <v>,@ListAgentKeyNumeric int = Null</v>
      </c>
      <c r="E160" s="6" t="str">
        <f t="shared" si="19"/>
        <v>ALTER TABLE Listings add ListAgentKeyNumeric int null</v>
      </c>
      <c r="F160" s="6"/>
      <c r="G160" s="6" t="s">
        <v>131</v>
      </c>
      <c r="H160" s="6" t="str">
        <f t="shared" si="20"/>
        <v>,ListAgentKeyNumeric</v>
      </c>
      <c r="J160" s="6" t="str">
        <f>CONCATENATE("rowData.",G160," = Int32.TryParse(results.GetString(startingIndex++), out temp);")</f>
        <v>rowData.ListAgentKeyNumeric = Int32.TryParse(results.GetString(startingIndex++), out temp);</v>
      </c>
      <c r="K160" s="6" t="str">
        <f>CONCATENATE("@",G160)</f>
        <v>@ListAgentKeyNumeric</v>
      </c>
      <c r="L160" s="6" t="str">
        <f t="shared" si="21"/>
        <v>,@ListAgentKeyNumeric</v>
      </c>
      <c r="M160" s="6" t="str">
        <f t="shared" si="22"/>
        <v>,ListAgentKeyNumeric = @ListAgentKeyNumeric</v>
      </c>
      <c r="N160" s="6" t="str">
        <f>CONCATENATE("result.",G160)</f>
        <v>result.ListAgentKeyNumeric</v>
      </c>
      <c r="O160" s="6" t="str">
        <f>CONCATENATE("paramCollection.AddWithValue(''",K160,"'', ",N160,");")</f>
        <v>paramCollection.AddWithValue(''@ListAgentKeyNumeric'', result.ListAgentKeyNumeric);</v>
      </c>
      <c r="P160" s="6" t="str">
        <f t="shared" si="23"/>
        <v>result.ListAgentKeyNumeric = reader.GetSafeInt32(ordinal++);</v>
      </c>
      <c r="Q160" s="6" t="str">
        <f t="shared" si="24"/>
        <v>Int32</v>
      </c>
    </row>
    <row r="161" spans="1:17" x14ac:dyDescent="0.3">
      <c r="A161" s="6" t="s">
        <v>251</v>
      </c>
      <c r="B161" s="6" t="str">
        <f t="shared" si="17"/>
        <v>nvarchar</v>
      </c>
      <c r="C161" s="6" t="str">
        <f t="shared" si="18"/>
        <v>nvarchar(50) null</v>
      </c>
      <c r="D161" s="6" t="str">
        <f t="shared" si="25"/>
        <v>,@ListAgentLastName nvarchar(50) = Null</v>
      </c>
      <c r="E161" s="6" t="str">
        <f t="shared" si="19"/>
        <v>ALTER TABLE Listings add ListAgentLastName nvarchar(50) null</v>
      </c>
      <c r="F161" s="6"/>
      <c r="G161" s="6" t="s">
        <v>132</v>
      </c>
      <c r="H161" s="6" t="str">
        <f t="shared" si="20"/>
        <v>,ListAgentLastName</v>
      </c>
      <c r="I161" s="9">
        <v>50</v>
      </c>
      <c r="J161" s="6" t="str">
        <f>CONCATENATE("rowData.",G161," = results.GetString(startingIndex++);")</f>
        <v>rowData.ListAgentLastName = results.GetString(startingIndex++);</v>
      </c>
      <c r="K161" s="6" t="str">
        <f>CONCATENATE("@",G161)</f>
        <v>@ListAgentLastName</v>
      </c>
      <c r="L161" s="6" t="str">
        <f t="shared" si="21"/>
        <v>,@ListAgentLastName</v>
      </c>
      <c r="M161" s="6" t="str">
        <f t="shared" si="22"/>
        <v>,ListAgentLastName = @ListAgentLastName</v>
      </c>
      <c r="N161" s="6" t="str">
        <f>CONCATENATE("result.",G161)</f>
        <v>result.ListAgentLastName</v>
      </c>
      <c r="O161" s="6" t="str">
        <f>CONCATENATE("paramCollection.AddWithValue(''",K161,"'', ",N161,");")</f>
        <v>paramCollection.AddWithValue(''@ListAgentLastName'', result.ListAgentLastName);</v>
      </c>
      <c r="P161" s="6" t="str">
        <f t="shared" si="23"/>
        <v>result.ListAgentLastName = reader.GetSafeString(ordinal++);</v>
      </c>
      <c r="Q161" s="6" t="str">
        <f t="shared" si="24"/>
        <v>String</v>
      </c>
    </row>
    <row r="162" spans="1:17" x14ac:dyDescent="0.3">
      <c r="A162" s="6" t="s">
        <v>251</v>
      </c>
      <c r="B162" s="6" t="str">
        <f t="shared" si="17"/>
        <v>nvarchar</v>
      </c>
      <c r="C162" s="6" t="str">
        <f t="shared" si="18"/>
        <v>nvarchar(25) null</v>
      </c>
      <c r="D162" s="6" t="str">
        <f t="shared" si="25"/>
        <v>,@ListAgentMlsId nvarchar(25) = Null</v>
      </c>
      <c r="E162" s="6" t="str">
        <f t="shared" si="19"/>
        <v>ALTER TABLE Listings add ListAgentMlsId nvarchar(25) null</v>
      </c>
      <c r="F162" s="6"/>
      <c r="G162" s="6" t="s">
        <v>133</v>
      </c>
      <c r="H162" s="6" t="str">
        <f t="shared" si="20"/>
        <v>,ListAgentMlsId</v>
      </c>
      <c r="I162" s="9">
        <v>25</v>
      </c>
      <c r="J162" s="6" t="str">
        <f>CONCATENATE("rowData.",G162," = results.GetString(startingIndex++);")</f>
        <v>rowData.ListAgentMlsId = results.GetString(startingIndex++);</v>
      </c>
      <c r="K162" s="6" t="str">
        <f>CONCATENATE("@",G162)</f>
        <v>@ListAgentMlsId</v>
      </c>
      <c r="L162" s="6" t="str">
        <f t="shared" si="21"/>
        <v>,@ListAgentMlsId</v>
      </c>
      <c r="M162" s="6" t="str">
        <f t="shared" si="22"/>
        <v>,ListAgentMlsId = @ListAgentMlsId</v>
      </c>
      <c r="N162" s="6" t="str">
        <f>CONCATENATE("result.",G162)</f>
        <v>result.ListAgentMlsId</v>
      </c>
      <c r="O162" s="6" t="str">
        <f>CONCATENATE("paramCollection.AddWithValue(''",K162,"'', ",N162,");")</f>
        <v>paramCollection.AddWithValue(''@ListAgentMlsId'', result.ListAgentMlsId);</v>
      </c>
      <c r="P162" s="6" t="str">
        <f t="shared" si="23"/>
        <v>result.ListAgentMlsId = reader.GetSafeString(ordinal++);</v>
      </c>
      <c r="Q162" s="6" t="str">
        <f t="shared" si="24"/>
        <v>String</v>
      </c>
    </row>
    <row r="163" spans="1:17" x14ac:dyDescent="0.3">
      <c r="A163" s="6" t="s">
        <v>251</v>
      </c>
      <c r="B163" s="6" t="str">
        <f t="shared" si="17"/>
        <v>nvarchar</v>
      </c>
      <c r="C163" s="6" t="str">
        <f t="shared" si="18"/>
        <v>nvarchar(50) null</v>
      </c>
      <c r="D163" s="6" t="str">
        <f t="shared" si="25"/>
        <v>,@ListAgentStateLicense nvarchar(50) = Null</v>
      </c>
      <c r="E163" s="6" t="str">
        <f t="shared" si="19"/>
        <v>ALTER TABLE Listings add ListAgentStateLicense nvarchar(50) null</v>
      </c>
      <c r="F163" s="6"/>
      <c r="G163" s="6" t="s">
        <v>134</v>
      </c>
      <c r="H163" s="6" t="str">
        <f t="shared" si="20"/>
        <v>,ListAgentStateLicense</v>
      </c>
      <c r="I163" s="9">
        <v>50</v>
      </c>
      <c r="J163" s="6" t="str">
        <f>CONCATENATE("rowData.",G163," = results.GetString(startingIndex++);")</f>
        <v>rowData.ListAgentStateLicense = results.GetString(startingIndex++);</v>
      </c>
      <c r="K163" s="6" t="str">
        <f>CONCATENATE("@",G163)</f>
        <v>@ListAgentStateLicense</v>
      </c>
      <c r="L163" s="6" t="str">
        <f t="shared" si="21"/>
        <v>,@ListAgentStateLicense</v>
      </c>
      <c r="M163" s="6" t="str">
        <f t="shared" si="22"/>
        <v>,ListAgentStateLicense = @ListAgentStateLicense</v>
      </c>
      <c r="N163" s="6" t="str">
        <f>CONCATENATE("result.",G163)</f>
        <v>result.ListAgentStateLicense</v>
      </c>
      <c r="O163" s="6" t="str">
        <f>CONCATENATE("paramCollection.AddWithValue(''",K163,"'', ",N163,");")</f>
        <v>paramCollection.AddWithValue(''@ListAgentStateLicense'', result.ListAgentStateLicense);</v>
      </c>
      <c r="P163" s="6" t="str">
        <f t="shared" si="23"/>
        <v>result.ListAgentStateLicense = reader.GetSafeString(ordinal++);</v>
      </c>
      <c r="Q163" s="6" t="str">
        <f t="shared" si="24"/>
        <v>String</v>
      </c>
    </row>
    <row r="164" spans="1:17" x14ac:dyDescent="0.3">
      <c r="A164" s="6" t="s">
        <v>254</v>
      </c>
      <c r="B164" s="6" t="str">
        <f t="shared" si="17"/>
        <v>datetime2(7)</v>
      </c>
      <c r="C164" s="6" t="str">
        <f t="shared" si="18"/>
        <v>datetime2(7) null</v>
      </c>
      <c r="D164" s="6" t="str">
        <f t="shared" si="25"/>
        <v>,@ListingContractDate datetime2(7) = Null</v>
      </c>
      <c r="E164" s="6" t="str">
        <f t="shared" si="19"/>
        <v>ALTER TABLE Listings add ListingContractDate datetime2(7) null</v>
      </c>
      <c r="F164" s="6"/>
      <c r="G164" s="6" t="s">
        <v>141</v>
      </c>
      <c r="H164" s="6" t="str">
        <f t="shared" si="20"/>
        <v>,ListingContractDate</v>
      </c>
      <c r="J164" s="6" t="str">
        <f>CONCATENATE("rowData.",G164," = DateTime.Parse(results.GetString(startingIndex++));")</f>
        <v>rowData.ListingContractDate = DateTime.Parse(results.GetString(startingIndex++));</v>
      </c>
      <c r="K164" s="6" t="str">
        <f>CONCATENATE("@",G164)</f>
        <v>@ListingContractDate</v>
      </c>
      <c r="L164" s="6" t="str">
        <f t="shared" si="21"/>
        <v>,@ListingContractDate</v>
      </c>
      <c r="M164" s="6" t="str">
        <f t="shared" si="22"/>
        <v>,ListingContractDate = @ListingContractDate</v>
      </c>
      <c r="N164" s="6" t="str">
        <f>CONCATENATE("result.",G164)</f>
        <v>result.ListingContractDate</v>
      </c>
      <c r="O164" s="6" t="str">
        <f>CONCATENATE("paramCollection.AddWithValue(''",K164,"'', ",N164,");")</f>
        <v>paramCollection.AddWithValue(''@ListingContractDate'', result.ListingContractDate);</v>
      </c>
      <c r="P164" s="6" t="str">
        <f t="shared" si="23"/>
        <v>result.ListingContractDate = reader.GetSafeDateTime(ordinal++);</v>
      </c>
      <c r="Q164" s="6" t="str">
        <f t="shared" si="24"/>
        <v>DateTime</v>
      </c>
    </row>
    <row r="165" spans="1:17" s="7" customFormat="1" x14ac:dyDescent="0.3">
      <c r="A165" s="6" t="s">
        <v>251</v>
      </c>
      <c r="B165" s="6" t="str">
        <f t="shared" si="17"/>
        <v>nvarchar</v>
      </c>
      <c r="C165" s="6" t="str">
        <f t="shared" si="18"/>
        <v>nvarchar(25) null</v>
      </c>
      <c r="D165" s="6" t="str">
        <f t="shared" si="25"/>
        <v>,@ListingId nvarchar(25) = Null</v>
      </c>
      <c r="E165" s="6" t="str">
        <f t="shared" si="19"/>
        <v>ALTER TABLE Listings add ListingId nvarchar(25) null</v>
      </c>
      <c r="F165" s="6"/>
      <c r="G165" s="6" t="s">
        <v>142</v>
      </c>
      <c r="H165" s="6" t="str">
        <f t="shared" si="20"/>
        <v>,ListingId</v>
      </c>
      <c r="I165" s="9">
        <v>25</v>
      </c>
      <c r="J165" s="6" t="str">
        <f>CONCATENATE("rowData.",G165," = results.GetString(startingIndex++);")</f>
        <v>rowData.ListingId = results.GetString(startingIndex++);</v>
      </c>
      <c r="K165" s="6" t="str">
        <f>CONCATENATE("@",G165)</f>
        <v>@ListingId</v>
      </c>
      <c r="L165" s="6" t="str">
        <f t="shared" si="21"/>
        <v>,@ListingId</v>
      </c>
      <c r="M165" s="6" t="str">
        <f t="shared" si="22"/>
        <v>,ListingId = @ListingId</v>
      </c>
      <c r="N165" s="6" t="str">
        <f>CONCATENATE("result.",G165)</f>
        <v>result.ListingId</v>
      </c>
      <c r="O165" s="6" t="str">
        <f>CONCATENATE("paramCollection.AddWithValue(''",K165,"'', ",N165,");")</f>
        <v>paramCollection.AddWithValue(''@ListingId'', result.ListingId);</v>
      </c>
      <c r="P165" s="6" t="str">
        <f t="shared" si="23"/>
        <v>result.ListingId = reader.GetSafeString(ordinal++);</v>
      </c>
      <c r="Q165" s="6" t="str">
        <f t="shared" si="24"/>
        <v>String</v>
      </c>
    </row>
    <row r="166" spans="1:17" x14ac:dyDescent="0.3">
      <c r="A166" s="6" t="s">
        <v>252</v>
      </c>
      <c r="B166" s="6" t="str">
        <f t="shared" si="17"/>
        <v>int</v>
      </c>
      <c r="C166" s="6" t="str">
        <f t="shared" si="18"/>
        <v>int null</v>
      </c>
      <c r="D166" s="6" t="str">
        <f t="shared" si="25"/>
        <v>,@ListOfficeKeyNumeric int = Null</v>
      </c>
      <c r="E166" s="6" t="str">
        <f t="shared" si="19"/>
        <v>ALTER TABLE Listings add ListOfficeKeyNumeric int null</v>
      </c>
      <c r="F166" s="6"/>
      <c r="G166" s="6" t="s">
        <v>135</v>
      </c>
      <c r="H166" s="6" t="str">
        <f t="shared" si="20"/>
        <v>,ListOfficeKeyNumeric</v>
      </c>
      <c r="J166" s="6" t="str">
        <f>CONCATENATE("rowData.",G166," = Int32.TryParse(results.GetString(startingIndex++), out temp);")</f>
        <v>rowData.ListOfficeKeyNumeric = Int32.TryParse(results.GetString(startingIndex++), out temp);</v>
      </c>
      <c r="K166" s="6" t="str">
        <f>CONCATENATE("@",G166)</f>
        <v>@ListOfficeKeyNumeric</v>
      </c>
      <c r="L166" s="6" t="str">
        <f t="shared" si="21"/>
        <v>,@ListOfficeKeyNumeric</v>
      </c>
      <c r="M166" s="6" t="str">
        <f t="shared" si="22"/>
        <v>,ListOfficeKeyNumeric = @ListOfficeKeyNumeric</v>
      </c>
      <c r="N166" s="6" t="str">
        <f>CONCATENATE("result.",G166)</f>
        <v>result.ListOfficeKeyNumeric</v>
      </c>
      <c r="O166" s="6" t="str">
        <f>CONCATENATE("paramCollection.AddWithValue(''",K166,"'', ",N166,");")</f>
        <v>paramCollection.AddWithValue(''@ListOfficeKeyNumeric'', result.ListOfficeKeyNumeric);</v>
      </c>
      <c r="P166" s="6" t="str">
        <f t="shared" si="23"/>
        <v>result.ListOfficeKeyNumeric = reader.GetSafeInt32(ordinal++);</v>
      </c>
      <c r="Q166" s="6" t="str">
        <f t="shared" si="24"/>
        <v>Int32</v>
      </c>
    </row>
    <row r="167" spans="1:17" x14ac:dyDescent="0.3">
      <c r="A167" s="6" t="s">
        <v>251</v>
      </c>
      <c r="B167" s="6" t="str">
        <f t="shared" si="17"/>
        <v>nvarchar</v>
      </c>
      <c r="C167" s="6" t="str">
        <f t="shared" si="18"/>
        <v>nvarchar(25) null</v>
      </c>
      <c r="D167" s="6" t="str">
        <f t="shared" si="25"/>
        <v>,@ListOfficeMlsId nvarchar(25) = Null</v>
      </c>
      <c r="E167" s="6" t="str">
        <f t="shared" si="19"/>
        <v>ALTER TABLE Listings add ListOfficeMlsId nvarchar(25) null</v>
      </c>
      <c r="F167" s="6"/>
      <c r="G167" s="6" t="s">
        <v>136</v>
      </c>
      <c r="H167" s="6" t="str">
        <f t="shared" si="20"/>
        <v>,ListOfficeMlsId</v>
      </c>
      <c r="I167" s="9">
        <v>25</v>
      </c>
      <c r="J167" s="6" t="str">
        <f>CONCATENATE("rowData.",G167," = results.GetString(startingIndex++);")</f>
        <v>rowData.ListOfficeMlsId = results.GetString(startingIndex++);</v>
      </c>
      <c r="K167" s="6" t="str">
        <f>CONCATENATE("@",G167)</f>
        <v>@ListOfficeMlsId</v>
      </c>
      <c r="L167" s="6" t="str">
        <f t="shared" si="21"/>
        <v>,@ListOfficeMlsId</v>
      </c>
      <c r="M167" s="6" t="str">
        <f t="shared" si="22"/>
        <v>,ListOfficeMlsId = @ListOfficeMlsId</v>
      </c>
      <c r="N167" s="6" t="str">
        <f>CONCATENATE("result.",G167)</f>
        <v>result.ListOfficeMlsId</v>
      </c>
      <c r="O167" s="6" t="str">
        <f>CONCATENATE("paramCollection.AddWithValue(''",K167,"'', ",N167,");")</f>
        <v>paramCollection.AddWithValue(''@ListOfficeMlsId'', result.ListOfficeMlsId);</v>
      </c>
      <c r="P167" s="6" t="str">
        <f t="shared" si="23"/>
        <v>result.ListOfficeMlsId = reader.GetSafeString(ordinal++);</v>
      </c>
      <c r="Q167" s="6" t="str">
        <f t="shared" si="24"/>
        <v>String</v>
      </c>
    </row>
    <row r="168" spans="1:17" x14ac:dyDescent="0.3">
      <c r="A168" s="6" t="s">
        <v>251</v>
      </c>
      <c r="B168" s="6" t="str">
        <f t="shared" si="17"/>
        <v>nvarchar</v>
      </c>
      <c r="C168" s="6" t="str">
        <f t="shared" si="18"/>
        <v>nvarchar(255) null</v>
      </c>
      <c r="D168" s="6" t="str">
        <f t="shared" si="25"/>
        <v>,@ListOfficeName nvarchar(255) = Null</v>
      </c>
      <c r="E168" s="6" t="str">
        <f t="shared" si="19"/>
        <v>ALTER TABLE Listings add ListOfficeName nvarchar(255) null</v>
      </c>
      <c r="F168" s="6"/>
      <c r="G168" s="6" t="s">
        <v>137</v>
      </c>
      <c r="H168" s="6" t="str">
        <f t="shared" si="20"/>
        <v>,ListOfficeName</v>
      </c>
      <c r="I168" s="9">
        <v>255</v>
      </c>
      <c r="J168" s="6" t="str">
        <f>CONCATENATE("rowData.",G168," = results.GetString(startingIndex++);")</f>
        <v>rowData.ListOfficeName = results.GetString(startingIndex++);</v>
      </c>
      <c r="K168" s="6" t="str">
        <f>CONCATENATE("@",G168)</f>
        <v>@ListOfficeName</v>
      </c>
      <c r="L168" s="6" t="str">
        <f t="shared" si="21"/>
        <v>,@ListOfficeName</v>
      </c>
      <c r="M168" s="6" t="str">
        <f t="shared" si="22"/>
        <v>,ListOfficeName = @ListOfficeName</v>
      </c>
      <c r="N168" s="6" t="str">
        <f>CONCATENATE("result.",G168)</f>
        <v>result.ListOfficeName</v>
      </c>
      <c r="O168" s="6" t="str">
        <f>CONCATENATE("paramCollection.AddWithValue(''",K168,"'', ",N168,");")</f>
        <v>paramCollection.AddWithValue(''@ListOfficeName'', result.ListOfficeName);</v>
      </c>
      <c r="P168" s="6" t="str">
        <f t="shared" si="23"/>
        <v>result.ListOfficeName = reader.GetSafeString(ordinal++);</v>
      </c>
      <c r="Q168" s="6" t="str">
        <f t="shared" si="24"/>
        <v>String</v>
      </c>
    </row>
    <row r="169" spans="1:17" x14ac:dyDescent="0.3">
      <c r="A169" s="6" t="s">
        <v>251</v>
      </c>
      <c r="B169" s="6" t="str">
        <f t="shared" si="17"/>
        <v>nvarchar</v>
      </c>
      <c r="C169" s="6" t="str">
        <f t="shared" si="18"/>
        <v>nvarchar(50) null</v>
      </c>
      <c r="D169" s="6" t="str">
        <f t="shared" si="25"/>
        <v>,@ListOfficeStateLicense nvarchar(50) = Null</v>
      </c>
      <c r="E169" s="6" t="str">
        <f t="shared" si="19"/>
        <v>ALTER TABLE Listings add ListOfficeStateLicense nvarchar(50) null</v>
      </c>
      <c r="F169" s="6"/>
      <c r="G169" s="6" t="s">
        <v>138</v>
      </c>
      <c r="H169" s="6" t="str">
        <f t="shared" si="20"/>
        <v>,ListOfficeStateLicense</v>
      </c>
      <c r="I169" s="9">
        <v>50</v>
      </c>
      <c r="J169" s="6" t="str">
        <f>CONCATENATE("rowData.",G169," = results.GetString(startingIndex++);")</f>
        <v>rowData.ListOfficeStateLicense = results.GetString(startingIndex++);</v>
      </c>
      <c r="K169" s="6" t="str">
        <f>CONCATENATE("@",G169)</f>
        <v>@ListOfficeStateLicense</v>
      </c>
      <c r="L169" s="6" t="str">
        <f t="shared" si="21"/>
        <v>,@ListOfficeStateLicense</v>
      </c>
      <c r="M169" s="6" t="str">
        <f t="shared" si="22"/>
        <v>,ListOfficeStateLicense = @ListOfficeStateLicense</v>
      </c>
      <c r="N169" s="6" t="str">
        <f>CONCATENATE("result.",G169)</f>
        <v>result.ListOfficeStateLicense</v>
      </c>
      <c r="O169" s="6" t="str">
        <f>CONCATENATE("paramCollection.AddWithValue(''",K169,"'', ",N169,");")</f>
        <v>paramCollection.AddWithValue(''@ListOfficeStateLicense'', result.ListOfficeStateLicense);</v>
      </c>
      <c r="P169" s="6" t="str">
        <f t="shared" si="23"/>
        <v>result.ListOfficeStateLicense = reader.GetSafeString(ordinal++);</v>
      </c>
      <c r="Q169" s="6" t="str">
        <f t="shared" si="24"/>
        <v>String</v>
      </c>
    </row>
    <row r="170" spans="1:17" x14ac:dyDescent="0.3">
      <c r="A170" s="6" t="s">
        <v>253</v>
      </c>
      <c r="B170" s="6" t="str">
        <f t="shared" si="17"/>
        <v>decimal</v>
      </c>
      <c r="C170" s="6" t="str">
        <f t="shared" si="18"/>
        <v>decimal(14,2) null</v>
      </c>
      <c r="D170" s="6" t="str">
        <f t="shared" si="25"/>
        <v>,@ListPriceLow decimal(14,2) = Null</v>
      </c>
      <c r="E170" s="6" t="str">
        <f t="shared" si="19"/>
        <v>ALTER TABLE Listings add ListPriceLow decimal(14,2) null</v>
      </c>
      <c r="F170" s="6"/>
      <c r="G170" s="6" t="s">
        <v>140</v>
      </c>
      <c r="H170" s="6" t="str">
        <f t="shared" si="20"/>
        <v>,ListPriceLow</v>
      </c>
      <c r="I170" s="9" t="s">
        <v>619</v>
      </c>
      <c r="J170" s="6" t="str">
        <f>CONCATENATE("rowData.",G170," = Decimal.TryParse(results.GetString(startingIndex++), out temp);")</f>
        <v>rowData.ListPriceLow = Decimal.TryParse(results.GetString(startingIndex++), out temp);</v>
      </c>
      <c r="K170" s="6" t="str">
        <f>CONCATENATE("@",G170)</f>
        <v>@ListPriceLow</v>
      </c>
      <c r="L170" s="6" t="str">
        <f t="shared" si="21"/>
        <v>,@ListPriceLow</v>
      </c>
      <c r="M170" s="6" t="str">
        <f t="shared" si="22"/>
        <v>,ListPriceLow = @ListPriceLow</v>
      </c>
      <c r="N170" s="6" t="str">
        <f>CONCATENATE("result.",G170)</f>
        <v>result.ListPriceLow</v>
      </c>
      <c r="O170" s="6" t="str">
        <f>CONCATENATE("paramCollection.AddWithValue(''",K170,"'', ",N170,");")</f>
        <v>paramCollection.AddWithValue(''@ListPriceLow'', result.ListPriceLow);</v>
      </c>
      <c r="P170" s="6" t="str">
        <f t="shared" si="23"/>
        <v>result.ListPriceLow = reader.GetSafeDecimal(ordinal++);</v>
      </c>
      <c r="Q170" s="6" t="str">
        <f t="shared" si="24"/>
        <v>Decimal</v>
      </c>
    </row>
    <row r="171" spans="1:17" x14ac:dyDescent="0.3">
      <c r="A171" s="6" t="s">
        <v>251</v>
      </c>
      <c r="B171" s="6" t="str">
        <f t="shared" si="17"/>
        <v>nvarchar</v>
      </c>
      <c r="C171" s="6" t="str">
        <f t="shared" si="18"/>
        <v>nvarchar(50) null</v>
      </c>
      <c r="D171" s="6" t="str">
        <f t="shared" si="25"/>
        <v>,@LivingAreaSource nvarchar(50) = Null</v>
      </c>
      <c r="E171" s="6" t="str">
        <f t="shared" si="19"/>
        <v>ALTER TABLE Listings add LivingAreaSource nvarchar(50) null</v>
      </c>
      <c r="F171" s="6"/>
      <c r="G171" s="6" t="s">
        <v>145</v>
      </c>
      <c r="H171" s="6" t="str">
        <f t="shared" si="20"/>
        <v>,LivingAreaSource</v>
      </c>
      <c r="I171" s="9">
        <v>50</v>
      </c>
      <c r="J171" s="6" t="str">
        <f>CONCATENATE("rowData.",G171," = results.GetString(startingIndex++);")</f>
        <v>rowData.LivingAreaSource = results.GetString(startingIndex++);</v>
      </c>
      <c r="K171" s="6" t="str">
        <f>CONCATENATE("@",G171)</f>
        <v>@LivingAreaSource</v>
      </c>
      <c r="L171" s="6" t="str">
        <f t="shared" si="21"/>
        <v>,@LivingAreaSource</v>
      </c>
      <c r="M171" s="6" t="str">
        <f t="shared" si="22"/>
        <v>,LivingAreaSource = @LivingAreaSource</v>
      </c>
      <c r="N171" s="6" t="str">
        <f>CONCATENATE("result.",G171)</f>
        <v>result.LivingAreaSource</v>
      </c>
      <c r="O171" s="6" t="str">
        <f>CONCATENATE("paramCollection.AddWithValue(''",K171,"'', ",N171,");")</f>
        <v>paramCollection.AddWithValue(''@LivingAreaSource'', result.LivingAreaSource);</v>
      </c>
      <c r="P171" s="6" t="str">
        <f t="shared" si="23"/>
        <v>result.LivingAreaSource = reader.GetSafeString(ordinal++);</v>
      </c>
      <c r="Q171" s="6" t="str">
        <f t="shared" si="24"/>
        <v>String</v>
      </c>
    </row>
    <row r="172" spans="1:17" x14ac:dyDescent="0.3">
      <c r="A172" s="6" t="s">
        <v>251</v>
      </c>
      <c r="B172" s="6" t="str">
        <f t="shared" si="17"/>
        <v>nvarchar</v>
      </c>
      <c r="C172" s="6" t="str">
        <f t="shared" si="18"/>
        <v>nvarchar(25) null</v>
      </c>
      <c r="D172" s="6" t="str">
        <f t="shared" si="25"/>
        <v>,@LivingAreaUnits nvarchar(25) = Null</v>
      </c>
      <c r="E172" s="6" t="str">
        <f t="shared" si="19"/>
        <v>ALTER TABLE Listings add LivingAreaUnits nvarchar(25) null</v>
      </c>
      <c r="F172" s="6"/>
      <c r="G172" s="6" t="s">
        <v>146</v>
      </c>
      <c r="H172" s="6" t="str">
        <f t="shared" si="20"/>
        <v>,LivingAreaUnits</v>
      </c>
      <c r="I172" s="9">
        <v>25</v>
      </c>
      <c r="J172" s="6" t="str">
        <f>CONCATENATE("rowData.",G172," = results.GetString(startingIndex++);")</f>
        <v>rowData.LivingAreaUnits = results.GetString(startingIndex++);</v>
      </c>
      <c r="K172" s="6" t="str">
        <f>CONCATENATE("@",G172)</f>
        <v>@LivingAreaUnits</v>
      </c>
      <c r="L172" s="6" t="str">
        <f t="shared" si="21"/>
        <v>,@LivingAreaUnits</v>
      </c>
      <c r="M172" s="6" t="str">
        <f t="shared" si="22"/>
        <v>,LivingAreaUnits = @LivingAreaUnits</v>
      </c>
      <c r="N172" s="6" t="str">
        <f>CONCATENATE("result.",G172)</f>
        <v>result.LivingAreaUnits</v>
      </c>
      <c r="O172" s="6" t="str">
        <f>CONCATENATE("paramCollection.AddWithValue(''",K172,"'', ",N172,");")</f>
        <v>paramCollection.AddWithValue(''@LivingAreaUnits'', result.LivingAreaUnits);</v>
      </c>
      <c r="P172" s="6" t="str">
        <f t="shared" si="23"/>
        <v>result.LivingAreaUnits = reader.GetSafeString(ordinal++);</v>
      </c>
      <c r="Q172" s="6" t="str">
        <f t="shared" si="24"/>
        <v>String</v>
      </c>
    </row>
    <row r="173" spans="1:17" x14ac:dyDescent="0.3">
      <c r="A173" s="6" t="s">
        <v>251</v>
      </c>
      <c r="B173" s="6" t="str">
        <f t="shared" si="17"/>
        <v>nvarchar</v>
      </c>
      <c r="C173" s="6" t="str">
        <f t="shared" si="18"/>
        <v>nvarchar(1024) null</v>
      </c>
      <c r="D173" s="6" t="str">
        <f t="shared" si="25"/>
        <v>,@LockBoxType nvarchar(1024) = Null</v>
      </c>
      <c r="E173" s="6" t="str">
        <f t="shared" si="19"/>
        <v>ALTER TABLE Listings add LockBoxType nvarchar(1024) null</v>
      </c>
      <c r="F173" s="6"/>
      <c r="G173" s="6" t="s">
        <v>147</v>
      </c>
      <c r="H173" s="6" t="str">
        <f t="shared" si="20"/>
        <v>,LockBoxType</v>
      </c>
      <c r="I173" s="9">
        <v>1024</v>
      </c>
      <c r="J173" s="6" t="str">
        <f>CONCATENATE("rowData.",G173," = results.GetString(startingIndex++);")</f>
        <v>rowData.LockBoxType = results.GetString(startingIndex++);</v>
      </c>
      <c r="K173" s="6" t="str">
        <f>CONCATENATE("@",G173)</f>
        <v>@LockBoxType</v>
      </c>
      <c r="L173" s="6" t="str">
        <f t="shared" si="21"/>
        <v>,@LockBoxType</v>
      </c>
      <c r="M173" s="6" t="str">
        <f t="shared" si="22"/>
        <v>,LockBoxType = @LockBoxType</v>
      </c>
      <c r="N173" s="6" t="str">
        <f>CONCATENATE("result.",G173)</f>
        <v>result.LockBoxType</v>
      </c>
      <c r="O173" s="6" t="str">
        <f>CONCATENATE("paramCollection.AddWithValue(''",K173,"'', ",N173,");")</f>
        <v>paramCollection.AddWithValue(''@LockBoxType'', result.LockBoxType);</v>
      </c>
      <c r="P173" s="6" t="str">
        <f t="shared" si="23"/>
        <v>result.LockBoxType = reader.GetSafeString(ordinal++);</v>
      </c>
      <c r="Q173" s="6" t="str">
        <f t="shared" si="24"/>
        <v>String</v>
      </c>
    </row>
    <row r="174" spans="1:17" x14ac:dyDescent="0.3">
      <c r="A174" s="6" t="s">
        <v>251</v>
      </c>
      <c r="B174" s="6" t="str">
        <f t="shared" si="17"/>
        <v>nvarchar</v>
      </c>
      <c r="C174" s="6" t="str">
        <f t="shared" si="18"/>
        <v>nvarchar(255) null</v>
      </c>
      <c r="D174" s="6" t="str">
        <f t="shared" si="25"/>
        <v>,@LockBoxVersion nvarchar(255) = Null</v>
      </c>
      <c r="E174" s="6" t="str">
        <f t="shared" si="19"/>
        <v>ALTER TABLE Listings add LockBoxVersion nvarchar(255) null</v>
      </c>
      <c r="F174" s="6"/>
      <c r="G174" s="6" t="s">
        <v>148</v>
      </c>
      <c r="H174" s="6" t="str">
        <f t="shared" si="20"/>
        <v>,LockBoxVersion</v>
      </c>
      <c r="I174" s="9">
        <v>255</v>
      </c>
      <c r="J174" s="6" t="str">
        <f>CONCATENATE("rowData.",G174," = results.GetString(startingIndex++);")</f>
        <v>rowData.LockBoxVersion = results.GetString(startingIndex++);</v>
      </c>
      <c r="K174" s="6" t="str">
        <f>CONCATENATE("@",G174)</f>
        <v>@LockBoxVersion</v>
      </c>
      <c r="L174" s="6" t="str">
        <f t="shared" si="21"/>
        <v>,@LockBoxVersion</v>
      </c>
      <c r="M174" s="6" t="str">
        <f t="shared" si="22"/>
        <v>,LockBoxVersion = @LockBoxVersion</v>
      </c>
      <c r="N174" s="6" t="str">
        <f>CONCATENATE("result.",G174)</f>
        <v>result.LockBoxVersion</v>
      </c>
      <c r="O174" s="6" t="str">
        <f>CONCATENATE("paramCollection.AddWithValue(''",K174,"'', ",N174,");")</f>
        <v>paramCollection.AddWithValue(''@LockBoxVersion'', result.LockBoxVersion);</v>
      </c>
      <c r="P174" s="6" t="str">
        <f t="shared" si="23"/>
        <v>result.LockBoxVersion = reader.GetSafeString(ordinal++);</v>
      </c>
      <c r="Q174" s="6" t="str">
        <f t="shared" si="24"/>
        <v>String</v>
      </c>
    </row>
    <row r="175" spans="1:17" x14ac:dyDescent="0.3">
      <c r="A175" s="6" t="s">
        <v>251</v>
      </c>
      <c r="B175" s="6" t="str">
        <f t="shared" si="17"/>
        <v>nvarchar</v>
      </c>
      <c r="C175" s="6" t="str">
        <f t="shared" si="18"/>
        <v>nvarchar(50) null</v>
      </c>
      <c r="D175" s="6" t="str">
        <f t="shared" si="25"/>
        <v>,@LotDimensionsSource nvarchar(50) = Null</v>
      </c>
      <c r="E175" s="6" t="str">
        <f t="shared" si="19"/>
        <v>ALTER TABLE Listings add LotDimensionsSource nvarchar(50) null</v>
      </c>
      <c r="F175" s="6"/>
      <c r="G175" s="6" t="s">
        <v>149</v>
      </c>
      <c r="H175" s="6" t="str">
        <f t="shared" si="20"/>
        <v>,LotDimensionsSource</v>
      </c>
      <c r="I175" s="9">
        <v>50</v>
      </c>
      <c r="J175" s="6" t="str">
        <f>CONCATENATE("rowData.",G175," = results.GetString(startingIndex++);")</f>
        <v>rowData.LotDimensionsSource = results.GetString(startingIndex++);</v>
      </c>
      <c r="K175" s="6" t="str">
        <f>CONCATENATE("@",G175)</f>
        <v>@LotDimensionsSource</v>
      </c>
      <c r="L175" s="6" t="str">
        <f t="shared" si="21"/>
        <v>,@LotDimensionsSource</v>
      </c>
      <c r="M175" s="6" t="str">
        <f t="shared" si="22"/>
        <v>,LotDimensionsSource = @LotDimensionsSource</v>
      </c>
      <c r="N175" s="6" t="str">
        <f>CONCATENATE("result.",G175)</f>
        <v>result.LotDimensionsSource</v>
      </c>
      <c r="O175" s="6" t="str">
        <f>CONCATENATE("paramCollection.AddWithValue(''",K175,"'', ",N175,");")</f>
        <v>paramCollection.AddWithValue(''@LotDimensionsSource'', result.LotDimensionsSource);</v>
      </c>
      <c r="P175" s="6" t="str">
        <f t="shared" si="23"/>
        <v>result.LotDimensionsSource = reader.GetSafeString(ordinal++);</v>
      </c>
      <c r="Q175" s="6" t="str">
        <f t="shared" si="24"/>
        <v>String</v>
      </c>
    </row>
    <row r="176" spans="1:17" x14ac:dyDescent="0.3">
      <c r="A176" s="6" t="s">
        <v>251</v>
      </c>
      <c r="B176" s="6" t="str">
        <f t="shared" si="17"/>
        <v>nvarchar</v>
      </c>
      <c r="C176" s="6" t="str">
        <f t="shared" si="18"/>
        <v>nvarchar(1024) null</v>
      </c>
      <c r="D176" s="6" t="str">
        <f t="shared" si="25"/>
        <v>,@LotFeatures nvarchar(1024) = Null</v>
      </c>
      <c r="E176" s="6" t="str">
        <f t="shared" si="19"/>
        <v>ALTER TABLE Listings add LotFeatures nvarchar(1024) null</v>
      </c>
      <c r="F176" s="6"/>
      <c r="G176" s="6" t="s">
        <v>150</v>
      </c>
      <c r="H176" s="6" t="str">
        <f t="shared" si="20"/>
        <v>,LotFeatures</v>
      </c>
      <c r="I176" s="9">
        <v>1024</v>
      </c>
      <c r="J176" s="6" t="str">
        <f>CONCATENATE("rowData.",G176," = results.GetString(startingIndex++);")</f>
        <v>rowData.LotFeatures = results.GetString(startingIndex++);</v>
      </c>
      <c r="K176" s="6" t="str">
        <f>CONCATENATE("@",G176)</f>
        <v>@LotFeatures</v>
      </c>
      <c r="L176" s="6" t="str">
        <f t="shared" si="21"/>
        <v>,@LotFeatures</v>
      </c>
      <c r="M176" s="6" t="str">
        <f t="shared" si="22"/>
        <v>,LotFeatures = @LotFeatures</v>
      </c>
      <c r="N176" s="6" t="str">
        <f>CONCATENATE("result.",G176)</f>
        <v>result.LotFeatures</v>
      </c>
      <c r="O176" s="6" t="str">
        <f>CONCATENATE("paramCollection.AddWithValue(''",K176,"'', ",N176,");")</f>
        <v>paramCollection.AddWithValue(''@LotFeatures'', result.LotFeatures);</v>
      </c>
      <c r="P176" s="6" t="str">
        <f t="shared" si="23"/>
        <v>result.LotFeatures = reader.GetSafeString(ordinal++);</v>
      </c>
      <c r="Q176" s="6" t="str">
        <f t="shared" si="24"/>
        <v>String</v>
      </c>
    </row>
    <row r="177" spans="1:17" x14ac:dyDescent="0.3">
      <c r="A177" s="6" t="s">
        <v>253</v>
      </c>
      <c r="B177" s="6" t="str">
        <f t="shared" si="17"/>
        <v>decimal</v>
      </c>
      <c r="C177" s="6" t="str">
        <f t="shared" si="18"/>
        <v>decimal(16,4) null</v>
      </c>
      <c r="D177" s="6" t="str">
        <f t="shared" si="25"/>
        <v>,@LotSizeAcres decimal(16,4) = Null</v>
      </c>
      <c r="E177" s="6" t="str">
        <f t="shared" si="19"/>
        <v>ALTER TABLE Listings add LotSizeAcres decimal(16,4) null</v>
      </c>
      <c r="F177" s="6"/>
      <c r="G177" s="6" t="s">
        <v>151</v>
      </c>
      <c r="H177" s="6" t="str">
        <f t="shared" si="20"/>
        <v>,LotSizeAcres</v>
      </c>
      <c r="I177" s="9" t="s">
        <v>621</v>
      </c>
      <c r="J177" s="6" t="str">
        <f>CONCATENATE("rowData.",G177," = Decimal.TryParse(results.GetString(startingIndex++), out temp);")</f>
        <v>rowData.LotSizeAcres = Decimal.TryParse(results.GetString(startingIndex++), out temp);</v>
      </c>
      <c r="K177" s="6" t="str">
        <f>CONCATENATE("@",G177)</f>
        <v>@LotSizeAcres</v>
      </c>
      <c r="L177" s="6" t="str">
        <f t="shared" si="21"/>
        <v>,@LotSizeAcres</v>
      </c>
      <c r="M177" s="6" t="str">
        <f t="shared" si="22"/>
        <v>,LotSizeAcres = @LotSizeAcres</v>
      </c>
      <c r="N177" s="6" t="str">
        <f>CONCATENATE("result.",G177)</f>
        <v>result.LotSizeAcres</v>
      </c>
      <c r="O177" s="6" t="str">
        <f>CONCATENATE("paramCollection.AddWithValue(''",K177,"'', ",N177,");")</f>
        <v>paramCollection.AddWithValue(''@LotSizeAcres'', result.LotSizeAcres);</v>
      </c>
      <c r="P177" s="6" t="str">
        <f t="shared" si="23"/>
        <v>result.LotSizeAcres = reader.GetSafeDecimal(ordinal++);</v>
      </c>
      <c r="Q177" s="6" t="str">
        <f t="shared" si="24"/>
        <v>Decimal</v>
      </c>
    </row>
    <row r="178" spans="1:17" x14ac:dyDescent="0.3">
      <c r="A178" s="6" t="s">
        <v>253</v>
      </c>
      <c r="B178" s="6" t="str">
        <f t="shared" si="17"/>
        <v>decimal</v>
      </c>
      <c r="C178" s="6" t="str">
        <f t="shared" si="18"/>
        <v>decimal(16,4) null</v>
      </c>
      <c r="D178" s="6" t="str">
        <f t="shared" si="25"/>
        <v>,@LotSizeArea decimal(16,4) = Null</v>
      </c>
      <c r="E178" s="6" t="str">
        <f t="shared" si="19"/>
        <v>ALTER TABLE Listings add LotSizeArea decimal(16,4) null</v>
      </c>
      <c r="F178" s="6"/>
      <c r="G178" s="6" t="s">
        <v>152</v>
      </c>
      <c r="H178" s="6" t="str">
        <f t="shared" si="20"/>
        <v>,LotSizeArea</v>
      </c>
      <c r="I178" s="9" t="s">
        <v>621</v>
      </c>
      <c r="J178" s="6" t="str">
        <f>CONCATENATE("rowData.",G178," = Decimal.TryParse(results.GetString(startingIndex++), out temp);")</f>
        <v>rowData.LotSizeArea = Decimal.TryParse(results.GetString(startingIndex++), out temp);</v>
      </c>
      <c r="K178" s="6" t="str">
        <f>CONCATENATE("@",G178)</f>
        <v>@LotSizeArea</v>
      </c>
      <c r="L178" s="6" t="str">
        <f t="shared" si="21"/>
        <v>,@LotSizeArea</v>
      </c>
      <c r="M178" s="6" t="str">
        <f t="shared" si="22"/>
        <v>,LotSizeArea = @LotSizeArea</v>
      </c>
      <c r="N178" s="6" t="str">
        <f>CONCATENATE("result.",G178)</f>
        <v>result.LotSizeArea</v>
      </c>
      <c r="O178" s="6" t="str">
        <f>CONCATENATE("paramCollection.AddWithValue(''",K178,"'', ",N178,");")</f>
        <v>paramCollection.AddWithValue(''@LotSizeArea'', result.LotSizeArea);</v>
      </c>
      <c r="P178" s="6" t="str">
        <f t="shared" si="23"/>
        <v>result.LotSizeArea = reader.GetSafeDecimal(ordinal++);</v>
      </c>
      <c r="Q178" s="6" t="str">
        <f t="shared" si="24"/>
        <v>Decimal</v>
      </c>
    </row>
    <row r="179" spans="1:17" x14ac:dyDescent="0.3">
      <c r="A179" s="6" t="s">
        <v>251</v>
      </c>
      <c r="B179" s="6" t="str">
        <f t="shared" si="17"/>
        <v>nvarchar</v>
      </c>
      <c r="C179" s="6" t="str">
        <f t="shared" si="18"/>
        <v>nvarchar(150) null</v>
      </c>
      <c r="D179" s="6" t="str">
        <f t="shared" si="25"/>
        <v>,@LotSizeDimensions nvarchar(150) = Null</v>
      </c>
      <c r="E179" s="6" t="str">
        <f t="shared" si="19"/>
        <v>ALTER TABLE Listings add LotSizeDimensions nvarchar(150) null</v>
      </c>
      <c r="F179" s="6"/>
      <c r="G179" s="6" t="s">
        <v>153</v>
      </c>
      <c r="H179" s="6" t="str">
        <f t="shared" si="20"/>
        <v>,LotSizeDimensions</v>
      </c>
      <c r="I179" s="9">
        <v>150</v>
      </c>
      <c r="J179" s="6" t="str">
        <f>CONCATENATE("rowData.",G179," = results.GetString(startingIndex++);")</f>
        <v>rowData.LotSizeDimensions = results.GetString(startingIndex++);</v>
      </c>
      <c r="K179" s="6" t="str">
        <f>CONCATENATE("@",G179)</f>
        <v>@LotSizeDimensions</v>
      </c>
      <c r="L179" s="6" t="str">
        <f t="shared" si="21"/>
        <v>,@LotSizeDimensions</v>
      </c>
      <c r="M179" s="6" t="str">
        <f t="shared" si="22"/>
        <v>,LotSizeDimensions = @LotSizeDimensions</v>
      </c>
      <c r="N179" s="6" t="str">
        <f>CONCATENATE("result.",G179)</f>
        <v>result.LotSizeDimensions</v>
      </c>
      <c r="O179" s="6" t="str">
        <f>CONCATENATE("paramCollection.AddWithValue(''",K179,"'', ",N179,");")</f>
        <v>paramCollection.AddWithValue(''@LotSizeDimensions'', result.LotSizeDimensions);</v>
      </c>
      <c r="P179" s="6" t="str">
        <f t="shared" si="23"/>
        <v>result.LotSizeDimensions = reader.GetSafeString(ordinal++);</v>
      </c>
      <c r="Q179" s="6" t="str">
        <f t="shared" si="24"/>
        <v>String</v>
      </c>
    </row>
    <row r="180" spans="1:17" x14ac:dyDescent="0.3">
      <c r="A180" s="6" t="s">
        <v>251</v>
      </c>
      <c r="B180" s="6" t="str">
        <f t="shared" si="17"/>
        <v>nvarchar</v>
      </c>
      <c r="C180" s="6" t="str">
        <f t="shared" si="18"/>
        <v>nvarchar(50) null</v>
      </c>
      <c r="D180" s="6" t="str">
        <f t="shared" si="25"/>
        <v>,@LotSizeSource nvarchar(50) = Null</v>
      </c>
      <c r="E180" s="6" t="str">
        <f t="shared" si="19"/>
        <v>ALTER TABLE Listings add LotSizeSource nvarchar(50) null</v>
      </c>
      <c r="F180" s="6"/>
      <c r="G180" s="6" t="s">
        <v>154</v>
      </c>
      <c r="H180" s="6" t="str">
        <f t="shared" si="20"/>
        <v>,LotSizeSource</v>
      </c>
      <c r="I180" s="9">
        <v>50</v>
      </c>
      <c r="J180" s="6" t="str">
        <f>CONCATENATE("rowData.",G180," = results.GetString(startingIndex++);")</f>
        <v>rowData.LotSizeSource = results.GetString(startingIndex++);</v>
      </c>
      <c r="K180" s="6" t="str">
        <f>CONCATENATE("@",G180)</f>
        <v>@LotSizeSource</v>
      </c>
      <c r="L180" s="6" t="str">
        <f t="shared" si="21"/>
        <v>,@LotSizeSource</v>
      </c>
      <c r="M180" s="6" t="str">
        <f t="shared" si="22"/>
        <v>,LotSizeSource = @LotSizeSource</v>
      </c>
      <c r="N180" s="6" t="str">
        <f>CONCATENATE("result.",G180)</f>
        <v>result.LotSizeSource</v>
      </c>
      <c r="O180" s="6" t="str">
        <f>CONCATENATE("paramCollection.AddWithValue(''",K180,"'', ",N180,");")</f>
        <v>paramCollection.AddWithValue(''@LotSizeSource'', result.LotSizeSource);</v>
      </c>
      <c r="P180" s="6" t="str">
        <f t="shared" si="23"/>
        <v>result.LotSizeSource = reader.GetSafeString(ordinal++);</v>
      </c>
      <c r="Q180" s="6" t="str">
        <f t="shared" si="24"/>
        <v>String</v>
      </c>
    </row>
    <row r="181" spans="1:17" x14ac:dyDescent="0.3">
      <c r="A181" s="6" t="s">
        <v>251</v>
      </c>
      <c r="B181" s="6" t="str">
        <f t="shared" si="17"/>
        <v>nvarchar</v>
      </c>
      <c r="C181" s="6" t="str">
        <f t="shared" si="18"/>
        <v>nvarchar(25) null</v>
      </c>
      <c r="D181" s="6" t="str">
        <f t="shared" si="25"/>
        <v>,@LotSizeUnits nvarchar(25) = Null</v>
      </c>
      <c r="E181" s="6" t="str">
        <f t="shared" si="19"/>
        <v>ALTER TABLE Listings add LotSizeUnits nvarchar(25) null</v>
      </c>
      <c r="F181" s="6"/>
      <c r="G181" s="6" t="s">
        <v>156</v>
      </c>
      <c r="H181" s="6" t="str">
        <f t="shared" si="20"/>
        <v>,LotSizeUnits</v>
      </c>
      <c r="I181" s="9">
        <v>25</v>
      </c>
      <c r="J181" s="6" t="str">
        <f>CONCATENATE("rowData.",G181," = results.GetString(startingIndex++);")</f>
        <v>rowData.LotSizeUnits = results.GetString(startingIndex++);</v>
      </c>
      <c r="K181" s="6" t="str">
        <f>CONCATENATE("@",G181)</f>
        <v>@LotSizeUnits</v>
      </c>
      <c r="L181" s="6" t="str">
        <f t="shared" si="21"/>
        <v>,@LotSizeUnits</v>
      </c>
      <c r="M181" s="6" t="str">
        <f t="shared" si="22"/>
        <v>,LotSizeUnits = @LotSizeUnits</v>
      </c>
      <c r="N181" s="6" t="str">
        <f>CONCATENATE("result.",G181)</f>
        <v>result.LotSizeUnits</v>
      </c>
      <c r="O181" s="6" t="str">
        <f>CONCATENATE("paramCollection.AddWithValue(''",K181,"'', ",N181,");")</f>
        <v>paramCollection.AddWithValue(''@LotSizeUnits'', result.LotSizeUnits);</v>
      </c>
      <c r="P181" s="6" t="str">
        <f t="shared" si="23"/>
        <v>result.LotSizeUnits = reader.GetSafeString(ordinal++);</v>
      </c>
      <c r="Q181" s="6" t="str">
        <f t="shared" si="24"/>
        <v>String</v>
      </c>
    </row>
    <row r="182" spans="1:17" x14ac:dyDescent="0.3">
      <c r="A182" s="6" t="s">
        <v>252</v>
      </c>
      <c r="B182" s="6" t="str">
        <f t="shared" si="17"/>
        <v>int</v>
      </c>
      <c r="C182" s="6" t="str">
        <f t="shared" si="18"/>
        <v>int null</v>
      </c>
      <c r="D182" s="6" t="str">
        <f t="shared" si="25"/>
        <v>,@MainLevelBathrooms int = Null</v>
      </c>
      <c r="E182" s="6" t="str">
        <f t="shared" si="19"/>
        <v>ALTER TABLE Listings add MainLevelBathrooms int null</v>
      </c>
      <c r="F182" s="6"/>
      <c r="G182" s="6" t="s">
        <v>158</v>
      </c>
      <c r="H182" s="6" t="str">
        <f t="shared" si="20"/>
        <v>,MainLevelBathrooms</v>
      </c>
      <c r="J182" s="6" t="str">
        <f>CONCATENATE("rowData.",G182," = Int32.TryParse(results.GetString(startingIndex++), out temp);")</f>
        <v>rowData.MainLevelBathrooms = Int32.TryParse(results.GetString(startingIndex++), out temp);</v>
      </c>
      <c r="K182" s="6" t="str">
        <f>CONCATENATE("@",G182)</f>
        <v>@MainLevelBathrooms</v>
      </c>
      <c r="L182" s="6" t="str">
        <f t="shared" si="21"/>
        <v>,@MainLevelBathrooms</v>
      </c>
      <c r="M182" s="6" t="str">
        <f t="shared" si="22"/>
        <v>,MainLevelBathrooms = @MainLevelBathrooms</v>
      </c>
      <c r="N182" s="6" t="str">
        <f>CONCATENATE("result.",G182)</f>
        <v>result.MainLevelBathrooms</v>
      </c>
      <c r="O182" s="6" t="str">
        <f>CONCATENATE("paramCollection.AddWithValue(''",K182,"'', ",N182,");")</f>
        <v>paramCollection.AddWithValue(''@MainLevelBathrooms'', result.MainLevelBathrooms);</v>
      </c>
      <c r="P182" s="6" t="str">
        <f t="shared" si="23"/>
        <v>result.MainLevelBathrooms = reader.GetSafeInt32(ordinal++);</v>
      </c>
      <c r="Q182" s="6" t="str">
        <f t="shared" si="24"/>
        <v>Int32</v>
      </c>
    </row>
    <row r="183" spans="1:17" x14ac:dyDescent="0.3">
      <c r="A183" s="6" t="s">
        <v>252</v>
      </c>
      <c r="B183" s="6" t="str">
        <f t="shared" si="17"/>
        <v>int</v>
      </c>
      <c r="C183" s="6" t="str">
        <f t="shared" si="18"/>
        <v>int null</v>
      </c>
      <c r="D183" s="6" t="str">
        <f t="shared" si="25"/>
        <v>,@MainLevelBedrooms int = Null</v>
      </c>
      <c r="E183" s="6" t="str">
        <f t="shared" si="19"/>
        <v>ALTER TABLE Listings add MainLevelBedrooms int null</v>
      </c>
      <c r="F183" s="6"/>
      <c r="G183" s="6" t="s">
        <v>159</v>
      </c>
      <c r="H183" s="6" t="str">
        <f t="shared" si="20"/>
        <v>,MainLevelBedrooms</v>
      </c>
      <c r="J183" s="6" t="str">
        <f>CONCATENATE("rowData.",G183," = Int32.TryParse(results.GetString(startingIndex++), out temp);")</f>
        <v>rowData.MainLevelBedrooms = Int32.TryParse(results.GetString(startingIndex++), out temp);</v>
      </c>
      <c r="K183" s="6" t="str">
        <f>CONCATENATE("@",G183)</f>
        <v>@MainLevelBedrooms</v>
      </c>
      <c r="L183" s="6" t="str">
        <f t="shared" si="21"/>
        <v>,@MainLevelBedrooms</v>
      </c>
      <c r="M183" s="6" t="str">
        <f t="shared" si="22"/>
        <v>,MainLevelBedrooms = @MainLevelBedrooms</v>
      </c>
      <c r="N183" s="6" t="str">
        <f>CONCATENATE("result.",G183)</f>
        <v>result.MainLevelBedrooms</v>
      </c>
      <c r="O183" s="6" t="str">
        <f>CONCATENATE("paramCollection.AddWithValue(''",K183,"'', ",N183,");")</f>
        <v>paramCollection.AddWithValue(''@MainLevelBedrooms'', result.MainLevelBedrooms);</v>
      </c>
      <c r="P183" s="6" t="str">
        <f t="shared" si="23"/>
        <v>result.MainLevelBedrooms = reader.GetSafeInt32(ordinal++);</v>
      </c>
      <c r="Q183" s="6" t="str">
        <f t="shared" si="24"/>
        <v>Int32</v>
      </c>
    </row>
    <row r="184" spans="1:17" x14ac:dyDescent="0.3">
      <c r="A184" s="6" t="s">
        <v>251</v>
      </c>
      <c r="B184" s="6" t="str">
        <f t="shared" si="17"/>
        <v>nvarchar</v>
      </c>
      <c r="C184" s="6" t="str">
        <f t="shared" si="18"/>
        <v>nvarchar(255) null</v>
      </c>
      <c r="D184" s="6" t="str">
        <f t="shared" si="25"/>
        <v>,@MajorChangeType nvarchar(255) = Null</v>
      </c>
      <c r="E184" s="6" t="str">
        <f t="shared" si="19"/>
        <v>ALTER TABLE Listings add MajorChangeType nvarchar(255) null</v>
      </c>
      <c r="F184" s="6"/>
      <c r="G184" s="6" t="s">
        <v>160</v>
      </c>
      <c r="H184" s="6" t="str">
        <f t="shared" si="20"/>
        <v>,MajorChangeType</v>
      </c>
      <c r="I184" s="9">
        <v>255</v>
      </c>
      <c r="J184" s="6" t="str">
        <f>CONCATENATE("rowData.",G184," = results.GetString(startingIndex++);")</f>
        <v>rowData.MajorChangeType = results.GetString(startingIndex++);</v>
      </c>
      <c r="K184" s="6" t="str">
        <f>CONCATENATE("@",G184)</f>
        <v>@MajorChangeType</v>
      </c>
      <c r="L184" s="6" t="str">
        <f t="shared" si="21"/>
        <v>,@MajorChangeType</v>
      </c>
      <c r="M184" s="6" t="str">
        <f t="shared" si="22"/>
        <v>,MajorChangeType = @MajorChangeType</v>
      </c>
      <c r="N184" s="6" t="str">
        <f>CONCATENATE("result.",G184)</f>
        <v>result.MajorChangeType</v>
      </c>
      <c r="O184" s="6" t="str">
        <f>CONCATENATE("paramCollection.AddWithValue(''",K184,"'', ",N184,");")</f>
        <v>paramCollection.AddWithValue(''@MajorChangeType'', result.MajorChangeType);</v>
      </c>
      <c r="P184" s="6" t="str">
        <f t="shared" si="23"/>
        <v>result.MajorChangeType = reader.GetSafeString(ordinal++);</v>
      </c>
      <c r="Q184" s="6" t="str">
        <f t="shared" si="24"/>
        <v>String</v>
      </c>
    </row>
    <row r="185" spans="1:17" x14ac:dyDescent="0.3">
      <c r="A185" s="6" t="s">
        <v>251</v>
      </c>
      <c r="B185" s="6" t="str">
        <f t="shared" si="17"/>
        <v>nvarchar</v>
      </c>
      <c r="C185" s="6" t="str">
        <f t="shared" si="18"/>
        <v>nvarchar(50) null</v>
      </c>
      <c r="D185" s="6" t="str">
        <f t="shared" si="25"/>
        <v>,@Make nvarchar(50) = Null</v>
      </c>
      <c r="E185" s="6" t="str">
        <f t="shared" si="19"/>
        <v>ALTER TABLE Listings add Make nvarchar(50) null</v>
      </c>
      <c r="F185" s="6"/>
      <c r="G185" s="6" t="s">
        <v>161</v>
      </c>
      <c r="H185" s="6" t="str">
        <f t="shared" si="20"/>
        <v>,Make</v>
      </c>
      <c r="I185" s="9">
        <v>50</v>
      </c>
      <c r="J185" s="6" t="str">
        <f>CONCATENATE("rowData.",G185," = results.GetString(startingIndex++);")</f>
        <v>rowData.Make = results.GetString(startingIndex++);</v>
      </c>
      <c r="K185" s="6" t="str">
        <f>CONCATENATE("@",G185)</f>
        <v>@Make</v>
      </c>
      <c r="L185" s="6" t="str">
        <f t="shared" si="21"/>
        <v>,@Make</v>
      </c>
      <c r="M185" s="6" t="str">
        <f t="shared" si="22"/>
        <v>,Make = @Make</v>
      </c>
      <c r="N185" s="6" t="str">
        <f>CONCATENATE("result.",G185)</f>
        <v>result.Make</v>
      </c>
      <c r="O185" s="6" t="str">
        <f>CONCATENATE("paramCollection.AddWithValue(''",K185,"'', ",N185,");")</f>
        <v>paramCollection.AddWithValue(''@Make'', result.Make);</v>
      </c>
      <c r="P185" s="6" t="str">
        <f t="shared" si="23"/>
        <v>result.Make = reader.GetSafeString(ordinal++);</v>
      </c>
      <c r="Q185" s="6" t="str">
        <f t="shared" si="24"/>
        <v>String</v>
      </c>
    </row>
    <row r="186" spans="1:17" x14ac:dyDescent="0.3">
      <c r="A186" s="6" t="s">
        <v>251</v>
      </c>
      <c r="B186" s="6" t="str">
        <f t="shared" si="17"/>
        <v>nvarchar</v>
      </c>
      <c r="C186" s="6" t="str">
        <f t="shared" si="18"/>
        <v>nvarchar(50) null</v>
      </c>
      <c r="D186" s="6" t="str">
        <f t="shared" si="25"/>
        <v>,@MiddleOrJuniorSchool nvarchar(50) = Null</v>
      </c>
      <c r="E186" s="6" t="str">
        <f t="shared" si="19"/>
        <v>ALTER TABLE Listings add MiddleOrJuniorSchool nvarchar(50) null</v>
      </c>
      <c r="F186" s="6"/>
      <c r="G186" s="6" t="s">
        <v>623</v>
      </c>
      <c r="H186" s="6" t="str">
        <f t="shared" si="20"/>
        <v>,MiddleOrJuniorSchool</v>
      </c>
      <c r="I186" s="9">
        <v>50</v>
      </c>
      <c r="J186" s="6"/>
      <c r="K186" s="6" t="str">
        <f>CONCATENATE("@",G186)</f>
        <v>@MiddleOrJuniorSchool</v>
      </c>
      <c r="L186" s="6" t="str">
        <f t="shared" si="21"/>
        <v>,@MiddleOrJuniorSchool</v>
      </c>
      <c r="M186" s="6" t="str">
        <f t="shared" si="22"/>
        <v>,MiddleOrJuniorSchool = @MiddleOrJuniorSchool</v>
      </c>
      <c r="N186" s="6" t="str">
        <f>CONCATENATE("result.",G186)</f>
        <v>result.MiddleOrJuniorSchool</v>
      </c>
      <c r="O186" s="6"/>
      <c r="P186" s="6" t="str">
        <f t="shared" si="23"/>
        <v>result.MiddleOrJuniorSchool = reader.GetSafeString(ordinal++);</v>
      </c>
      <c r="Q186" s="6" t="str">
        <f t="shared" si="24"/>
        <v>String</v>
      </c>
    </row>
    <row r="187" spans="1:17" x14ac:dyDescent="0.3">
      <c r="A187" s="6" t="s">
        <v>251</v>
      </c>
      <c r="B187" s="6" t="str">
        <f t="shared" si="17"/>
        <v>nvarchar</v>
      </c>
      <c r="C187" s="6" t="str">
        <f t="shared" si="18"/>
        <v>nvarchar(50) null</v>
      </c>
      <c r="D187" s="6" t="str">
        <f t="shared" si="25"/>
        <v>,@MiddleOrJuniorSchool2 nvarchar(50) = Null</v>
      </c>
      <c r="E187" s="6" t="str">
        <f t="shared" si="19"/>
        <v>ALTER TABLE Listings add MiddleOrJuniorSchool2 nvarchar(50) null</v>
      </c>
      <c r="F187" s="6"/>
      <c r="G187" s="6" t="s">
        <v>162</v>
      </c>
      <c r="H187" s="6" t="str">
        <f t="shared" si="20"/>
        <v>,MiddleOrJuniorSchool2</v>
      </c>
      <c r="I187" s="9">
        <v>50</v>
      </c>
      <c r="J187" s="6" t="str">
        <f>CONCATENATE("rowData.",G187," = results.GetString(startingIndex++);")</f>
        <v>rowData.MiddleOrJuniorSchool2 = results.GetString(startingIndex++);</v>
      </c>
      <c r="K187" s="6" t="str">
        <f>CONCATENATE("@",G187)</f>
        <v>@MiddleOrJuniorSchool2</v>
      </c>
      <c r="L187" s="6" t="str">
        <f t="shared" si="21"/>
        <v>,@MiddleOrJuniorSchool2</v>
      </c>
      <c r="M187" s="6" t="str">
        <f t="shared" si="22"/>
        <v>,MiddleOrJuniorSchool2 = @MiddleOrJuniorSchool2</v>
      </c>
      <c r="N187" s="6" t="str">
        <f>CONCATENATE("result.",G187)</f>
        <v>result.MiddleOrJuniorSchool2</v>
      </c>
      <c r="O187" s="6" t="str">
        <f>CONCATENATE("paramCollection.AddWithValue(''",K187,"'', ",N187,");")</f>
        <v>paramCollection.AddWithValue(''@MiddleOrJuniorSchool2'', result.MiddleOrJuniorSchool2);</v>
      </c>
      <c r="P187" s="6" t="str">
        <f t="shared" si="23"/>
        <v>result.MiddleOrJuniorSchool2 = reader.GetSafeString(ordinal++);</v>
      </c>
      <c r="Q187" s="6" t="str">
        <f t="shared" si="24"/>
        <v>String</v>
      </c>
    </row>
    <row r="188" spans="1:17" x14ac:dyDescent="0.3">
      <c r="A188" s="6" t="s">
        <v>251</v>
      </c>
      <c r="B188" s="6" t="str">
        <f t="shared" si="17"/>
        <v>nvarchar</v>
      </c>
      <c r="C188" s="6" t="str">
        <f t="shared" si="18"/>
        <v>nvarchar(50) null</v>
      </c>
      <c r="D188" s="6" t="str">
        <f t="shared" si="25"/>
        <v>,@MiddleOrJuniorSchoolOther nvarchar(50) = Null</v>
      </c>
      <c r="E188" s="6" t="str">
        <f t="shared" si="19"/>
        <v>ALTER TABLE Listings add MiddleOrJuniorSchoolOther nvarchar(50) null</v>
      </c>
      <c r="F188" s="6"/>
      <c r="G188" s="6" t="s">
        <v>163</v>
      </c>
      <c r="H188" s="6" t="str">
        <f t="shared" si="20"/>
        <v>,MiddleOrJuniorSchoolOther</v>
      </c>
      <c r="I188" s="9">
        <v>50</v>
      </c>
      <c r="J188" s="6" t="str">
        <f>CONCATENATE("rowData.",G188," = results.GetString(startingIndex++);")</f>
        <v>rowData.MiddleOrJuniorSchoolOther = results.GetString(startingIndex++);</v>
      </c>
      <c r="K188" s="6" t="str">
        <f>CONCATENATE("@",G188)</f>
        <v>@MiddleOrJuniorSchoolOther</v>
      </c>
      <c r="L188" s="6" t="str">
        <f t="shared" si="21"/>
        <v>,@MiddleOrJuniorSchoolOther</v>
      </c>
      <c r="M188" s="6" t="str">
        <f t="shared" si="22"/>
        <v>,MiddleOrJuniorSchoolOther = @MiddleOrJuniorSchoolOther</v>
      </c>
      <c r="N188" s="6" t="str">
        <f>CONCATENATE("result.",G188)</f>
        <v>result.MiddleOrJuniorSchoolOther</v>
      </c>
      <c r="O188" s="6" t="str">
        <f>CONCATENATE("paramCollection.AddWithValue(''",K188,"'', ",N188,");")</f>
        <v>paramCollection.AddWithValue(''@MiddleOrJuniorSchoolOther'', result.MiddleOrJuniorSchoolOther);</v>
      </c>
      <c r="P188" s="6" t="str">
        <f t="shared" si="23"/>
        <v>result.MiddleOrJuniorSchoolOther = reader.GetSafeString(ordinal++);</v>
      </c>
      <c r="Q188" s="6" t="str">
        <f t="shared" si="24"/>
        <v>String</v>
      </c>
    </row>
    <row r="189" spans="1:17" x14ac:dyDescent="0.3">
      <c r="A189" s="6" t="s">
        <v>251</v>
      </c>
      <c r="B189" s="6" t="str">
        <f t="shared" si="17"/>
        <v>nvarchar</v>
      </c>
      <c r="C189" s="6" t="str">
        <f t="shared" si="18"/>
        <v>nvarchar(50) null</v>
      </c>
      <c r="D189" s="6" t="str">
        <f t="shared" si="25"/>
        <v>,@MLSAreaMajor nvarchar(50) = Null</v>
      </c>
      <c r="E189" s="6" t="str">
        <f t="shared" si="19"/>
        <v>ALTER TABLE Listings add MLSAreaMajor nvarchar(50) null</v>
      </c>
      <c r="F189" s="6"/>
      <c r="G189" s="6" t="s">
        <v>157</v>
      </c>
      <c r="H189" s="6" t="str">
        <f t="shared" si="20"/>
        <v>,MLSAreaMajor</v>
      </c>
      <c r="I189" s="9">
        <v>50</v>
      </c>
      <c r="J189" s="6" t="str">
        <f>CONCATENATE("rowData.",G189," = results.GetString(startingIndex++);")</f>
        <v>rowData.MLSAreaMajor = results.GetString(startingIndex++);</v>
      </c>
      <c r="K189" s="6" t="str">
        <f>CONCATENATE("@",G189)</f>
        <v>@MLSAreaMajor</v>
      </c>
      <c r="L189" s="6" t="str">
        <f t="shared" si="21"/>
        <v>,@MLSAreaMajor</v>
      </c>
      <c r="M189" s="6" t="str">
        <f t="shared" si="22"/>
        <v>,MLSAreaMajor = @MLSAreaMajor</v>
      </c>
      <c r="N189" s="6" t="str">
        <f>CONCATENATE("result.",G189)</f>
        <v>result.MLSAreaMajor</v>
      </c>
      <c r="O189" s="6" t="str">
        <f>CONCATENATE("paramCollection.AddWithValue(''",K189,"'', ",N189,");")</f>
        <v>paramCollection.AddWithValue(''@MLSAreaMajor'', result.MLSAreaMajor);</v>
      </c>
      <c r="P189" s="6" t="str">
        <f t="shared" si="23"/>
        <v>result.MLSAreaMajor = reader.GetSafeString(ordinal++);</v>
      </c>
      <c r="Q189" s="6" t="str">
        <f t="shared" si="24"/>
        <v>String</v>
      </c>
    </row>
    <row r="190" spans="1:17" x14ac:dyDescent="0.3">
      <c r="A190" s="6" t="s">
        <v>254</v>
      </c>
      <c r="B190" s="6" t="str">
        <f t="shared" si="17"/>
        <v>datetime2(7)</v>
      </c>
      <c r="C190" s="6" t="str">
        <f t="shared" si="18"/>
        <v>datetime2(7) null</v>
      </c>
      <c r="D190" s="6" t="str">
        <f t="shared" si="25"/>
        <v>,@ModificationTimestamp datetime2(7) = Null</v>
      </c>
      <c r="E190" s="6" t="str">
        <f t="shared" si="19"/>
        <v>ALTER TABLE Listings add ModificationTimestamp datetime2(7) null</v>
      </c>
      <c r="F190" s="6"/>
      <c r="G190" s="6" t="s">
        <v>164</v>
      </c>
      <c r="H190" s="6" t="str">
        <f t="shared" si="20"/>
        <v>,ModificationTimestamp</v>
      </c>
      <c r="J190" s="6" t="str">
        <f>CONCATENATE("rowData.",G190," = DateTime.Parse(results.GetString(startingIndex++));")</f>
        <v>rowData.ModificationTimestamp = DateTime.Parse(results.GetString(startingIndex++));</v>
      </c>
      <c r="K190" s="6" t="str">
        <f>CONCATENATE("@",G190)</f>
        <v>@ModificationTimestamp</v>
      </c>
      <c r="L190" s="6" t="str">
        <f t="shared" si="21"/>
        <v>,@ModificationTimestamp</v>
      </c>
      <c r="M190" s="6" t="str">
        <f t="shared" si="22"/>
        <v>,ModificationTimestamp = @ModificationTimestamp</v>
      </c>
      <c r="N190" s="6" t="str">
        <f>CONCATENATE("result.",G190)</f>
        <v>result.ModificationTimestamp</v>
      </c>
      <c r="O190" s="6" t="str">
        <f>CONCATENATE("paramCollection.AddWithValue(''",K190,"'', ",N190,");")</f>
        <v>paramCollection.AddWithValue(''@ModificationTimestamp'', result.ModificationTimestamp);</v>
      </c>
      <c r="P190" s="6" t="str">
        <f t="shared" si="23"/>
        <v>result.ModificationTimestamp = reader.GetSafeDateTime(ordinal++);</v>
      </c>
      <c r="Q190" s="6" t="str">
        <f t="shared" si="24"/>
        <v>DateTime</v>
      </c>
    </row>
    <row r="191" spans="1:17" x14ac:dyDescent="0.3">
      <c r="A191" s="6" t="s">
        <v>252</v>
      </c>
      <c r="B191" s="6" t="str">
        <f t="shared" si="17"/>
        <v>int</v>
      </c>
      <c r="C191" s="6" t="str">
        <f t="shared" si="18"/>
        <v>int null</v>
      </c>
      <c r="D191" s="6" t="str">
        <f t="shared" si="25"/>
        <v>,@NumberOfUnitsInCommunity int = Null</v>
      </c>
      <c r="E191" s="6" t="str">
        <f t="shared" si="19"/>
        <v>ALTER TABLE Listings add NumberOfUnitsInCommunity int null</v>
      </c>
      <c r="F191" s="6"/>
      <c r="G191" s="6" t="s">
        <v>165</v>
      </c>
      <c r="H191" s="6" t="str">
        <f t="shared" si="20"/>
        <v>,NumberOfUnitsInCommunity</v>
      </c>
      <c r="J191" s="6" t="str">
        <f>CONCATENATE("rowData.",G191," = Int32.TryParse(results.GetString(startingIndex++), out temp);")</f>
        <v>rowData.NumberOfUnitsInCommunity = Int32.TryParse(results.GetString(startingIndex++), out temp);</v>
      </c>
      <c r="K191" s="6" t="str">
        <f>CONCATENATE("@",G191)</f>
        <v>@NumberOfUnitsInCommunity</v>
      </c>
      <c r="L191" s="6" t="str">
        <f t="shared" si="21"/>
        <v>,@NumberOfUnitsInCommunity</v>
      </c>
      <c r="M191" s="6" t="str">
        <f t="shared" si="22"/>
        <v>,NumberOfUnitsInCommunity = @NumberOfUnitsInCommunity</v>
      </c>
      <c r="N191" s="6" t="str">
        <f>CONCATENATE("result.",G191)</f>
        <v>result.NumberOfUnitsInCommunity</v>
      </c>
      <c r="O191" s="6" t="str">
        <f>CONCATENATE("paramCollection.AddWithValue(''",K191,"'', ",N191,");")</f>
        <v>paramCollection.AddWithValue(''@NumberOfUnitsInCommunity'', result.NumberOfUnitsInCommunity);</v>
      </c>
      <c r="P191" s="6" t="str">
        <f t="shared" si="23"/>
        <v>result.NumberOfUnitsInCommunity = reader.GetSafeInt32(ordinal++);</v>
      </c>
      <c r="Q191" s="6" t="str">
        <f t="shared" si="24"/>
        <v>Int32</v>
      </c>
    </row>
    <row r="192" spans="1:17" x14ac:dyDescent="0.3">
      <c r="A192" s="6" t="s">
        <v>252</v>
      </c>
      <c r="B192" s="6" t="str">
        <f t="shared" si="17"/>
        <v>int</v>
      </c>
      <c r="C192" s="6" t="str">
        <f t="shared" si="18"/>
        <v>int null</v>
      </c>
      <c r="D192" s="6" t="str">
        <f t="shared" si="25"/>
        <v>,@NumberRemotes int = Null</v>
      </c>
      <c r="E192" s="6" t="str">
        <f t="shared" si="19"/>
        <v>ALTER TABLE Listings add NumberRemotes int null</v>
      </c>
      <c r="F192" s="6"/>
      <c r="G192" s="6" t="s">
        <v>166</v>
      </c>
      <c r="H192" s="6" t="str">
        <f t="shared" si="20"/>
        <v>,NumberRemotes</v>
      </c>
      <c r="J192" s="6" t="str">
        <f>CONCATENATE("rowData.",G192," = Int32.TryParse(results.GetString(startingIndex++), out temp);")</f>
        <v>rowData.NumberRemotes = Int32.TryParse(results.GetString(startingIndex++), out temp);</v>
      </c>
      <c r="K192" s="6" t="str">
        <f>CONCATENATE("@",G192)</f>
        <v>@NumberRemotes</v>
      </c>
      <c r="L192" s="6" t="str">
        <f t="shared" si="21"/>
        <v>,@NumberRemotes</v>
      </c>
      <c r="M192" s="6" t="str">
        <f t="shared" si="22"/>
        <v>,NumberRemotes = @NumberRemotes</v>
      </c>
      <c r="N192" s="6" t="str">
        <f>CONCATENATE("result.",G192)</f>
        <v>result.NumberRemotes</v>
      </c>
      <c r="O192" s="6" t="str">
        <f>CONCATENATE("paramCollection.AddWithValue(''",K192,"'', ",N192,");")</f>
        <v>paramCollection.AddWithValue(''@NumberRemotes'', result.NumberRemotes);</v>
      </c>
      <c r="P192" s="6" t="str">
        <f t="shared" si="23"/>
        <v>result.NumberRemotes = reader.GetSafeInt32(ordinal++);</v>
      </c>
      <c r="Q192" s="6" t="str">
        <f t="shared" si="24"/>
        <v>Int32</v>
      </c>
    </row>
    <row r="193" spans="1:17" x14ac:dyDescent="0.3">
      <c r="A193" s="6" t="s">
        <v>254</v>
      </c>
      <c r="B193" s="6" t="str">
        <f t="shared" si="17"/>
        <v>datetime2(7)</v>
      </c>
      <c r="C193" s="6" t="str">
        <f t="shared" si="18"/>
        <v>datetime2(7) null</v>
      </c>
      <c r="D193" s="6" t="str">
        <f t="shared" si="25"/>
        <v>,@OffMarketTimestamp datetime2(7) = Null</v>
      </c>
      <c r="E193" s="6" t="str">
        <f t="shared" si="19"/>
        <v>ALTER TABLE Listings add OffMarketTimestamp datetime2(7) null</v>
      </c>
      <c r="F193" s="6"/>
      <c r="G193" s="6" t="s">
        <v>167</v>
      </c>
      <c r="H193" s="6" t="str">
        <f t="shared" si="20"/>
        <v>,OffMarketTimestamp</v>
      </c>
      <c r="J193" s="6" t="str">
        <f>CONCATENATE("rowData.",G193," = DateTime.Parse(results.GetString(startingIndex++));")</f>
        <v>rowData.OffMarketTimestamp = DateTime.Parse(results.GetString(startingIndex++));</v>
      </c>
      <c r="K193" s="6" t="str">
        <f>CONCATENATE("@",G193)</f>
        <v>@OffMarketTimestamp</v>
      </c>
      <c r="L193" s="6" t="str">
        <f t="shared" si="21"/>
        <v>,@OffMarketTimestamp</v>
      </c>
      <c r="M193" s="6" t="str">
        <f t="shared" si="22"/>
        <v>,OffMarketTimestamp = @OffMarketTimestamp</v>
      </c>
      <c r="N193" s="6" t="str">
        <f>CONCATENATE("result.",G193)</f>
        <v>result.OffMarketTimestamp</v>
      </c>
      <c r="O193" s="6" t="str">
        <f>CONCATENATE("paramCollection.AddWithValue(''",K193,"'', ",N193,");")</f>
        <v>paramCollection.AddWithValue(''@OffMarketTimestamp'', result.OffMarketTimestamp);</v>
      </c>
      <c r="P193" s="6" t="str">
        <f t="shared" si="23"/>
        <v>result.OffMarketTimestamp = reader.GetSafeDateTime(ordinal++);</v>
      </c>
      <c r="Q193" s="6" t="str">
        <f t="shared" si="24"/>
        <v>DateTime</v>
      </c>
    </row>
    <row r="194" spans="1:17" x14ac:dyDescent="0.3">
      <c r="A194" s="6" t="s">
        <v>254</v>
      </c>
      <c r="B194" s="6" t="str">
        <f t="shared" si="17"/>
        <v>datetime2(7)</v>
      </c>
      <c r="C194" s="6" t="str">
        <f t="shared" si="18"/>
        <v>datetime2(7) null</v>
      </c>
      <c r="D194" s="6" t="str">
        <f t="shared" si="25"/>
        <v>,@OnMarketTimestamp datetime2(7) = Null</v>
      </c>
      <c r="E194" s="6" t="str">
        <f t="shared" si="19"/>
        <v>ALTER TABLE Listings add OnMarketTimestamp datetime2(7) null</v>
      </c>
      <c r="F194" s="6"/>
      <c r="G194" s="6" t="s">
        <v>168</v>
      </c>
      <c r="H194" s="6" t="str">
        <f t="shared" si="20"/>
        <v>,OnMarketTimestamp</v>
      </c>
      <c r="J194" s="6" t="str">
        <f>CONCATENATE("rowData.",G194," = DateTime.Parse(results.GetString(startingIndex++));")</f>
        <v>rowData.OnMarketTimestamp = DateTime.Parse(results.GetString(startingIndex++));</v>
      </c>
      <c r="K194" s="6" t="str">
        <f>CONCATENATE("@",G194)</f>
        <v>@OnMarketTimestamp</v>
      </c>
      <c r="L194" s="6" t="str">
        <f t="shared" si="21"/>
        <v>,@OnMarketTimestamp</v>
      </c>
      <c r="M194" s="6" t="str">
        <f t="shared" si="22"/>
        <v>,OnMarketTimestamp = @OnMarketTimestamp</v>
      </c>
      <c r="N194" s="6" t="str">
        <f>CONCATENATE("result.",G194)</f>
        <v>result.OnMarketTimestamp</v>
      </c>
      <c r="O194" s="6" t="str">
        <f>CONCATENATE("paramCollection.AddWithValue(''",K194,"'', ",N194,");")</f>
        <v>paramCollection.AddWithValue(''@OnMarketTimestamp'', result.OnMarketTimestamp);</v>
      </c>
      <c r="P194" s="6" t="str">
        <f t="shared" si="23"/>
        <v>result.OnMarketTimestamp = reader.GetSafeDateTime(ordinal++);</v>
      </c>
      <c r="Q194" s="6" t="str">
        <f t="shared" si="24"/>
        <v>DateTime</v>
      </c>
    </row>
    <row r="195" spans="1:17" x14ac:dyDescent="0.3">
      <c r="A195" s="6" t="s">
        <v>254</v>
      </c>
      <c r="B195" s="6" t="str">
        <f t="shared" ref="B195:B258" si="26">IF(A195="int", "int", IF(A195="string", "nvarchar", IF(A195="bool", "bit", IF(A195="decimal", "decimal", IF(A195="DateTime", "datetime2(7)")))))</f>
        <v>datetime2(7)</v>
      </c>
      <c r="C195" s="6" t="str">
        <f t="shared" ref="C195:C258" si="27">IF(I195="", CONCATENATE(B195," null"), CONCATENATE(B195,"(",I195,") null"))</f>
        <v>datetime2(7) null</v>
      </c>
      <c r="D195" s="6" t="str">
        <f t="shared" si="25"/>
        <v>,@OriginalEntryTimestamp datetime2(7) = Null</v>
      </c>
      <c r="E195" s="6" t="str">
        <f t="shared" ref="E195:E258" si="28">CONCATENATE("ALTER TABLE Listings add ", G195, " ", C195)</f>
        <v>ALTER TABLE Listings add OriginalEntryTimestamp datetime2(7) null</v>
      </c>
      <c r="F195" s="6"/>
      <c r="G195" s="6" t="s">
        <v>169</v>
      </c>
      <c r="H195" s="6" t="str">
        <f t="shared" ref="H195:H258" si="29">CONCATENATE(",",G195)</f>
        <v>,OriginalEntryTimestamp</v>
      </c>
      <c r="J195" s="6" t="str">
        <f>CONCATENATE("rowData.",G195," = DateTime.Parse(results.GetString(startingIndex++));")</f>
        <v>rowData.OriginalEntryTimestamp = DateTime.Parse(results.GetString(startingIndex++));</v>
      </c>
      <c r="K195" s="6" t="str">
        <f>CONCATENATE("@",G195)</f>
        <v>@OriginalEntryTimestamp</v>
      </c>
      <c r="L195" s="6" t="str">
        <f t="shared" ref="L195:L258" si="30">CONCATENATE(",",K195)</f>
        <v>,@OriginalEntryTimestamp</v>
      </c>
      <c r="M195" s="6" t="str">
        <f t="shared" ref="M195:M258" si="31">CONCATENATE(H195," = ",K195)</f>
        <v>,OriginalEntryTimestamp = @OriginalEntryTimestamp</v>
      </c>
      <c r="N195" s="6" t="str">
        <f>CONCATENATE("result.",G195)</f>
        <v>result.OriginalEntryTimestamp</v>
      </c>
      <c r="O195" s="6" t="str">
        <f>CONCATENATE("paramCollection.AddWithValue(''",K195,"'', ",N195,");")</f>
        <v>paramCollection.AddWithValue(''@OriginalEntryTimestamp'', result.OriginalEntryTimestamp);</v>
      </c>
      <c r="P195" s="6" t="str">
        <f t="shared" ref="P195:P258" si="32">CONCATENATE("result.",G195, " = reader.GetSafe",Q195,"(ordinal++);")</f>
        <v>result.OriginalEntryTimestamp = reader.GetSafeDateTime(ordinal++);</v>
      </c>
      <c r="Q195" s="6" t="str">
        <f t="shared" ref="Q195:Q258" si="33">IF(A195="int", "Int32", IF(A195="string", "String",IF(A195="decimal", "Decimal", IF(A195="bool", "Bool", IF(A195="DateTime", "DateTime")))))</f>
        <v>DateTime</v>
      </c>
    </row>
    <row r="196" spans="1:17" x14ac:dyDescent="0.3">
      <c r="A196" s="6" t="s">
        <v>252</v>
      </c>
      <c r="B196" s="6" t="str">
        <f t="shared" si="26"/>
        <v>int</v>
      </c>
      <c r="C196" s="6" t="str">
        <f t="shared" si="27"/>
        <v>int null</v>
      </c>
      <c r="D196" s="6" t="str">
        <f t="shared" si="25"/>
        <v>,@OriginalListPrice int = Null</v>
      </c>
      <c r="E196" s="6" t="str">
        <f t="shared" si="28"/>
        <v>ALTER TABLE Listings add OriginalListPrice int null</v>
      </c>
      <c r="F196" s="6"/>
      <c r="G196" s="6" t="s">
        <v>170</v>
      </c>
      <c r="H196" s="6" t="str">
        <f t="shared" si="29"/>
        <v>,OriginalListPrice</v>
      </c>
      <c r="J196" s="6" t="str">
        <f>CONCATENATE("rowData.",G196," = Int32.TryParse(results.GetString(startingIndex++), out temp);")</f>
        <v>rowData.OriginalListPrice = Int32.TryParse(results.GetString(startingIndex++), out temp);</v>
      </c>
      <c r="K196" s="6" t="str">
        <f>CONCATENATE("@",G196)</f>
        <v>@OriginalListPrice</v>
      </c>
      <c r="L196" s="6" t="str">
        <f t="shared" si="30"/>
        <v>,@OriginalListPrice</v>
      </c>
      <c r="M196" s="6" t="str">
        <f t="shared" si="31"/>
        <v>,OriginalListPrice = @OriginalListPrice</v>
      </c>
      <c r="N196" s="6" t="str">
        <f>CONCATENATE("result.",G196)</f>
        <v>result.OriginalListPrice</v>
      </c>
      <c r="O196" s="6" t="str">
        <f>CONCATENATE("paramCollection.AddWithValue(''",K196,"'', ",N196,");")</f>
        <v>paramCollection.AddWithValue(''@OriginalListPrice'', result.OriginalListPrice);</v>
      </c>
      <c r="P196" s="6" t="str">
        <f t="shared" si="32"/>
        <v>result.OriginalListPrice = reader.GetSafeInt32(ordinal++);</v>
      </c>
      <c r="Q196" s="6" t="str">
        <f t="shared" si="33"/>
        <v>Int32</v>
      </c>
    </row>
    <row r="197" spans="1:17" x14ac:dyDescent="0.3">
      <c r="A197" s="6" t="s">
        <v>251</v>
      </c>
      <c r="B197" s="6" t="str">
        <f t="shared" si="26"/>
        <v>nvarchar</v>
      </c>
      <c r="C197" s="6" t="str">
        <f t="shared" si="27"/>
        <v>nvarchar(25) null</v>
      </c>
      <c r="D197" s="6" t="str">
        <f t="shared" si="25"/>
        <v>,@OriginatingSystemID nvarchar(25) = Null</v>
      </c>
      <c r="E197" s="6" t="str">
        <f t="shared" si="28"/>
        <v>ALTER TABLE Listings add OriginatingSystemID nvarchar(25) null</v>
      </c>
      <c r="F197" s="6"/>
      <c r="G197" s="6" t="s">
        <v>171</v>
      </c>
      <c r="H197" s="6" t="str">
        <f t="shared" si="29"/>
        <v>,OriginatingSystemID</v>
      </c>
      <c r="I197" s="9">
        <v>25</v>
      </c>
      <c r="J197" s="6" t="str">
        <f>CONCATENATE("rowData.",G197," = results.GetString(startingIndex++);")</f>
        <v>rowData.OriginatingSystemID = results.GetString(startingIndex++);</v>
      </c>
      <c r="K197" s="6" t="str">
        <f>CONCATENATE("@",G197)</f>
        <v>@OriginatingSystemID</v>
      </c>
      <c r="L197" s="6" t="str">
        <f t="shared" si="30"/>
        <v>,@OriginatingSystemID</v>
      </c>
      <c r="M197" s="6" t="str">
        <f t="shared" si="31"/>
        <v>,OriginatingSystemID = @OriginatingSystemID</v>
      </c>
      <c r="N197" s="6" t="str">
        <f>CONCATENATE("result.",G197)</f>
        <v>result.OriginatingSystemID</v>
      </c>
      <c r="O197" s="6" t="str">
        <f>CONCATENATE("paramCollection.AddWithValue(''",K197,"'', ",N197,");")</f>
        <v>paramCollection.AddWithValue(''@OriginatingSystemID'', result.OriginatingSystemID);</v>
      </c>
      <c r="P197" s="6" t="str">
        <f t="shared" si="32"/>
        <v>result.OriginatingSystemID = reader.GetSafeString(ordinal++);</v>
      </c>
      <c r="Q197" s="6" t="str">
        <f t="shared" si="33"/>
        <v>String</v>
      </c>
    </row>
    <row r="198" spans="1:17" x14ac:dyDescent="0.3">
      <c r="A198" s="6" t="s">
        <v>251</v>
      </c>
      <c r="B198" s="6" t="str">
        <f t="shared" si="26"/>
        <v>nvarchar</v>
      </c>
      <c r="C198" s="6" t="str">
        <f t="shared" si="27"/>
        <v>nvarchar(255) null</v>
      </c>
      <c r="D198" s="6" t="str">
        <f t="shared" si="25"/>
        <v>,@OriginatingSystemKey nvarchar(255) = Null</v>
      </c>
      <c r="E198" s="6" t="str">
        <f t="shared" si="28"/>
        <v>ALTER TABLE Listings add OriginatingSystemKey nvarchar(255) null</v>
      </c>
      <c r="F198" s="6"/>
      <c r="G198" s="6" t="s">
        <v>172</v>
      </c>
      <c r="H198" s="6" t="str">
        <f t="shared" si="29"/>
        <v>,OriginatingSystemKey</v>
      </c>
      <c r="I198" s="9">
        <v>255</v>
      </c>
      <c r="J198" s="6" t="str">
        <f>CONCATENATE("rowData.",G198," = results.GetString(startingIndex++);")</f>
        <v>rowData.OriginatingSystemKey = results.GetString(startingIndex++);</v>
      </c>
      <c r="K198" s="6" t="str">
        <f>CONCATENATE("@",G198)</f>
        <v>@OriginatingSystemKey</v>
      </c>
      <c r="L198" s="6" t="str">
        <f t="shared" si="30"/>
        <v>,@OriginatingSystemKey</v>
      </c>
      <c r="M198" s="6" t="str">
        <f t="shared" si="31"/>
        <v>,OriginatingSystemKey = @OriginatingSystemKey</v>
      </c>
      <c r="N198" s="6" t="str">
        <f>CONCATENATE("result.",G198)</f>
        <v>result.OriginatingSystemKey</v>
      </c>
      <c r="O198" s="6" t="str">
        <f>CONCATENATE("paramCollection.AddWithValue(''",K198,"'', ",N198,");")</f>
        <v>paramCollection.AddWithValue(''@OriginatingSystemKey'', result.OriginatingSystemKey);</v>
      </c>
      <c r="P198" s="6" t="str">
        <f t="shared" si="32"/>
        <v>result.OriginatingSystemKey = reader.GetSafeString(ordinal++);</v>
      </c>
      <c r="Q198" s="6" t="str">
        <f t="shared" si="33"/>
        <v>String</v>
      </c>
    </row>
    <row r="199" spans="1:17" x14ac:dyDescent="0.3">
      <c r="A199" s="6" t="s">
        <v>254</v>
      </c>
      <c r="B199" s="6" t="str">
        <f t="shared" si="26"/>
        <v>datetime2(7)</v>
      </c>
      <c r="C199" s="6" t="str">
        <f t="shared" si="27"/>
        <v>datetime2(7) null</v>
      </c>
      <c r="D199" s="6" t="str">
        <f t="shared" si="25"/>
        <v>,@OriginatingSystemModificationTimestamp datetime2(7) = Null</v>
      </c>
      <c r="E199" s="6" t="str">
        <f t="shared" si="28"/>
        <v>ALTER TABLE Listings add OriginatingSystemModificationTimestamp datetime2(7) null</v>
      </c>
      <c r="F199" s="6"/>
      <c r="G199" s="6" t="s">
        <v>173</v>
      </c>
      <c r="H199" s="6" t="str">
        <f t="shared" si="29"/>
        <v>,OriginatingSystemModificationTimestamp</v>
      </c>
      <c r="J199" s="6" t="str">
        <f>CONCATENATE("rowData.",G199," = DateTime.Parse(results.GetString(startingIndex++));")</f>
        <v>rowData.OriginatingSystemModificationTimestamp = DateTime.Parse(results.GetString(startingIndex++));</v>
      </c>
      <c r="K199" s="6" t="str">
        <f>CONCATENATE("@",G199)</f>
        <v>@OriginatingSystemModificationTimestamp</v>
      </c>
      <c r="L199" s="6" t="str">
        <f t="shared" si="30"/>
        <v>,@OriginatingSystemModificationTimestamp</v>
      </c>
      <c r="M199" s="6" t="str">
        <f t="shared" si="31"/>
        <v>,OriginatingSystemModificationTimestamp = @OriginatingSystemModificationTimestamp</v>
      </c>
      <c r="N199" s="6" t="str">
        <f>CONCATENATE("result.",G199)</f>
        <v>result.OriginatingSystemModificationTimestamp</v>
      </c>
      <c r="O199" s="6" t="str">
        <f>CONCATENATE("paramCollection.AddWithValue(''",K199,"'', ",N199,");")</f>
        <v>paramCollection.AddWithValue(''@OriginatingSystemModificationTimestamp'', result.OriginatingSystemModificationTimestamp);</v>
      </c>
      <c r="P199" s="6" t="str">
        <f t="shared" si="32"/>
        <v>result.OriginatingSystemModificationTimestamp = reader.GetSafeDateTime(ordinal++);</v>
      </c>
      <c r="Q199" s="6" t="str">
        <f t="shared" si="33"/>
        <v>DateTime</v>
      </c>
    </row>
    <row r="200" spans="1:17" x14ac:dyDescent="0.3">
      <c r="A200" s="6" t="s">
        <v>251</v>
      </c>
      <c r="B200" s="6" t="str">
        <f t="shared" si="26"/>
        <v>nvarchar</v>
      </c>
      <c r="C200" s="6" t="str">
        <f t="shared" si="27"/>
        <v>nvarchar(1024) null</v>
      </c>
      <c r="D200" s="6" t="str">
        <f t="shared" si="25"/>
        <v>,@OtherStructures nvarchar(1024) = Null</v>
      </c>
      <c r="E200" s="6" t="str">
        <f t="shared" si="28"/>
        <v>ALTER TABLE Listings add OtherStructures nvarchar(1024) null</v>
      </c>
      <c r="F200" s="6"/>
      <c r="G200" s="6" t="s">
        <v>174</v>
      </c>
      <c r="H200" s="6" t="str">
        <f t="shared" si="29"/>
        <v>,OtherStructures</v>
      </c>
      <c r="I200" s="9">
        <v>1024</v>
      </c>
      <c r="J200" s="6" t="str">
        <f>CONCATENATE("rowData.",G200," = results.GetString(startingIndex++);")</f>
        <v>rowData.OtherStructures = results.GetString(startingIndex++);</v>
      </c>
      <c r="K200" s="6" t="str">
        <f>CONCATENATE("@",G200)</f>
        <v>@OtherStructures</v>
      </c>
      <c r="L200" s="6" t="str">
        <f t="shared" si="30"/>
        <v>,@OtherStructures</v>
      </c>
      <c r="M200" s="6" t="str">
        <f t="shared" si="31"/>
        <v>,OtherStructures = @OtherStructures</v>
      </c>
      <c r="N200" s="6" t="str">
        <f>CONCATENATE("result.",G200)</f>
        <v>result.OtherStructures</v>
      </c>
      <c r="O200" s="6" t="str">
        <f>CONCATENATE("paramCollection.AddWithValue(''",K200,"'', ",N200,");")</f>
        <v>paramCollection.AddWithValue(''@OtherStructures'', result.OtherStructures);</v>
      </c>
      <c r="P200" s="6" t="str">
        <f t="shared" si="32"/>
        <v>result.OtherStructures = reader.GetSafeString(ordinal++);</v>
      </c>
      <c r="Q200" s="6" t="str">
        <f t="shared" si="33"/>
        <v>String</v>
      </c>
    </row>
    <row r="201" spans="1:17" x14ac:dyDescent="0.3">
      <c r="A201" s="6" t="s">
        <v>251</v>
      </c>
      <c r="B201" s="6" t="str">
        <f t="shared" si="26"/>
        <v>nvarchar</v>
      </c>
      <c r="C201" s="6" t="str">
        <f t="shared" si="27"/>
        <v>nvarchar(50) null</v>
      </c>
      <c r="D201" s="6" t="str">
        <f t="shared" si="25"/>
        <v>,@ParcelNumber nvarchar(50) = Null</v>
      </c>
      <c r="E201" s="6" t="str">
        <f t="shared" si="28"/>
        <v>ALTER TABLE Listings add ParcelNumber nvarchar(50) null</v>
      </c>
      <c r="F201" s="6"/>
      <c r="G201" s="6" t="s">
        <v>175</v>
      </c>
      <c r="H201" s="6" t="str">
        <f t="shared" si="29"/>
        <v>,ParcelNumber</v>
      </c>
      <c r="I201" s="9">
        <v>50</v>
      </c>
      <c r="J201" s="6" t="str">
        <f>CONCATENATE("rowData.",G201," = results.GetString(startingIndex++);")</f>
        <v>rowData.ParcelNumber = results.GetString(startingIndex++);</v>
      </c>
      <c r="K201" s="6" t="str">
        <f>CONCATENATE("@",G201)</f>
        <v>@ParcelNumber</v>
      </c>
      <c r="L201" s="6" t="str">
        <f t="shared" si="30"/>
        <v>,@ParcelNumber</v>
      </c>
      <c r="M201" s="6" t="str">
        <f t="shared" si="31"/>
        <v>,ParcelNumber = @ParcelNumber</v>
      </c>
      <c r="N201" s="6" t="str">
        <f>CONCATENATE("result.",G201)</f>
        <v>result.ParcelNumber</v>
      </c>
      <c r="O201" s="6" t="str">
        <f>CONCATENATE("paramCollection.AddWithValue(''",K201,"'', ",N201,");")</f>
        <v>paramCollection.AddWithValue(''@ParcelNumber'', result.ParcelNumber);</v>
      </c>
      <c r="P201" s="6" t="str">
        <f t="shared" si="32"/>
        <v>result.ParcelNumber = reader.GetSafeString(ordinal++);</v>
      </c>
      <c r="Q201" s="6" t="str">
        <f t="shared" si="33"/>
        <v>String</v>
      </c>
    </row>
    <row r="202" spans="1:17" x14ac:dyDescent="0.3">
      <c r="A202" s="6" t="s">
        <v>251</v>
      </c>
      <c r="B202" s="6" t="str">
        <f t="shared" si="26"/>
        <v>nvarchar</v>
      </c>
      <c r="C202" s="6" t="str">
        <f t="shared" si="27"/>
        <v>nvarchar(1024) null</v>
      </c>
      <c r="D202" s="6" t="str">
        <f t="shared" si="25"/>
        <v>,@ParkingFeatures nvarchar(1024) = Null</v>
      </c>
      <c r="E202" s="6" t="str">
        <f t="shared" si="28"/>
        <v>ALTER TABLE Listings add ParkingFeatures nvarchar(1024) null</v>
      </c>
      <c r="F202" s="6"/>
      <c r="G202" s="6" t="s">
        <v>176</v>
      </c>
      <c r="H202" s="6" t="str">
        <f t="shared" si="29"/>
        <v>,ParkingFeatures</v>
      </c>
      <c r="I202" s="9">
        <v>1024</v>
      </c>
      <c r="J202" s="6" t="str">
        <f>CONCATENATE("rowData.",G202," = results.GetString(startingIndex++);")</f>
        <v>rowData.ParkingFeatures = results.GetString(startingIndex++);</v>
      </c>
      <c r="K202" s="6" t="str">
        <f>CONCATENATE("@",G202)</f>
        <v>@ParkingFeatures</v>
      </c>
      <c r="L202" s="6" t="str">
        <f t="shared" si="30"/>
        <v>,@ParkingFeatures</v>
      </c>
      <c r="M202" s="6" t="str">
        <f t="shared" si="31"/>
        <v>,ParkingFeatures = @ParkingFeatures</v>
      </c>
      <c r="N202" s="6" t="str">
        <f>CONCATENATE("result.",G202)</f>
        <v>result.ParkingFeatures</v>
      </c>
      <c r="O202" s="6" t="str">
        <f>CONCATENATE("paramCollection.AddWithValue(''",K202,"'', ",N202,");")</f>
        <v>paramCollection.AddWithValue(''@ParkingFeatures'', result.ParkingFeatures);</v>
      </c>
      <c r="P202" s="6" t="str">
        <f t="shared" si="32"/>
        <v>result.ParkingFeatures = reader.GetSafeString(ordinal++);</v>
      </c>
      <c r="Q202" s="6" t="str">
        <f t="shared" si="33"/>
        <v>String</v>
      </c>
    </row>
    <row r="203" spans="1:17" x14ac:dyDescent="0.3">
      <c r="A203" s="6" t="s">
        <v>253</v>
      </c>
      <c r="B203" s="6" t="str">
        <f t="shared" si="26"/>
        <v>decimal</v>
      </c>
      <c r="C203" s="6" t="str">
        <f t="shared" si="27"/>
        <v>decimal(14,2) null</v>
      </c>
      <c r="D203" s="6" t="str">
        <f t="shared" si="25"/>
        <v>,@ParkingTotal decimal(14,2) = Null</v>
      </c>
      <c r="E203" s="6" t="str">
        <f t="shared" si="28"/>
        <v>ALTER TABLE Listings add ParkingTotal decimal(14,2) null</v>
      </c>
      <c r="F203" s="6"/>
      <c r="G203" s="6" t="s">
        <v>177</v>
      </c>
      <c r="H203" s="6" t="str">
        <f t="shared" si="29"/>
        <v>,ParkingTotal</v>
      </c>
      <c r="I203" s="9" t="s">
        <v>619</v>
      </c>
      <c r="J203" s="6" t="str">
        <f>CONCATENATE("rowData.",G203," = Decimal.TryParse(results.GetString(startingIndex++), out temp);")</f>
        <v>rowData.ParkingTotal = Decimal.TryParse(results.GetString(startingIndex++), out temp);</v>
      </c>
      <c r="K203" s="6" t="str">
        <f>CONCATENATE("@",G203)</f>
        <v>@ParkingTotal</v>
      </c>
      <c r="L203" s="6" t="str">
        <f t="shared" si="30"/>
        <v>,@ParkingTotal</v>
      </c>
      <c r="M203" s="6" t="str">
        <f t="shared" si="31"/>
        <v>,ParkingTotal = @ParkingTotal</v>
      </c>
      <c r="N203" s="6" t="str">
        <f>CONCATENATE("result.",G203)</f>
        <v>result.ParkingTotal</v>
      </c>
      <c r="O203" s="6" t="str">
        <f>CONCATENATE("paramCollection.AddWithValue(''",K203,"'', ",N203,");")</f>
        <v>paramCollection.AddWithValue(''@ParkingTotal'', result.ParkingTotal);</v>
      </c>
      <c r="P203" s="6" t="str">
        <f t="shared" si="32"/>
        <v>result.ParkingTotal = reader.GetSafeDecimal(ordinal++);</v>
      </c>
      <c r="Q203" s="6" t="str">
        <f t="shared" si="33"/>
        <v>Decimal</v>
      </c>
    </row>
    <row r="204" spans="1:17" x14ac:dyDescent="0.3">
      <c r="A204" s="6" t="s">
        <v>248</v>
      </c>
      <c r="B204" s="6" t="str">
        <f t="shared" si="26"/>
        <v>bit</v>
      </c>
      <c r="C204" s="6" t="str">
        <f t="shared" si="27"/>
        <v>bit null</v>
      </c>
      <c r="D204" s="6" t="str">
        <f t="shared" si="25"/>
        <v>,@ParkingYN bit = Null</v>
      </c>
      <c r="E204" s="6" t="str">
        <f t="shared" si="28"/>
        <v>ALTER TABLE Listings add ParkingYN bit null</v>
      </c>
      <c r="F204" s="6"/>
      <c r="G204" s="6" t="s">
        <v>178</v>
      </c>
      <c r="H204" s="6" t="str">
        <f t="shared" si="29"/>
        <v>,ParkingYN</v>
      </c>
      <c r="J204" s="6" t="str">
        <f>CONCATENATE("rowData.",G204," = bool.Parse(results.GetString(startingIndex++));")</f>
        <v>rowData.ParkingYN = bool.Parse(results.GetString(startingIndex++));</v>
      </c>
      <c r="K204" s="6" t="str">
        <f>CONCATENATE("@",G204)</f>
        <v>@ParkingYN</v>
      </c>
      <c r="L204" s="6" t="str">
        <f t="shared" si="30"/>
        <v>,@ParkingYN</v>
      </c>
      <c r="M204" s="6" t="str">
        <f t="shared" si="31"/>
        <v>,ParkingYN = @ParkingYN</v>
      </c>
      <c r="N204" s="6" t="str">
        <f>CONCATENATE("result.",G204)</f>
        <v>result.ParkingYN</v>
      </c>
      <c r="O204" s="6" t="str">
        <f>CONCATENATE("paramCollection.AddWithValue(''",K204,"'', ",N204,");")</f>
        <v>paramCollection.AddWithValue(''@ParkingYN'', result.ParkingYN);</v>
      </c>
      <c r="P204" s="6" t="str">
        <f t="shared" si="32"/>
        <v>result.ParkingYN = reader.GetSafeBool(ordinal++);</v>
      </c>
      <c r="Q204" s="6" t="str">
        <f t="shared" si="33"/>
        <v>Bool</v>
      </c>
    </row>
    <row r="205" spans="1:17" x14ac:dyDescent="0.3">
      <c r="A205" s="6" t="s">
        <v>251</v>
      </c>
      <c r="B205" s="6" t="str">
        <f t="shared" si="26"/>
        <v>nvarchar</v>
      </c>
      <c r="C205" s="6" t="str">
        <f t="shared" si="27"/>
        <v>nvarchar(1024) null</v>
      </c>
      <c r="D205" s="6" t="str">
        <f t="shared" si="25"/>
        <v>,@PatioAndPorchFeatures nvarchar(1024) = Null</v>
      </c>
      <c r="E205" s="6" t="str">
        <f t="shared" si="28"/>
        <v>ALTER TABLE Listings add PatioAndPorchFeatures nvarchar(1024) null</v>
      </c>
      <c r="F205" s="6"/>
      <c r="G205" s="6" t="s">
        <v>179</v>
      </c>
      <c r="H205" s="6" t="str">
        <f t="shared" si="29"/>
        <v>,PatioAndPorchFeatures</v>
      </c>
      <c r="I205" s="9">
        <v>1024</v>
      </c>
      <c r="J205" s="6" t="str">
        <f>CONCATENATE("rowData.",G205," = results.GetString(startingIndex++);")</f>
        <v>rowData.PatioAndPorchFeatures = results.GetString(startingIndex++);</v>
      </c>
      <c r="K205" s="6" t="str">
        <f>CONCATENATE("@",G205)</f>
        <v>@PatioAndPorchFeatures</v>
      </c>
      <c r="L205" s="6" t="str">
        <f t="shared" si="30"/>
        <v>,@PatioAndPorchFeatures</v>
      </c>
      <c r="M205" s="6" t="str">
        <f t="shared" si="31"/>
        <v>,PatioAndPorchFeatures = @PatioAndPorchFeatures</v>
      </c>
      <c r="N205" s="6" t="str">
        <f>CONCATENATE("result.",G205)</f>
        <v>result.PatioAndPorchFeatures</v>
      </c>
      <c r="O205" s="6" t="str">
        <f>CONCATENATE("paramCollection.AddWithValue(''",K205,"'', ",N205,");")</f>
        <v>paramCollection.AddWithValue(''@PatioAndPorchFeatures'', result.PatioAndPorchFeatures);</v>
      </c>
      <c r="P205" s="6" t="str">
        <f t="shared" si="32"/>
        <v>result.PatioAndPorchFeatures = reader.GetSafeString(ordinal++);</v>
      </c>
      <c r="Q205" s="6" t="str">
        <f t="shared" si="33"/>
        <v>String</v>
      </c>
    </row>
    <row r="206" spans="1:17" x14ac:dyDescent="0.3">
      <c r="A206" s="6" t="s">
        <v>248</v>
      </c>
      <c r="B206" s="6" t="str">
        <f t="shared" si="26"/>
        <v>bit</v>
      </c>
      <c r="C206" s="6" t="str">
        <f t="shared" si="27"/>
        <v>bit null</v>
      </c>
      <c r="D206" s="6" t="str">
        <f t="shared" si="25"/>
        <v>,@PatioYN bit = Null</v>
      </c>
      <c r="E206" s="6" t="str">
        <f t="shared" si="28"/>
        <v>ALTER TABLE Listings add PatioYN bit null</v>
      </c>
      <c r="F206" s="6"/>
      <c r="G206" s="6" t="s">
        <v>180</v>
      </c>
      <c r="H206" s="6" t="str">
        <f t="shared" si="29"/>
        <v>,PatioYN</v>
      </c>
      <c r="J206" s="6" t="str">
        <f>CONCATENATE("rowData.",G206," = bool.Parse(results.GetString(startingIndex++));")</f>
        <v>rowData.PatioYN = bool.Parse(results.GetString(startingIndex++));</v>
      </c>
      <c r="K206" s="6" t="str">
        <f>CONCATENATE("@",G206)</f>
        <v>@PatioYN</v>
      </c>
      <c r="L206" s="6" t="str">
        <f t="shared" si="30"/>
        <v>,@PatioYN</v>
      </c>
      <c r="M206" s="6" t="str">
        <f t="shared" si="31"/>
        <v>,PatioYN = @PatioYN</v>
      </c>
      <c r="N206" s="6" t="str">
        <f>CONCATENATE("result.",G206)</f>
        <v>result.PatioYN</v>
      </c>
      <c r="O206" s="6" t="str">
        <f>CONCATENATE("paramCollection.AddWithValue(''",K206,"'', ",N206,");")</f>
        <v>paramCollection.AddWithValue(''@PatioYN'', result.PatioYN);</v>
      </c>
      <c r="P206" s="6" t="str">
        <f t="shared" si="32"/>
        <v>result.PatioYN = reader.GetSafeBool(ordinal++);</v>
      </c>
      <c r="Q206" s="6" t="str">
        <f t="shared" si="33"/>
        <v>Bool</v>
      </c>
    </row>
    <row r="207" spans="1:17" x14ac:dyDescent="0.3">
      <c r="A207" s="6" t="s">
        <v>254</v>
      </c>
      <c r="B207" s="6" t="str">
        <f t="shared" si="26"/>
        <v>datetime2(7)</v>
      </c>
      <c r="C207" s="6" t="str">
        <f t="shared" si="27"/>
        <v>datetime2(7) null</v>
      </c>
      <c r="D207" s="6" t="str">
        <f t="shared" ref="D207:D262" si="34">IF(I207="", CONCATENATE(",",K207, " ",B207," = Null"), CONCATENATE(",",K207," ",B207,"(",I207,") = Null"))</f>
        <v>,@PhotosChangeTimestamp datetime2(7) = Null</v>
      </c>
      <c r="E207" s="6" t="str">
        <f t="shared" si="28"/>
        <v>ALTER TABLE Listings add PhotosChangeTimestamp datetime2(7) null</v>
      </c>
      <c r="F207" s="6"/>
      <c r="G207" s="6" t="s">
        <v>181</v>
      </c>
      <c r="H207" s="6" t="str">
        <f t="shared" si="29"/>
        <v>,PhotosChangeTimestamp</v>
      </c>
      <c r="J207" s="6" t="str">
        <f>CONCATENATE("rowData.",G207," = DateTime.Parse(results.GetString(startingIndex++));")</f>
        <v>rowData.PhotosChangeTimestamp = DateTime.Parse(results.GetString(startingIndex++));</v>
      </c>
      <c r="K207" s="6" t="str">
        <f>CONCATENATE("@",G207)</f>
        <v>@PhotosChangeTimestamp</v>
      </c>
      <c r="L207" s="6" t="str">
        <f t="shared" si="30"/>
        <v>,@PhotosChangeTimestamp</v>
      </c>
      <c r="M207" s="6" t="str">
        <f t="shared" si="31"/>
        <v>,PhotosChangeTimestamp = @PhotosChangeTimestamp</v>
      </c>
      <c r="N207" s="6" t="str">
        <f>CONCATENATE("result.",G207)</f>
        <v>result.PhotosChangeTimestamp</v>
      </c>
      <c r="O207" s="6" t="str">
        <f>CONCATENATE("paramCollection.AddWithValue(''",K207,"'', ",N207,");")</f>
        <v>paramCollection.AddWithValue(''@PhotosChangeTimestamp'', result.PhotosChangeTimestamp);</v>
      </c>
      <c r="P207" s="6" t="str">
        <f t="shared" si="32"/>
        <v>result.PhotosChangeTimestamp = reader.GetSafeDateTime(ordinal++);</v>
      </c>
      <c r="Q207" s="6" t="str">
        <f t="shared" si="33"/>
        <v>DateTime</v>
      </c>
    </row>
    <row r="208" spans="1:17" x14ac:dyDescent="0.3">
      <c r="A208" s="6" t="s">
        <v>252</v>
      </c>
      <c r="B208" s="6" t="str">
        <f t="shared" si="26"/>
        <v>int</v>
      </c>
      <c r="C208" s="6" t="str">
        <f t="shared" si="27"/>
        <v>int null</v>
      </c>
      <c r="D208" s="6" t="str">
        <f t="shared" si="34"/>
        <v>,@PhotosCount int = Null</v>
      </c>
      <c r="E208" s="6" t="str">
        <f t="shared" si="28"/>
        <v>ALTER TABLE Listings add PhotosCount int null</v>
      </c>
      <c r="F208" s="6"/>
      <c r="G208" s="6" t="s">
        <v>182</v>
      </c>
      <c r="H208" s="6" t="str">
        <f t="shared" si="29"/>
        <v>,PhotosCount</v>
      </c>
      <c r="J208" s="6" t="str">
        <f>CONCATENATE("rowData.",G208," = Int32.TryParse(results.GetString(startingIndex++), out temp);")</f>
        <v>rowData.PhotosCount = Int32.TryParse(results.GetString(startingIndex++), out temp);</v>
      </c>
      <c r="K208" s="6" t="str">
        <f>CONCATENATE("@",G208)</f>
        <v>@PhotosCount</v>
      </c>
      <c r="L208" s="6" t="str">
        <f t="shared" si="30"/>
        <v>,@PhotosCount</v>
      </c>
      <c r="M208" s="6" t="str">
        <f t="shared" si="31"/>
        <v>,PhotosCount = @PhotosCount</v>
      </c>
      <c r="N208" s="6" t="str">
        <f>CONCATENATE("result.",G208)</f>
        <v>result.PhotosCount</v>
      </c>
      <c r="O208" s="6" t="str">
        <f>CONCATENATE("paramCollection.AddWithValue(''",K208,"'', ",N208,");")</f>
        <v>paramCollection.AddWithValue(''@PhotosCount'', result.PhotosCount);</v>
      </c>
      <c r="P208" s="6" t="str">
        <f t="shared" si="32"/>
        <v>result.PhotosCount = reader.GetSafeInt32(ordinal++);</v>
      </c>
      <c r="Q208" s="6" t="str">
        <f t="shared" si="33"/>
        <v>Int32</v>
      </c>
    </row>
    <row r="209" spans="1:17" x14ac:dyDescent="0.3">
      <c r="A209" s="6" t="s">
        <v>251</v>
      </c>
      <c r="B209" s="6" t="str">
        <f t="shared" si="26"/>
        <v>nvarchar</v>
      </c>
      <c r="C209" s="6" t="str">
        <f t="shared" si="27"/>
        <v>nvarchar(4) null</v>
      </c>
      <c r="D209" s="6" t="str">
        <f t="shared" si="34"/>
        <v>,@Points nvarchar(4) = Null</v>
      </c>
      <c r="E209" s="6" t="str">
        <f t="shared" si="28"/>
        <v>ALTER TABLE Listings add Points nvarchar(4) null</v>
      </c>
      <c r="F209" s="6"/>
      <c r="G209" s="6" t="s">
        <v>183</v>
      </c>
      <c r="H209" s="6" t="str">
        <f t="shared" si="29"/>
        <v>,Points</v>
      </c>
      <c r="I209" s="9">
        <v>4</v>
      </c>
      <c r="J209" s="6" t="str">
        <f>CONCATENATE("rowData.",G209," = results.GetString(startingIndex++);")</f>
        <v>rowData.Points = results.GetString(startingIndex++);</v>
      </c>
      <c r="K209" s="6" t="str">
        <f>CONCATENATE("@",G209)</f>
        <v>@Points</v>
      </c>
      <c r="L209" s="6" t="str">
        <f t="shared" si="30"/>
        <v>,@Points</v>
      </c>
      <c r="M209" s="6" t="str">
        <f t="shared" si="31"/>
        <v>,Points = @Points</v>
      </c>
      <c r="N209" s="6" t="str">
        <f>CONCATENATE("result.",G209)</f>
        <v>result.Points</v>
      </c>
      <c r="O209" s="6" t="str">
        <f>CONCATENATE("paramCollection.AddWithValue(''",K209,"'', ",N209,");")</f>
        <v>paramCollection.AddWithValue(''@Points'', result.Points);</v>
      </c>
      <c r="P209" s="6" t="str">
        <f t="shared" si="32"/>
        <v>result.Points = reader.GetSafeString(ordinal++);</v>
      </c>
      <c r="Q209" s="6" t="str">
        <f t="shared" si="33"/>
        <v>String</v>
      </c>
    </row>
    <row r="210" spans="1:17" x14ac:dyDescent="0.3">
      <c r="A210" s="6" t="s">
        <v>251</v>
      </c>
      <c r="B210" s="6" t="str">
        <f t="shared" si="26"/>
        <v>nvarchar</v>
      </c>
      <c r="C210" s="6" t="str">
        <f t="shared" si="27"/>
        <v>nvarchar(1024) null</v>
      </c>
      <c r="D210" s="6" t="str">
        <f t="shared" si="34"/>
        <v>,@PoolFeatures nvarchar(1024) = Null</v>
      </c>
      <c r="E210" s="6" t="str">
        <f t="shared" si="28"/>
        <v>ALTER TABLE Listings add PoolFeatures nvarchar(1024) null</v>
      </c>
      <c r="F210" s="6"/>
      <c r="G210" s="6" t="s">
        <v>184</v>
      </c>
      <c r="H210" s="6" t="str">
        <f t="shared" si="29"/>
        <v>,PoolFeatures</v>
      </c>
      <c r="I210" s="9">
        <v>1024</v>
      </c>
      <c r="J210" s="6" t="str">
        <f>CONCATENATE("rowData.",G210," = results.GetString(startingIndex++);")</f>
        <v>rowData.PoolFeatures = results.GetString(startingIndex++);</v>
      </c>
      <c r="K210" s="6" t="str">
        <f>CONCATENATE("@",G210)</f>
        <v>@PoolFeatures</v>
      </c>
      <c r="L210" s="6" t="str">
        <f t="shared" si="30"/>
        <v>,@PoolFeatures</v>
      </c>
      <c r="M210" s="6" t="str">
        <f t="shared" si="31"/>
        <v>,PoolFeatures = @PoolFeatures</v>
      </c>
      <c r="N210" s="6" t="str">
        <f>CONCATENATE("result.",G210)</f>
        <v>result.PoolFeatures</v>
      </c>
      <c r="O210" s="6" t="str">
        <f>CONCATENATE("paramCollection.AddWithValue(''",K210,"'', ",N210,");")</f>
        <v>paramCollection.AddWithValue(''@PoolFeatures'', result.PoolFeatures);</v>
      </c>
      <c r="P210" s="6" t="str">
        <f t="shared" si="32"/>
        <v>result.PoolFeatures = reader.GetSafeString(ordinal++);</v>
      </c>
      <c r="Q210" s="6" t="str">
        <f t="shared" si="33"/>
        <v>String</v>
      </c>
    </row>
    <row r="211" spans="1:17" x14ac:dyDescent="0.3">
      <c r="A211" s="6" t="s">
        <v>248</v>
      </c>
      <c r="B211" s="6" t="str">
        <f t="shared" si="26"/>
        <v>bit</v>
      </c>
      <c r="C211" s="6" t="str">
        <f t="shared" si="27"/>
        <v>bit null</v>
      </c>
      <c r="D211" s="6" t="str">
        <f t="shared" si="34"/>
        <v>,@PoolPrivateYN bit = Null</v>
      </c>
      <c r="E211" s="6" t="str">
        <f t="shared" si="28"/>
        <v>ALTER TABLE Listings add PoolPrivateYN bit null</v>
      </c>
      <c r="F211" s="6"/>
      <c r="G211" s="6" t="s">
        <v>185</v>
      </c>
      <c r="H211" s="6" t="str">
        <f t="shared" si="29"/>
        <v>,PoolPrivateYN</v>
      </c>
      <c r="J211" s="6" t="str">
        <f>CONCATENATE("rowData.",G211," = bool.Parse(results.GetString(startingIndex++));")</f>
        <v>rowData.PoolPrivateYN = bool.Parse(results.GetString(startingIndex++));</v>
      </c>
      <c r="K211" s="6" t="str">
        <f>CONCATENATE("@",G211)</f>
        <v>@PoolPrivateYN</v>
      </c>
      <c r="L211" s="6" t="str">
        <f t="shared" si="30"/>
        <v>,@PoolPrivateYN</v>
      </c>
      <c r="M211" s="6" t="str">
        <f t="shared" si="31"/>
        <v>,PoolPrivateYN = @PoolPrivateYN</v>
      </c>
      <c r="N211" s="6" t="str">
        <f>CONCATENATE("result.",G211)</f>
        <v>result.PoolPrivateYN</v>
      </c>
      <c r="O211" s="6" t="str">
        <f>CONCATENATE("paramCollection.AddWithValue(''",K211,"'', ",N211,");")</f>
        <v>paramCollection.AddWithValue(''@PoolPrivateYN'', result.PoolPrivateYN);</v>
      </c>
      <c r="P211" s="6" t="str">
        <f t="shared" si="32"/>
        <v>result.PoolPrivateYN = reader.GetSafeBool(ordinal++);</v>
      </c>
      <c r="Q211" s="6" t="str">
        <f t="shared" si="33"/>
        <v>Bool</v>
      </c>
    </row>
    <row r="212" spans="1:17" x14ac:dyDescent="0.3">
      <c r="A212" s="6" t="s">
        <v>251</v>
      </c>
      <c r="B212" s="6" t="str">
        <f t="shared" si="26"/>
        <v>nvarchar</v>
      </c>
      <c r="C212" s="6" t="str">
        <f t="shared" si="27"/>
        <v>nvarchar(4) null</v>
      </c>
      <c r="D212" s="6" t="str">
        <f t="shared" si="34"/>
        <v>,@PostalCodePlus4 nvarchar(4) = Null</v>
      </c>
      <c r="E212" s="6" t="str">
        <f t="shared" si="28"/>
        <v>ALTER TABLE Listings add PostalCodePlus4 nvarchar(4) null</v>
      </c>
      <c r="F212" s="6"/>
      <c r="G212" s="6" t="s">
        <v>187</v>
      </c>
      <c r="H212" s="6" t="str">
        <f t="shared" si="29"/>
        <v>,PostalCodePlus4</v>
      </c>
      <c r="I212" s="9">
        <v>4</v>
      </c>
      <c r="J212" s="6" t="str">
        <f>CONCATENATE("rowData.",G212," = results.GetString(startingIndex++);")</f>
        <v>rowData.PostalCodePlus4 = results.GetString(startingIndex++);</v>
      </c>
      <c r="K212" s="6" t="str">
        <f>CONCATENATE("@",G212)</f>
        <v>@PostalCodePlus4</v>
      </c>
      <c r="L212" s="6" t="str">
        <f t="shared" si="30"/>
        <v>,@PostalCodePlus4</v>
      </c>
      <c r="M212" s="6" t="str">
        <f t="shared" si="31"/>
        <v>,PostalCodePlus4 = @PostalCodePlus4</v>
      </c>
      <c r="N212" s="6" t="str">
        <f>CONCATENATE("result.",G212)</f>
        <v>result.PostalCodePlus4</v>
      </c>
      <c r="O212" s="6" t="str">
        <f>CONCATENATE("paramCollection.AddWithValue(''",K212,"'', ",N212,");")</f>
        <v>paramCollection.AddWithValue(''@PostalCodePlus4'', result.PostalCodePlus4);</v>
      </c>
      <c r="P212" s="6" t="str">
        <f t="shared" si="32"/>
        <v>result.PostalCodePlus4 = reader.GetSafeString(ordinal++);</v>
      </c>
      <c r="Q212" s="6" t="str">
        <f t="shared" si="33"/>
        <v>String</v>
      </c>
    </row>
    <row r="213" spans="1:17" x14ac:dyDescent="0.3">
      <c r="A213" s="6" t="s">
        <v>252</v>
      </c>
      <c r="B213" s="6" t="str">
        <f t="shared" si="26"/>
        <v>int</v>
      </c>
      <c r="C213" s="6" t="str">
        <f t="shared" si="27"/>
        <v>int null</v>
      </c>
      <c r="D213" s="6" t="str">
        <f t="shared" si="34"/>
        <v>,@PreviousListPrice int = Null</v>
      </c>
      <c r="E213" s="6" t="str">
        <f t="shared" si="28"/>
        <v>ALTER TABLE Listings add PreviousListPrice int null</v>
      </c>
      <c r="F213" s="6"/>
      <c r="G213" s="6" t="s">
        <v>188</v>
      </c>
      <c r="H213" s="6" t="str">
        <f t="shared" si="29"/>
        <v>,PreviousListPrice</v>
      </c>
      <c r="J213" s="6" t="str">
        <f>CONCATENATE("rowData.",G213," = Int32.TryParse(results.GetString(startingIndex++), out temp);")</f>
        <v>rowData.PreviousListPrice = Int32.TryParse(results.GetString(startingIndex++), out temp);</v>
      </c>
      <c r="K213" s="6" t="str">
        <f>CONCATENATE("@",G213)</f>
        <v>@PreviousListPrice</v>
      </c>
      <c r="L213" s="6" t="str">
        <f t="shared" si="30"/>
        <v>,@PreviousListPrice</v>
      </c>
      <c r="M213" s="6" t="str">
        <f t="shared" si="31"/>
        <v>,PreviousListPrice = @PreviousListPrice</v>
      </c>
      <c r="N213" s="6" t="str">
        <f>CONCATENATE("result.",G213)</f>
        <v>result.PreviousListPrice</v>
      </c>
      <c r="O213" s="6" t="str">
        <f>CONCATENATE("paramCollection.AddWithValue(''",K213,"'', ",N213,");")</f>
        <v>paramCollection.AddWithValue(''@PreviousListPrice'', result.PreviousListPrice);</v>
      </c>
      <c r="P213" s="6" t="str">
        <f t="shared" si="32"/>
        <v>result.PreviousListPrice = reader.GetSafeInt32(ordinal++);</v>
      </c>
      <c r="Q213" s="6" t="str">
        <f t="shared" si="33"/>
        <v>Int32</v>
      </c>
    </row>
    <row r="214" spans="1:17" x14ac:dyDescent="0.3">
      <c r="A214" s="6" t="s">
        <v>251</v>
      </c>
      <c r="B214" s="6" t="str">
        <f t="shared" si="26"/>
        <v>nvarchar</v>
      </c>
      <c r="C214" s="6" t="str">
        <f t="shared" si="27"/>
        <v>nvarchar(25) null</v>
      </c>
      <c r="D214" s="6" t="str">
        <f t="shared" si="34"/>
        <v>,@PreviousStandardStatus nvarchar(25) = Null</v>
      </c>
      <c r="E214" s="6" t="str">
        <f t="shared" si="28"/>
        <v>ALTER TABLE Listings add PreviousStandardStatus nvarchar(25) null</v>
      </c>
      <c r="F214" s="6"/>
      <c r="G214" s="6" t="s">
        <v>189</v>
      </c>
      <c r="H214" s="6" t="str">
        <f t="shared" si="29"/>
        <v>,PreviousStandardStatus</v>
      </c>
      <c r="I214" s="9">
        <v>25</v>
      </c>
      <c r="J214" s="6" t="str">
        <f>CONCATENATE("rowData.",G214," = results.GetString(startingIndex++);")</f>
        <v>rowData.PreviousStandardStatus = results.GetString(startingIndex++);</v>
      </c>
      <c r="K214" s="6" t="str">
        <f>CONCATENATE("@",G214)</f>
        <v>@PreviousStandardStatus</v>
      </c>
      <c r="L214" s="6" t="str">
        <f t="shared" si="30"/>
        <v>,@PreviousStandardStatus</v>
      </c>
      <c r="M214" s="6" t="str">
        <f t="shared" si="31"/>
        <v>,PreviousStandardStatus = @PreviousStandardStatus</v>
      </c>
      <c r="N214" s="6" t="str">
        <f>CONCATENATE("result.",G214)</f>
        <v>result.PreviousStandardStatus</v>
      </c>
      <c r="O214" s="6" t="str">
        <f>CONCATENATE("paramCollection.AddWithValue(''",K214,"'', ",N214,");")</f>
        <v>paramCollection.AddWithValue(''@PreviousStandardStatus'', result.PreviousStandardStatus);</v>
      </c>
      <c r="P214" s="6" t="str">
        <f t="shared" si="32"/>
        <v>result.PreviousStandardStatus = reader.GetSafeString(ordinal++);</v>
      </c>
      <c r="Q214" s="6" t="str">
        <f t="shared" si="33"/>
        <v>String</v>
      </c>
    </row>
    <row r="215" spans="1:17" x14ac:dyDescent="0.3">
      <c r="A215" s="6" t="s">
        <v>253</v>
      </c>
      <c r="B215" s="6" t="str">
        <f t="shared" si="26"/>
        <v>decimal</v>
      </c>
      <c r="C215" s="6" t="str">
        <f t="shared" si="27"/>
        <v>decimal(6,2) null</v>
      </c>
      <c r="D215" s="6" t="str">
        <f t="shared" si="34"/>
        <v>,@PricePerSquareFoot decimal(6,2) = Null</v>
      </c>
      <c r="E215" s="6" t="str">
        <f t="shared" si="28"/>
        <v>ALTER TABLE Listings add PricePerSquareFoot decimal(6,2) null</v>
      </c>
      <c r="F215" s="6"/>
      <c r="G215" s="6" t="s">
        <v>190</v>
      </c>
      <c r="H215" s="6" t="str">
        <f t="shared" si="29"/>
        <v>,PricePerSquareFoot</v>
      </c>
      <c r="I215" s="9" t="s">
        <v>624</v>
      </c>
      <c r="J215" s="6" t="str">
        <f>CONCATENATE("rowData.",G215," = Decimal.TryParse(results.GetString(startingIndex++), out temp);")</f>
        <v>rowData.PricePerSquareFoot = Decimal.TryParse(results.GetString(startingIndex++), out temp);</v>
      </c>
      <c r="K215" s="6" t="str">
        <f>CONCATENATE("@",G215)</f>
        <v>@PricePerSquareFoot</v>
      </c>
      <c r="L215" s="6" t="str">
        <f t="shared" si="30"/>
        <v>,@PricePerSquareFoot</v>
      </c>
      <c r="M215" s="6" t="str">
        <f t="shared" si="31"/>
        <v>,PricePerSquareFoot = @PricePerSquareFoot</v>
      </c>
      <c r="N215" s="6" t="str">
        <f>CONCATENATE("result.",G215)</f>
        <v>result.PricePerSquareFoot</v>
      </c>
      <c r="O215" s="6" t="str">
        <f>CONCATENATE("paramCollection.AddWithValue(''",K215,"'', ",N215,");")</f>
        <v>paramCollection.AddWithValue(''@PricePerSquareFoot'', result.PricePerSquareFoot);</v>
      </c>
      <c r="P215" s="6" t="str">
        <f t="shared" si="32"/>
        <v>result.PricePerSquareFoot = reader.GetSafeDecimal(ordinal++);</v>
      </c>
      <c r="Q215" s="6" t="str">
        <f t="shared" si="33"/>
        <v>Decimal</v>
      </c>
    </row>
    <row r="216" spans="1:17" x14ac:dyDescent="0.3">
      <c r="A216" s="6" t="s">
        <v>248</v>
      </c>
      <c r="B216" s="6" t="str">
        <f t="shared" si="26"/>
        <v>bit</v>
      </c>
      <c r="C216" s="6" t="str">
        <f t="shared" si="27"/>
        <v>bit null</v>
      </c>
      <c r="D216" s="6" t="str">
        <f t="shared" si="34"/>
        <v>,@PropertyAttachedYN bit = Null</v>
      </c>
      <c r="E216" s="6" t="str">
        <f t="shared" si="28"/>
        <v>ALTER TABLE Listings add PropertyAttachedYN bit null</v>
      </c>
      <c r="F216" s="6"/>
      <c r="G216" s="6" t="s">
        <v>191</v>
      </c>
      <c r="H216" s="6" t="str">
        <f t="shared" si="29"/>
        <v>,PropertyAttachedYN</v>
      </c>
      <c r="J216" s="6" t="str">
        <f>CONCATENATE("rowData.",G216," = bool.Parse(results.GetString(startingIndex++));")</f>
        <v>rowData.PropertyAttachedYN = bool.Parse(results.GetString(startingIndex++));</v>
      </c>
      <c r="K216" s="6" t="str">
        <f>CONCATENATE("@",G216)</f>
        <v>@PropertyAttachedYN</v>
      </c>
      <c r="L216" s="6" t="str">
        <f t="shared" si="30"/>
        <v>,@PropertyAttachedYN</v>
      </c>
      <c r="M216" s="6" t="str">
        <f t="shared" si="31"/>
        <v>,PropertyAttachedYN = @PropertyAttachedYN</v>
      </c>
      <c r="N216" s="6" t="str">
        <f>CONCATENATE("result.",G216)</f>
        <v>result.PropertyAttachedYN</v>
      </c>
      <c r="O216" s="6" t="str">
        <f>CONCATENATE("paramCollection.AddWithValue(''",K216,"'', ",N216,");")</f>
        <v>paramCollection.AddWithValue(''@PropertyAttachedYN'', result.PropertyAttachedYN);</v>
      </c>
      <c r="P216" s="6" t="str">
        <f t="shared" si="32"/>
        <v>result.PropertyAttachedYN = reader.GetSafeBool(ordinal++);</v>
      </c>
      <c r="Q216" s="6" t="str">
        <f t="shared" si="33"/>
        <v>Bool</v>
      </c>
    </row>
    <row r="217" spans="1:17" x14ac:dyDescent="0.3">
      <c r="A217" s="6" t="s">
        <v>251</v>
      </c>
      <c r="B217" s="6" t="str">
        <f t="shared" si="26"/>
        <v>nvarchar</v>
      </c>
      <c r="C217" s="6" t="str">
        <f t="shared" si="27"/>
        <v>nvarchar(1024) null</v>
      </c>
      <c r="D217" s="6" t="str">
        <f t="shared" si="34"/>
        <v>,@PropertyCondition nvarchar(1024) = Null</v>
      </c>
      <c r="E217" s="6" t="str">
        <f t="shared" si="28"/>
        <v>ALTER TABLE Listings add PropertyCondition nvarchar(1024) null</v>
      </c>
      <c r="F217" s="6"/>
      <c r="G217" s="6" t="s">
        <v>192</v>
      </c>
      <c r="H217" s="6" t="str">
        <f t="shared" si="29"/>
        <v>,PropertyCondition</v>
      </c>
      <c r="I217" s="9">
        <v>1024</v>
      </c>
      <c r="J217" s="6" t="str">
        <f>CONCATENATE("rowData.",G217," = results.GetString(startingIndex++);")</f>
        <v>rowData.PropertyCondition = results.GetString(startingIndex++);</v>
      </c>
      <c r="K217" s="6" t="str">
        <f>CONCATENATE("@",G217)</f>
        <v>@PropertyCondition</v>
      </c>
      <c r="L217" s="6" t="str">
        <f t="shared" si="30"/>
        <v>,@PropertyCondition</v>
      </c>
      <c r="M217" s="6" t="str">
        <f t="shared" si="31"/>
        <v>,PropertyCondition = @PropertyCondition</v>
      </c>
      <c r="N217" s="6" t="str">
        <f>CONCATENATE("result.",G217)</f>
        <v>result.PropertyCondition</v>
      </c>
      <c r="O217" s="6" t="str">
        <f>CONCATENATE("paramCollection.AddWithValue(''",K217,"'', ",N217,");")</f>
        <v>paramCollection.AddWithValue(''@PropertyCondition'', result.PropertyCondition);</v>
      </c>
      <c r="P217" s="6" t="str">
        <f t="shared" si="32"/>
        <v>result.PropertyCondition = reader.GetSafeString(ordinal++);</v>
      </c>
      <c r="Q217" s="6" t="str">
        <f t="shared" si="33"/>
        <v>String</v>
      </c>
    </row>
    <row r="218" spans="1:17" x14ac:dyDescent="0.3">
      <c r="A218" s="6" t="s">
        <v>251</v>
      </c>
      <c r="B218" s="6" t="str">
        <f t="shared" si="26"/>
        <v>nvarchar</v>
      </c>
      <c r="C218" s="6" t="str">
        <f t="shared" si="27"/>
        <v>nvarchar(50) null</v>
      </c>
      <c r="D218" s="6" t="str">
        <f t="shared" si="34"/>
        <v>,@PropertySubType nvarchar(50) = Null</v>
      </c>
      <c r="E218" s="6" t="str">
        <f t="shared" si="28"/>
        <v>ALTER TABLE Listings add PropertySubType nvarchar(50) null</v>
      </c>
      <c r="F218" s="6"/>
      <c r="G218" s="6" t="s">
        <v>193</v>
      </c>
      <c r="H218" s="6" t="str">
        <f t="shared" si="29"/>
        <v>,PropertySubType</v>
      </c>
      <c r="I218" s="9">
        <v>50</v>
      </c>
      <c r="J218" s="6" t="str">
        <f>CONCATENATE("rowData.",G218," = results.GetString(startingIndex++);")</f>
        <v>rowData.PropertySubType = results.GetString(startingIndex++);</v>
      </c>
      <c r="K218" s="6" t="str">
        <f>CONCATENATE("@",G218)</f>
        <v>@PropertySubType</v>
      </c>
      <c r="L218" s="6" t="str">
        <f t="shared" si="30"/>
        <v>,@PropertySubType</v>
      </c>
      <c r="M218" s="6" t="str">
        <f t="shared" si="31"/>
        <v>,PropertySubType = @PropertySubType</v>
      </c>
      <c r="N218" s="6" t="str">
        <f>CONCATENATE("result.",G218)</f>
        <v>result.PropertySubType</v>
      </c>
      <c r="O218" s="6" t="str">
        <f>CONCATENATE("paramCollection.AddWithValue(''",K218,"'', ",N218,");")</f>
        <v>paramCollection.AddWithValue(''@PropertySubType'', result.PropertySubType);</v>
      </c>
      <c r="P218" s="6" t="str">
        <f t="shared" si="32"/>
        <v>result.PropertySubType = reader.GetSafeString(ordinal++);</v>
      </c>
      <c r="Q218" s="6" t="str">
        <f t="shared" si="33"/>
        <v>String</v>
      </c>
    </row>
    <row r="219" spans="1:17" x14ac:dyDescent="0.3">
      <c r="A219" s="6" t="s">
        <v>251</v>
      </c>
      <c r="B219" s="6" t="str">
        <f t="shared" si="26"/>
        <v>nvarchar</v>
      </c>
      <c r="C219" s="6" t="str">
        <f t="shared" si="27"/>
        <v>nvarchar(4000) null</v>
      </c>
      <c r="D219" s="6" t="str">
        <f t="shared" si="34"/>
        <v>,@PublicRemarks nvarchar(4000) = Null</v>
      </c>
      <c r="E219" s="6" t="str">
        <f t="shared" si="28"/>
        <v>ALTER TABLE Listings add PublicRemarks nvarchar(4000) null</v>
      </c>
      <c r="F219" s="6"/>
      <c r="G219" s="6" t="s">
        <v>194</v>
      </c>
      <c r="H219" s="6" t="str">
        <f t="shared" si="29"/>
        <v>,PublicRemarks</v>
      </c>
      <c r="I219" s="9">
        <v>4000</v>
      </c>
      <c r="J219" s="6" t="str">
        <f>CONCATENATE("rowData.",G219," = results.GetString(startingIndex++);")</f>
        <v>rowData.PublicRemarks = results.GetString(startingIndex++);</v>
      </c>
      <c r="K219" s="6" t="str">
        <f>CONCATENATE("@",G219)</f>
        <v>@PublicRemarks</v>
      </c>
      <c r="L219" s="6" t="str">
        <f t="shared" si="30"/>
        <v>,@PublicRemarks</v>
      </c>
      <c r="M219" s="6" t="str">
        <f t="shared" si="31"/>
        <v>,PublicRemarks = @PublicRemarks</v>
      </c>
      <c r="N219" s="6" t="str">
        <f>CONCATENATE("result.",G219)</f>
        <v>result.PublicRemarks</v>
      </c>
      <c r="O219" s="6" t="str">
        <f>CONCATENATE("paramCollection.AddWithValue(''",K219,"'', ",N219,");")</f>
        <v>paramCollection.AddWithValue(''@PublicRemarks'', result.PublicRemarks);</v>
      </c>
      <c r="P219" s="6" t="str">
        <f t="shared" si="32"/>
        <v>result.PublicRemarks = reader.GetSafeString(ordinal++);</v>
      </c>
      <c r="Q219" s="6" t="str">
        <f t="shared" si="33"/>
        <v>String</v>
      </c>
    </row>
    <row r="220" spans="1:17" x14ac:dyDescent="0.3">
      <c r="A220" s="6" t="s">
        <v>254</v>
      </c>
      <c r="B220" s="6" t="str">
        <f t="shared" si="26"/>
        <v>datetime2(7)</v>
      </c>
      <c r="C220" s="6" t="str">
        <f t="shared" si="27"/>
        <v>datetime2(7) null</v>
      </c>
      <c r="D220" s="6" t="str">
        <f t="shared" si="34"/>
        <v>,@PurchaseContractDate datetime2(7) = Null</v>
      </c>
      <c r="E220" s="6" t="str">
        <f t="shared" si="28"/>
        <v>ALTER TABLE Listings add PurchaseContractDate datetime2(7) null</v>
      </c>
      <c r="F220" s="6"/>
      <c r="G220" s="6" t="s">
        <v>195</v>
      </c>
      <c r="H220" s="6" t="str">
        <f t="shared" si="29"/>
        <v>,PurchaseContractDate</v>
      </c>
      <c r="J220" s="6" t="str">
        <f>CONCATENATE("rowData.",G220," = DateTime.Parse(results.GetString(startingIndex++));")</f>
        <v>rowData.PurchaseContractDate = DateTime.Parse(results.GetString(startingIndex++));</v>
      </c>
      <c r="K220" s="6" t="str">
        <f>CONCATENATE("@",G220)</f>
        <v>@PurchaseContractDate</v>
      </c>
      <c r="L220" s="6" t="str">
        <f t="shared" si="30"/>
        <v>,@PurchaseContractDate</v>
      </c>
      <c r="M220" s="6" t="str">
        <f t="shared" si="31"/>
        <v>,PurchaseContractDate = @PurchaseContractDate</v>
      </c>
      <c r="N220" s="6" t="str">
        <f>CONCATENATE("result.",G220)</f>
        <v>result.PurchaseContractDate</v>
      </c>
      <c r="O220" s="6" t="str">
        <f>CONCATENATE("paramCollection.AddWithValue(''",K220,"'', ",N220,");")</f>
        <v>paramCollection.AddWithValue(''@PurchaseContractDate'', result.PurchaseContractDate);</v>
      </c>
      <c r="P220" s="6" t="str">
        <f t="shared" si="32"/>
        <v>result.PurchaseContractDate = reader.GetSafeDateTime(ordinal++);</v>
      </c>
      <c r="Q220" s="6" t="str">
        <f t="shared" si="33"/>
        <v>DateTime</v>
      </c>
    </row>
    <row r="221" spans="1:17" x14ac:dyDescent="0.3">
      <c r="A221" s="6" t="s">
        <v>251</v>
      </c>
      <c r="B221" s="6" t="str">
        <f t="shared" si="26"/>
        <v>nvarchar</v>
      </c>
      <c r="C221" s="6" t="str">
        <f t="shared" si="27"/>
        <v>nvarchar(1024) null</v>
      </c>
      <c r="D221" s="6" t="str">
        <f t="shared" si="34"/>
        <v>,@RoadFrontageType nvarchar(1024) = Null</v>
      </c>
      <c r="E221" s="6" t="str">
        <f t="shared" si="28"/>
        <v>ALTER TABLE Listings add RoadFrontageType nvarchar(1024) null</v>
      </c>
      <c r="F221" s="6"/>
      <c r="G221" s="6" t="s">
        <v>197</v>
      </c>
      <c r="H221" s="6" t="str">
        <f t="shared" si="29"/>
        <v>,RoadFrontageType</v>
      </c>
      <c r="I221" s="9">
        <v>1024</v>
      </c>
      <c r="J221" s="6" t="str">
        <f>CONCATENATE("rowData.",G221," = results.GetString(startingIndex++);")</f>
        <v>rowData.RoadFrontageType = results.GetString(startingIndex++);</v>
      </c>
      <c r="K221" s="6" t="str">
        <f>CONCATENATE("@",G221)</f>
        <v>@RoadFrontageType</v>
      </c>
      <c r="L221" s="6" t="str">
        <f t="shared" si="30"/>
        <v>,@RoadFrontageType</v>
      </c>
      <c r="M221" s="6" t="str">
        <f t="shared" si="31"/>
        <v>,RoadFrontageType = @RoadFrontageType</v>
      </c>
      <c r="N221" s="6" t="str">
        <f>CONCATENATE("result.",G221)</f>
        <v>result.RoadFrontageType</v>
      </c>
      <c r="O221" s="6" t="str">
        <f>CONCATENATE("paramCollection.AddWithValue(''",K221,"'', ",N221,");")</f>
        <v>paramCollection.AddWithValue(''@RoadFrontageType'', result.RoadFrontageType);</v>
      </c>
      <c r="P221" s="6" t="str">
        <f t="shared" si="32"/>
        <v>result.RoadFrontageType = reader.GetSafeString(ordinal++);</v>
      </c>
      <c r="Q221" s="6" t="str">
        <f t="shared" si="33"/>
        <v>String</v>
      </c>
    </row>
    <row r="222" spans="1:17" x14ac:dyDescent="0.3">
      <c r="A222" s="6" t="s">
        <v>251</v>
      </c>
      <c r="B222" s="6" t="str">
        <f t="shared" si="26"/>
        <v>nvarchar</v>
      </c>
      <c r="C222" s="6" t="str">
        <f t="shared" si="27"/>
        <v>nvarchar(1024) null</v>
      </c>
      <c r="D222" s="6" t="str">
        <f t="shared" si="34"/>
        <v>,@RoadSurfaceType nvarchar(1024) = Null</v>
      </c>
      <c r="E222" s="6" t="str">
        <f t="shared" si="28"/>
        <v>ALTER TABLE Listings add RoadSurfaceType nvarchar(1024) null</v>
      </c>
      <c r="F222" s="6"/>
      <c r="G222" s="6" t="s">
        <v>198</v>
      </c>
      <c r="H222" s="6" t="str">
        <f t="shared" si="29"/>
        <v>,RoadSurfaceType</v>
      </c>
      <c r="I222" s="9">
        <v>1024</v>
      </c>
      <c r="J222" s="6" t="str">
        <f>CONCATENATE("rowData.",G222," = results.GetString(startingIndex++);")</f>
        <v>rowData.RoadSurfaceType = results.GetString(startingIndex++);</v>
      </c>
      <c r="K222" s="6" t="str">
        <f>CONCATENATE("@",G222)</f>
        <v>@RoadSurfaceType</v>
      </c>
      <c r="L222" s="6" t="str">
        <f t="shared" si="30"/>
        <v>,@RoadSurfaceType</v>
      </c>
      <c r="M222" s="6" t="str">
        <f t="shared" si="31"/>
        <v>,RoadSurfaceType = @RoadSurfaceType</v>
      </c>
      <c r="N222" s="6" t="str">
        <f>CONCATENATE("result.",G222)</f>
        <v>result.RoadSurfaceType</v>
      </c>
      <c r="O222" s="6" t="str">
        <f>CONCATENATE("paramCollection.AddWithValue(''",K222,"'', ",N222,");")</f>
        <v>paramCollection.AddWithValue(''@RoadSurfaceType'', result.RoadSurfaceType);</v>
      </c>
      <c r="P222" s="6" t="str">
        <f t="shared" si="32"/>
        <v>result.RoadSurfaceType = reader.GetSafeString(ordinal++);</v>
      </c>
      <c r="Q222" s="6" t="str">
        <f t="shared" si="33"/>
        <v>String</v>
      </c>
    </row>
    <row r="223" spans="1:17" x14ac:dyDescent="0.3">
      <c r="A223" s="6" t="s">
        <v>251</v>
      </c>
      <c r="B223" s="6" t="str">
        <f t="shared" si="26"/>
        <v>nvarchar</v>
      </c>
      <c r="C223" s="6" t="str">
        <f t="shared" si="27"/>
        <v>nvarchar(1) null</v>
      </c>
      <c r="D223" s="6" t="str">
        <f t="shared" si="34"/>
        <v>,@Roof nvarchar(1) = Null</v>
      </c>
      <c r="E223" s="6" t="str">
        <f t="shared" si="28"/>
        <v>ALTER TABLE Listings add Roof nvarchar(1) null</v>
      </c>
      <c r="F223" s="6"/>
      <c r="G223" s="6" t="s">
        <v>199</v>
      </c>
      <c r="H223" s="6" t="str">
        <f t="shared" si="29"/>
        <v>,Roof</v>
      </c>
      <c r="I223" s="9">
        <v>1</v>
      </c>
      <c r="J223" s="6" t="str">
        <f>CONCATENATE("rowData.",G223," = results.GetString(startingIndex++);")</f>
        <v>rowData.Roof = results.GetString(startingIndex++);</v>
      </c>
      <c r="K223" s="6" t="str">
        <f>CONCATENATE("@",G223)</f>
        <v>@Roof</v>
      </c>
      <c r="L223" s="6" t="str">
        <f t="shared" si="30"/>
        <v>,@Roof</v>
      </c>
      <c r="M223" s="6" t="str">
        <f t="shared" si="31"/>
        <v>,Roof = @Roof</v>
      </c>
      <c r="N223" s="6" t="str">
        <f>CONCATENATE("result.",G223)</f>
        <v>result.Roof</v>
      </c>
      <c r="O223" s="6" t="str">
        <f>CONCATENATE("paramCollection.AddWithValue(''",K223,"'', ",N223,");")</f>
        <v>paramCollection.AddWithValue(''@Roof'', result.Roof);</v>
      </c>
      <c r="P223" s="6" t="str">
        <f t="shared" si="32"/>
        <v>result.Roof = reader.GetSafeString(ordinal++);</v>
      </c>
      <c r="Q223" s="6" t="str">
        <f t="shared" si="33"/>
        <v>String</v>
      </c>
    </row>
    <row r="224" spans="1:17" x14ac:dyDescent="0.3">
      <c r="A224" s="6" t="s">
        <v>251</v>
      </c>
      <c r="B224" s="6" t="str">
        <f t="shared" si="26"/>
        <v>nvarchar</v>
      </c>
      <c r="C224" s="6" t="str">
        <f t="shared" si="27"/>
        <v>nvarchar(1024) null</v>
      </c>
      <c r="D224" s="6" t="str">
        <f t="shared" si="34"/>
        <v>,@RoomType nvarchar(1024) = Null</v>
      </c>
      <c r="E224" s="6" t="str">
        <f t="shared" si="28"/>
        <v>ALTER TABLE Listings add RoomType nvarchar(1024) null</v>
      </c>
      <c r="F224" s="6"/>
      <c r="G224" s="6" t="s">
        <v>200</v>
      </c>
      <c r="H224" s="6" t="str">
        <f t="shared" si="29"/>
        <v>,RoomType</v>
      </c>
      <c r="I224" s="9">
        <v>1024</v>
      </c>
      <c r="J224" s="6" t="str">
        <f>CONCATENATE("rowData.",G224," = results.GetString(startingIndex++);")</f>
        <v>rowData.RoomType = results.GetString(startingIndex++);</v>
      </c>
      <c r="K224" s="6" t="str">
        <f>CONCATENATE("@",G224)</f>
        <v>@RoomType</v>
      </c>
      <c r="L224" s="6" t="str">
        <f t="shared" si="30"/>
        <v>,@RoomType</v>
      </c>
      <c r="M224" s="6" t="str">
        <f t="shared" si="31"/>
        <v>,RoomType = @RoomType</v>
      </c>
      <c r="N224" s="6" t="str">
        <f>CONCATENATE("result.",G224)</f>
        <v>result.RoomType</v>
      </c>
      <c r="O224" s="6" t="str">
        <f>CONCATENATE("paramCollection.AddWithValue(''",K224,"'', ",N224,");")</f>
        <v>paramCollection.AddWithValue(''@RoomType'', result.RoomType);</v>
      </c>
      <c r="P224" s="6" t="str">
        <f t="shared" si="32"/>
        <v>result.RoomType = reader.GetSafeString(ordinal++);</v>
      </c>
      <c r="Q224" s="6" t="str">
        <f t="shared" si="33"/>
        <v>String</v>
      </c>
    </row>
    <row r="225" spans="1:17" x14ac:dyDescent="0.3">
      <c r="A225" s="6" t="s">
        <v>251</v>
      </c>
      <c r="B225" s="6" t="str">
        <f t="shared" si="26"/>
        <v>nvarchar</v>
      </c>
      <c r="C225" s="6" t="str">
        <f t="shared" si="27"/>
        <v>nvarchar(50) null</v>
      </c>
      <c r="D225" s="6" t="str">
        <f t="shared" si="34"/>
        <v>,@RVParkingDimensions nvarchar(50) = Null</v>
      </c>
      <c r="E225" s="6" t="str">
        <f t="shared" si="28"/>
        <v>ALTER TABLE Listings add RVParkingDimensions nvarchar(50) null</v>
      </c>
      <c r="F225" s="6"/>
      <c r="G225" s="6" t="s">
        <v>196</v>
      </c>
      <c r="H225" s="6" t="str">
        <f t="shared" si="29"/>
        <v>,RVParkingDimensions</v>
      </c>
      <c r="I225" s="9">
        <v>50</v>
      </c>
      <c r="J225" s="6" t="str">
        <f>CONCATENATE("rowData.",G225," = results.GetString(startingIndex++);")</f>
        <v>rowData.RVParkingDimensions = results.GetString(startingIndex++);</v>
      </c>
      <c r="K225" s="6" t="str">
        <f>CONCATENATE("@",G225)</f>
        <v>@RVParkingDimensions</v>
      </c>
      <c r="L225" s="6" t="str">
        <f t="shared" si="30"/>
        <v>,@RVParkingDimensions</v>
      </c>
      <c r="M225" s="6" t="str">
        <f t="shared" si="31"/>
        <v>,RVParkingDimensions = @RVParkingDimensions</v>
      </c>
      <c r="N225" s="6" t="str">
        <f>CONCATENATE("result.",G225)</f>
        <v>result.RVParkingDimensions</v>
      </c>
      <c r="O225" s="6" t="str">
        <f>CONCATENATE("paramCollection.AddWithValue(''",K225,"'', ",N225,");")</f>
        <v>paramCollection.AddWithValue(''@RVParkingDimensions'', result.RVParkingDimensions);</v>
      </c>
      <c r="P225" s="6" t="str">
        <f t="shared" si="32"/>
        <v>result.RVParkingDimensions = reader.GetSafeString(ordinal++);</v>
      </c>
      <c r="Q225" s="6" t="str">
        <f t="shared" si="33"/>
        <v>String</v>
      </c>
    </row>
    <row r="226" spans="1:17" x14ac:dyDescent="0.3">
      <c r="A226" s="6" t="s">
        <v>251</v>
      </c>
      <c r="B226" s="6" t="str">
        <f t="shared" si="26"/>
        <v>nvarchar</v>
      </c>
      <c r="C226" s="6" t="str">
        <f t="shared" si="27"/>
        <v>nvarchar(1024) null</v>
      </c>
      <c r="D226" s="6" t="str">
        <f t="shared" si="34"/>
        <v>,@SecurityFeatures nvarchar(1024) = Null</v>
      </c>
      <c r="E226" s="6" t="str">
        <f t="shared" si="28"/>
        <v>ALTER TABLE Listings add SecurityFeatures nvarchar(1024) null</v>
      </c>
      <c r="F226" s="6"/>
      <c r="G226" s="6" t="s">
        <v>201</v>
      </c>
      <c r="H226" s="6" t="str">
        <f t="shared" si="29"/>
        <v>,SecurityFeatures</v>
      </c>
      <c r="I226" s="9">
        <v>1024</v>
      </c>
      <c r="J226" s="6" t="str">
        <f>CONCATENATE("rowData.",G226," = results.GetString(startingIndex++);")</f>
        <v>rowData.SecurityFeatures = results.GetString(startingIndex++);</v>
      </c>
      <c r="K226" s="6" t="str">
        <f>CONCATENATE("@",G226)</f>
        <v>@SecurityFeatures</v>
      </c>
      <c r="L226" s="6" t="str">
        <f t="shared" si="30"/>
        <v>,@SecurityFeatures</v>
      </c>
      <c r="M226" s="6" t="str">
        <f t="shared" si="31"/>
        <v>,SecurityFeatures = @SecurityFeatures</v>
      </c>
      <c r="N226" s="6" t="str">
        <f>CONCATENATE("result.",G226)</f>
        <v>result.SecurityFeatures</v>
      </c>
      <c r="O226" s="6" t="str">
        <f>CONCATENATE("paramCollection.AddWithValue(''",K226,"'', ",N226,");")</f>
        <v>paramCollection.AddWithValue(''@SecurityFeatures'', result.SecurityFeatures);</v>
      </c>
      <c r="P226" s="6" t="str">
        <f t="shared" si="32"/>
        <v>result.SecurityFeatures = reader.GetSafeString(ordinal++);</v>
      </c>
      <c r="Q226" s="6" t="str">
        <f t="shared" si="33"/>
        <v>String</v>
      </c>
    </row>
    <row r="227" spans="1:17" x14ac:dyDescent="0.3">
      <c r="A227" s="6" t="s">
        <v>248</v>
      </c>
      <c r="B227" s="6" t="str">
        <f t="shared" si="26"/>
        <v>bit</v>
      </c>
      <c r="C227" s="6" t="str">
        <f t="shared" si="27"/>
        <v>bit null</v>
      </c>
      <c r="D227" s="6" t="str">
        <f t="shared" si="34"/>
        <v>,@SeniorCommunityYN bit = Null</v>
      </c>
      <c r="E227" s="6" t="str">
        <f t="shared" si="28"/>
        <v>ALTER TABLE Listings add SeniorCommunityYN bit null</v>
      </c>
      <c r="F227" s="6"/>
      <c r="G227" s="6" t="s">
        <v>202</v>
      </c>
      <c r="H227" s="6" t="str">
        <f t="shared" si="29"/>
        <v>,SeniorCommunityYN</v>
      </c>
      <c r="J227" s="6" t="str">
        <f>CONCATENATE("rowData.",G227," = bool.Parse(results.GetString(startingIndex++));")</f>
        <v>rowData.SeniorCommunityYN = bool.Parse(results.GetString(startingIndex++));</v>
      </c>
      <c r="K227" s="6" t="str">
        <f>CONCATENATE("@",G227)</f>
        <v>@SeniorCommunityYN</v>
      </c>
      <c r="L227" s="6" t="str">
        <f t="shared" si="30"/>
        <v>,@SeniorCommunityYN</v>
      </c>
      <c r="M227" s="6" t="str">
        <f t="shared" si="31"/>
        <v>,SeniorCommunityYN = @SeniorCommunityYN</v>
      </c>
      <c r="N227" s="6" t="str">
        <f>CONCATENATE("result.",G227)</f>
        <v>result.SeniorCommunityYN</v>
      </c>
      <c r="O227" s="6" t="str">
        <f>CONCATENATE("paramCollection.AddWithValue(''",K227,"'', ",N227,");")</f>
        <v>paramCollection.AddWithValue(''@SeniorCommunityYN'', result.SeniorCommunityYN);</v>
      </c>
      <c r="P227" s="6" t="str">
        <f t="shared" si="32"/>
        <v>result.SeniorCommunityYN = reader.GetSafeBool(ordinal++);</v>
      </c>
      <c r="Q227" s="6" t="str">
        <f t="shared" si="33"/>
        <v>Bool</v>
      </c>
    </row>
    <row r="228" spans="1:17" x14ac:dyDescent="0.3">
      <c r="A228" s="6" t="s">
        <v>251</v>
      </c>
      <c r="B228" s="6" t="str">
        <f t="shared" si="26"/>
        <v>nvarchar</v>
      </c>
      <c r="C228" s="6" t="str">
        <f t="shared" si="27"/>
        <v>nvarchar(25) null</v>
      </c>
      <c r="D228" s="6" t="str">
        <f t="shared" si="34"/>
        <v>,@SerialU nvarchar(25) = Null</v>
      </c>
      <c r="E228" s="6" t="str">
        <f t="shared" si="28"/>
        <v>ALTER TABLE Listings add SerialU nvarchar(25) null</v>
      </c>
      <c r="F228" s="6"/>
      <c r="G228" s="6" t="s">
        <v>203</v>
      </c>
      <c r="H228" s="6" t="str">
        <f t="shared" si="29"/>
        <v>,SerialU</v>
      </c>
      <c r="I228" s="9">
        <v>25</v>
      </c>
      <c r="J228" s="6" t="str">
        <f>CONCATENATE("rowData.",G228," = results.GetString(startingIndex++);")</f>
        <v>rowData.SerialU = results.GetString(startingIndex++);</v>
      </c>
      <c r="K228" s="6" t="str">
        <f>CONCATENATE("@",G228)</f>
        <v>@SerialU</v>
      </c>
      <c r="L228" s="6" t="str">
        <f t="shared" si="30"/>
        <v>,@SerialU</v>
      </c>
      <c r="M228" s="6" t="str">
        <f t="shared" si="31"/>
        <v>,SerialU = @SerialU</v>
      </c>
      <c r="N228" s="6" t="str">
        <f>CONCATENATE("result.",G228)</f>
        <v>result.SerialU</v>
      </c>
      <c r="O228" s="6" t="str">
        <f>CONCATENATE("paramCollection.AddWithValue(''",K228,"'', ",N228,");")</f>
        <v>paramCollection.AddWithValue(''@SerialU'', result.SerialU);</v>
      </c>
      <c r="P228" s="6" t="str">
        <f t="shared" si="32"/>
        <v>result.SerialU = reader.GetSafeString(ordinal++);</v>
      </c>
      <c r="Q228" s="6" t="str">
        <f t="shared" si="33"/>
        <v>String</v>
      </c>
    </row>
    <row r="229" spans="1:17" x14ac:dyDescent="0.3">
      <c r="A229" s="6" t="s">
        <v>251</v>
      </c>
      <c r="B229" s="6" t="str">
        <f t="shared" si="26"/>
        <v>nvarchar</v>
      </c>
      <c r="C229" s="6" t="str">
        <f t="shared" si="27"/>
        <v>nvarchar(25) null</v>
      </c>
      <c r="D229" s="6" t="str">
        <f t="shared" si="34"/>
        <v>,@SerialX nvarchar(25) = Null</v>
      </c>
      <c r="E229" s="6" t="str">
        <f t="shared" si="28"/>
        <v>ALTER TABLE Listings add SerialX nvarchar(25) null</v>
      </c>
      <c r="F229" s="6"/>
      <c r="G229" s="6" t="s">
        <v>204</v>
      </c>
      <c r="H229" s="6" t="str">
        <f t="shared" si="29"/>
        <v>,SerialX</v>
      </c>
      <c r="I229" s="9">
        <v>25</v>
      </c>
      <c r="J229" s="6" t="str">
        <f>CONCATENATE("rowData.",G229," = results.GetString(startingIndex++);")</f>
        <v>rowData.SerialX = results.GetString(startingIndex++);</v>
      </c>
      <c r="K229" s="6" t="str">
        <f>CONCATENATE("@",G229)</f>
        <v>@SerialX</v>
      </c>
      <c r="L229" s="6" t="str">
        <f t="shared" si="30"/>
        <v>,@SerialX</v>
      </c>
      <c r="M229" s="6" t="str">
        <f t="shared" si="31"/>
        <v>,SerialX = @SerialX</v>
      </c>
      <c r="N229" s="6" t="str">
        <f>CONCATENATE("result.",G229)</f>
        <v>result.SerialX</v>
      </c>
      <c r="O229" s="6" t="str">
        <f>CONCATENATE("paramCollection.AddWithValue(''",K229,"'', ",N229,");")</f>
        <v>paramCollection.AddWithValue(''@SerialX'', result.SerialX);</v>
      </c>
      <c r="P229" s="6" t="str">
        <f t="shared" si="32"/>
        <v>result.SerialX = reader.GetSafeString(ordinal++);</v>
      </c>
      <c r="Q229" s="6" t="str">
        <f t="shared" si="33"/>
        <v>String</v>
      </c>
    </row>
    <row r="230" spans="1:17" x14ac:dyDescent="0.3">
      <c r="A230" s="6" t="s">
        <v>251</v>
      </c>
      <c r="B230" s="6" t="str">
        <f t="shared" si="26"/>
        <v>nvarchar</v>
      </c>
      <c r="C230" s="6" t="str">
        <f t="shared" si="27"/>
        <v>nvarchar(25) null</v>
      </c>
      <c r="D230" s="6" t="str">
        <f t="shared" si="34"/>
        <v>,@SerialXX nvarchar(25) = Null</v>
      </c>
      <c r="E230" s="6" t="str">
        <f t="shared" si="28"/>
        <v>ALTER TABLE Listings add SerialXX nvarchar(25) null</v>
      </c>
      <c r="F230" s="6"/>
      <c r="G230" s="6" t="s">
        <v>205</v>
      </c>
      <c r="H230" s="6" t="str">
        <f t="shared" si="29"/>
        <v>,SerialXX</v>
      </c>
      <c r="I230" s="9">
        <v>25</v>
      </c>
      <c r="J230" s="6" t="str">
        <f>CONCATENATE("rowData.",G230," = results.GetString(startingIndex++);")</f>
        <v>rowData.SerialXX = results.GetString(startingIndex++);</v>
      </c>
      <c r="K230" s="6" t="str">
        <f>CONCATENATE("@",G230)</f>
        <v>@SerialXX</v>
      </c>
      <c r="L230" s="6" t="str">
        <f t="shared" si="30"/>
        <v>,@SerialXX</v>
      </c>
      <c r="M230" s="6" t="str">
        <f t="shared" si="31"/>
        <v>,SerialXX = @SerialXX</v>
      </c>
      <c r="N230" s="6" t="str">
        <f>CONCATENATE("result.",G230)</f>
        <v>result.SerialXX</v>
      </c>
      <c r="O230" s="6" t="str">
        <f>CONCATENATE("paramCollection.AddWithValue(''",K230,"'', ",N230,");")</f>
        <v>paramCollection.AddWithValue(''@SerialXX'', result.SerialXX);</v>
      </c>
      <c r="P230" s="6" t="str">
        <f t="shared" si="32"/>
        <v>result.SerialXX = reader.GetSafeString(ordinal++);</v>
      </c>
      <c r="Q230" s="6" t="str">
        <f t="shared" si="33"/>
        <v>String</v>
      </c>
    </row>
    <row r="231" spans="1:17" x14ac:dyDescent="0.3">
      <c r="A231" s="6" t="s">
        <v>251</v>
      </c>
      <c r="B231" s="6" t="str">
        <f t="shared" si="26"/>
        <v>nvarchar</v>
      </c>
      <c r="C231" s="6" t="str">
        <f t="shared" si="27"/>
        <v>nvarchar(1024) null</v>
      </c>
      <c r="D231" s="6" t="str">
        <f t="shared" si="34"/>
        <v>,@Sewer nvarchar(1024) = Null</v>
      </c>
      <c r="E231" s="6" t="str">
        <f t="shared" si="28"/>
        <v>ALTER TABLE Listings add Sewer nvarchar(1024) null</v>
      </c>
      <c r="F231" s="6"/>
      <c r="G231" s="6" t="s">
        <v>206</v>
      </c>
      <c r="H231" s="6" t="str">
        <f t="shared" si="29"/>
        <v>,Sewer</v>
      </c>
      <c r="I231" s="9">
        <v>1024</v>
      </c>
      <c r="J231" s="6" t="str">
        <f>CONCATENATE("rowData.",G231," = results.GetString(startingIndex++);")</f>
        <v>rowData.Sewer = results.GetString(startingIndex++);</v>
      </c>
      <c r="K231" s="6" t="str">
        <f>CONCATENATE("@",G231)</f>
        <v>@Sewer</v>
      </c>
      <c r="L231" s="6" t="str">
        <f t="shared" si="30"/>
        <v>,@Sewer</v>
      </c>
      <c r="M231" s="6" t="str">
        <f t="shared" si="31"/>
        <v>,Sewer = @Sewer</v>
      </c>
      <c r="N231" s="6" t="str">
        <f>CONCATENATE("result.",G231)</f>
        <v>result.Sewer</v>
      </c>
      <c r="O231" s="6" t="str">
        <f>CONCATENATE("paramCollection.AddWithValue(''",K231,"'', ",N231,");")</f>
        <v>paramCollection.AddWithValue(''@Sewer'', result.Sewer);</v>
      </c>
      <c r="P231" s="6" t="str">
        <f t="shared" si="32"/>
        <v>result.Sewer = reader.GetSafeString(ordinal++);</v>
      </c>
      <c r="Q231" s="6" t="str">
        <f t="shared" si="33"/>
        <v>String</v>
      </c>
    </row>
    <row r="232" spans="1:17" x14ac:dyDescent="0.3">
      <c r="A232" s="6" t="s">
        <v>251</v>
      </c>
      <c r="B232" s="6" t="str">
        <f t="shared" si="26"/>
        <v>nvarchar</v>
      </c>
      <c r="C232" s="6" t="str">
        <f t="shared" si="27"/>
        <v>nvarchar(1024) null</v>
      </c>
      <c r="D232" s="6" t="str">
        <f t="shared" si="34"/>
        <v>,@SpaFeatures nvarchar(1024) = Null</v>
      </c>
      <c r="E232" s="6" t="str">
        <f t="shared" si="28"/>
        <v>ALTER TABLE Listings add SpaFeatures nvarchar(1024) null</v>
      </c>
      <c r="F232" s="6"/>
      <c r="G232" s="6" t="s">
        <v>207</v>
      </c>
      <c r="H232" s="6" t="str">
        <f t="shared" si="29"/>
        <v>,SpaFeatures</v>
      </c>
      <c r="I232" s="9">
        <v>1024</v>
      </c>
      <c r="J232" s="6" t="str">
        <f>CONCATENATE("rowData.",G232," = results.GetString(startingIndex++);")</f>
        <v>rowData.SpaFeatures = results.GetString(startingIndex++);</v>
      </c>
      <c r="K232" s="6" t="str">
        <f>CONCATENATE("@",G232)</f>
        <v>@SpaFeatures</v>
      </c>
      <c r="L232" s="6" t="str">
        <f t="shared" si="30"/>
        <v>,@SpaFeatures</v>
      </c>
      <c r="M232" s="6" t="str">
        <f t="shared" si="31"/>
        <v>,SpaFeatures = @SpaFeatures</v>
      </c>
      <c r="N232" s="6" t="str">
        <f>CONCATENATE("result.",G232)</f>
        <v>result.SpaFeatures</v>
      </c>
      <c r="O232" s="6" t="str">
        <f>CONCATENATE("paramCollection.AddWithValue(''",K232,"'', ",N232,");")</f>
        <v>paramCollection.AddWithValue(''@SpaFeatures'', result.SpaFeatures);</v>
      </c>
      <c r="P232" s="6" t="str">
        <f t="shared" si="32"/>
        <v>result.SpaFeatures = reader.GetSafeString(ordinal++);</v>
      </c>
      <c r="Q232" s="6" t="str">
        <f t="shared" si="33"/>
        <v>String</v>
      </c>
    </row>
    <row r="233" spans="1:17" x14ac:dyDescent="0.3">
      <c r="A233" s="6" t="s">
        <v>248</v>
      </c>
      <c r="B233" s="6" t="str">
        <f t="shared" si="26"/>
        <v>bit</v>
      </c>
      <c r="C233" s="6" t="str">
        <f t="shared" si="27"/>
        <v>bit null</v>
      </c>
      <c r="D233" s="6" t="str">
        <f t="shared" si="34"/>
        <v>,@SpaYN bit = Null</v>
      </c>
      <c r="E233" s="6" t="str">
        <f t="shared" si="28"/>
        <v>ALTER TABLE Listings add SpaYN bit null</v>
      </c>
      <c r="F233" s="6"/>
      <c r="G233" s="6" t="s">
        <v>208</v>
      </c>
      <c r="H233" s="6" t="str">
        <f t="shared" si="29"/>
        <v>,SpaYN</v>
      </c>
      <c r="J233" s="6" t="str">
        <f>CONCATENATE("rowData.",G233," = bool.Parse(results.GetString(startingIndex++));")</f>
        <v>rowData.SpaYN = bool.Parse(results.GetString(startingIndex++));</v>
      </c>
      <c r="K233" s="6" t="str">
        <f>CONCATENATE("@",G233)</f>
        <v>@SpaYN</v>
      </c>
      <c r="L233" s="6" t="str">
        <f t="shared" si="30"/>
        <v>,@SpaYN</v>
      </c>
      <c r="M233" s="6" t="str">
        <f t="shared" si="31"/>
        <v>,SpaYN = @SpaYN</v>
      </c>
      <c r="N233" s="6" t="str">
        <f>CONCATENATE("result.",G233)</f>
        <v>result.SpaYN</v>
      </c>
      <c r="O233" s="6" t="str">
        <f>CONCATENATE("paramCollection.AddWithValue(''",K233,"'', ",N233,");")</f>
        <v>paramCollection.AddWithValue(''@SpaYN'', result.SpaYN);</v>
      </c>
      <c r="P233" s="6" t="str">
        <f t="shared" si="32"/>
        <v>result.SpaYN = reader.GetSafeBool(ordinal++);</v>
      </c>
      <c r="Q233" s="6" t="str">
        <f t="shared" si="33"/>
        <v>Bool</v>
      </c>
    </row>
    <row r="234" spans="1:17" x14ac:dyDescent="0.3">
      <c r="A234" s="6" t="s">
        <v>251</v>
      </c>
      <c r="B234" s="6" t="str">
        <f t="shared" si="26"/>
        <v>nvarchar</v>
      </c>
      <c r="C234" s="6" t="str">
        <f t="shared" si="27"/>
        <v>nvarchar(1024) null</v>
      </c>
      <c r="D234" s="6" t="str">
        <f t="shared" si="34"/>
        <v>,@SpecialListingConditions nvarchar(1024) = Null</v>
      </c>
      <c r="E234" s="6" t="str">
        <f t="shared" si="28"/>
        <v>ALTER TABLE Listings add SpecialListingConditions nvarchar(1024) null</v>
      </c>
      <c r="F234" s="6"/>
      <c r="G234" s="6" t="s">
        <v>209</v>
      </c>
      <c r="H234" s="6" t="str">
        <f t="shared" si="29"/>
        <v>,SpecialListingConditions</v>
      </c>
      <c r="I234" s="9">
        <v>1024</v>
      </c>
      <c r="J234" s="6" t="str">
        <f>CONCATENATE("rowData.",G234," = results.GetString(startingIndex++);")</f>
        <v>rowData.SpecialListingConditions = results.GetString(startingIndex++);</v>
      </c>
      <c r="K234" s="6" t="str">
        <f>CONCATENATE("@",G234)</f>
        <v>@SpecialListingConditions</v>
      </c>
      <c r="L234" s="6" t="str">
        <f t="shared" si="30"/>
        <v>,@SpecialListingConditions</v>
      </c>
      <c r="M234" s="6" t="str">
        <f t="shared" si="31"/>
        <v>,SpecialListingConditions = @SpecialListingConditions</v>
      </c>
      <c r="N234" s="6" t="str">
        <f>CONCATENATE("result.",G234)</f>
        <v>result.SpecialListingConditions</v>
      </c>
      <c r="O234" s="6" t="str">
        <f>CONCATENATE("paramCollection.AddWithValue(''",K234,"'', ",N234,");")</f>
        <v>paramCollection.AddWithValue(''@SpecialListingConditions'', result.SpecialListingConditions);</v>
      </c>
      <c r="P234" s="6" t="str">
        <f t="shared" si="32"/>
        <v>result.SpecialListingConditions = reader.GetSafeString(ordinal++);</v>
      </c>
      <c r="Q234" s="6" t="str">
        <f t="shared" si="33"/>
        <v>String</v>
      </c>
    </row>
    <row r="235" spans="1:17" x14ac:dyDescent="0.3">
      <c r="A235" s="6" t="s">
        <v>248</v>
      </c>
      <c r="B235" s="6" t="str">
        <f t="shared" si="26"/>
        <v>bit</v>
      </c>
      <c r="C235" s="6" t="str">
        <f t="shared" si="27"/>
        <v>bit null</v>
      </c>
      <c r="D235" s="6" t="str">
        <f t="shared" si="34"/>
        <v>,@SprinklersYN bit = Null</v>
      </c>
      <c r="E235" s="6" t="str">
        <f t="shared" si="28"/>
        <v>ALTER TABLE Listings add SprinklersYN bit null</v>
      </c>
      <c r="F235" s="6"/>
      <c r="G235" s="6" t="s">
        <v>210</v>
      </c>
      <c r="H235" s="6" t="str">
        <f t="shared" si="29"/>
        <v>,SprinklersYN</v>
      </c>
      <c r="J235" s="6" t="str">
        <f>CONCATENATE("rowData.",G235," = bool.Parse(results.GetString(startingIndex++));")</f>
        <v>rowData.SprinklersYN = bool.Parse(results.GetString(startingIndex++));</v>
      </c>
      <c r="K235" s="6" t="str">
        <f>CONCATENATE("@",G235)</f>
        <v>@SprinklersYN</v>
      </c>
      <c r="L235" s="6" t="str">
        <f t="shared" si="30"/>
        <v>,@SprinklersYN</v>
      </c>
      <c r="M235" s="6" t="str">
        <f t="shared" si="31"/>
        <v>,SprinklersYN = @SprinklersYN</v>
      </c>
      <c r="N235" s="6" t="str">
        <f>CONCATENATE("result.",G235)</f>
        <v>result.SprinklersYN</v>
      </c>
      <c r="O235" s="6" t="str">
        <f>CONCATENATE("paramCollection.AddWithValue(''",K235,"'', ",N235,");")</f>
        <v>paramCollection.AddWithValue(''@SprinklersYN'', result.SprinklersYN);</v>
      </c>
      <c r="P235" s="6" t="str">
        <f t="shared" si="32"/>
        <v>result.SprinklersYN = reader.GetSafeBool(ordinal++);</v>
      </c>
      <c r="Q235" s="6" t="str">
        <f t="shared" si="33"/>
        <v>Bool</v>
      </c>
    </row>
    <row r="236" spans="1:17" x14ac:dyDescent="0.3">
      <c r="A236" s="6" t="s">
        <v>254</v>
      </c>
      <c r="B236" s="6" t="str">
        <f t="shared" si="26"/>
        <v>datetime2(7)</v>
      </c>
      <c r="C236" s="6" t="str">
        <f t="shared" si="27"/>
        <v>datetime2(7) null</v>
      </c>
      <c r="D236" s="6" t="str">
        <f t="shared" si="34"/>
        <v>,@StatusChangeTimestamp datetime2(7) = Null</v>
      </c>
      <c r="E236" s="6" t="str">
        <f t="shared" si="28"/>
        <v>ALTER TABLE Listings add StatusChangeTimestamp datetime2(7) null</v>
      </c>
      <c r="F236" s="6"/>
      <c r="G236" s="6" t="s">
        <v>213</v>
      </c>
      <c r="H236" s="6" t="str">
        <f t="shared" si="29"/>
        <v>,StatusChangeTimestamp</v>
      </c>
      <c r="J236" s="6" t="str">
        <f>CONCATENATE("rowData.",G236," = DateTime.Parse(results.GetString(startingIndex++));")</f>
        <v>rowData.StatusChangeTimestamp = DateTime.Parse(results.GetString(startingIndex++));</v>
      </c>
      <c r="K236" s="6" t="str">
        <f>CONCATENATE("@",G236)</f>
        <v>@StatusChangeTimestamp</v>
      </c>
      <c r="L236" s="6" t="str">
        <f t="shared" si="30"/>
        <v>,@StatusChangeTimestamp</v>
      </c>
      <c r="M236" s="6" t="str">
        <f t="shared" si="31"/>
        <v>,StatusChangeTimestamp = @StatusChangeTimestamp</v>
      </c>
      <c r="N236" s="6" t="str">
        <f>CONCATENATE("result.",G236)</f>
        <v>result.StatusChangeTimestamp</v>
      </c>
      <c r="O236" s="6" t="str">
        <f>CONCATENATE("paramCollection.AddWithValue(''",K236,"'', ",N236,");")</f>
        <v>paramCollection.AddWithValue(''@StatusChangeTimestamp'', result.StatusChangeTimestamp);</v>
      </c>
      <c r="P236" s="6" t="str">
        <f t="shared" si="32"/>
        <v>result.StatusChangeTimestamp = reader.GetSafeDateTime(ordinal++);</v>
      </c>
      <c r="Q236" s="6" t="str">
        <f t="shared" si="33"/>
        <v>DateTime</v>
      </c>
    </row>
    <row r="237" spans="1:17" x14ac:dyDescent="0.3">
      <c r="A237" s="6" t="s">
        <v>252</v>
      </c>
      <c r="B237" s="6" t="str">
        <f t="shared" si="26"/>
        <v>int</v>
      </c>
      <c r="C237" s="6" t="str">
        <f t="shared" si="27"/>
        <v>int null</v>
      </c>
      <c r="D237" s="6" t="str">
        <f t="shared" si="34"/>
        <v>,@StoriesTotal int = Null</v>
      </c>
      <c r="E237" s="6" t="str">
        <f t="shared" si="28"/>
        <v>ALTER TABLE Listings add StoriesTotal int null</v>
      </c>
      <c r="F237" s="6"/>
      <c r="G237" s="6" t="s">
        <v>214</v>
      </c>
      <c r="H237" s="6" t="str">
        <f t="shared" si="29"/>
        <v>,StoriesTotal</v>
      </c>
      <c r="J237" s="6" t="str">
        <f>CONCATENATE("rowData.",G237," = Int32.TryParse(results.GetString(startingIndex++), out temp);")</f>
        <v>rowData.StoriesTotal = Int32.TryParse(results.GetString(startingIndex++), out temp);</v>
      </c>
      <c r="K237" s="6" t="str">
        <f>CONCATENATE("@",G237)</f>
        <v>@StoriesTotal</v>
      </c>
      <c r="L237" s="6" t="str">
        <f t="shared" si="30"/>
        <v>,@StoriesTotal</v>
      </c>
      <c r="M237" s="6" t="str">
        <f t="shared" si="31"/>
        <v>,StoriesTotal = @StoriesTotal</v>
      </c>
      <c r="N237" s="6" t="str">
        <f>CONCATENATE("result.",G237)</f>
        <v>result.StoriesTotal</v>
      </c>
      <c r="O237" s="6" t="str">
        <f>CONCATENATE("paramCollection.AddWithValue(''",K237,"'', ",N237,");")</f>
        <v>paramCollection.AddWithValue(''@StoriesTotal'', result.StoriesTotal);</v>
      </c>
      <c r="P237" s="6" t="str">
        <f t="shared" si="32"/>
        <v>result.StoriesTotal = reader.GetSafeInt32(ordinal++);</v>
      </c>
      <c r="Q237" s="6" t="str">
        <f t="shared" si="33"/>
        <v>Int32</v>
      </c>
    </row>
    <row r="238" spans="1:17" x14ac:dyDescent="0.3">
      <c r="A238" s="6" t="s">
        <v>251</v>
      </c>
      <c r="B238" s="6" t="str">
        <f t="shared" si="26"/>
        <v>nvarchar</v>
      </c>
      <c r="C238" s="6" t="str">
        <f t="shared" si="27"/>
        <v>nvarchar(50) null</v>
      </c>
      <c r="D238" s="6" t="str">
        <f t="shared" si="34"/>
        <v>,@SubdivisionName nvarchar(50) = Null</v>
      </c>
      <c r="E238" s="6" t="str">
        <f t="shared" si="28"/>
        <v>ALTER TABLE Listings add SubdivisionName nvarchar(50) null</v>
      </c>
      <c r="F238" s="6"/>
      <c r="G238" s="6" t="s">
        <v>222</v>
      </c>
      <c r="H238" s="6" t="str">
        <f t="shared" si="29"/>
        <v>,SubdivisionName</v>
      </c>
      <c r="I238" s="9">
        <v>50</v>
      </c>
      <c r="J238" s="6" t="str">
        <f>CONCATENATE("rowData.",G238," = results.GetString(startingIndex++);")</f>
        <v>rowData.SubdivisionName = results.GetString(startingIndex++);</v>
      </c>
      <c r="K238" s="6" t="str">
        <f>CONCATENATE("@",G238)</f>
        <v>@SubdivisionName</v>
      </c>
      <c r="L238" s="6" t="str">
        <f t="shared" si="30"/>
        <v>,@SubdivisionName</v>
      </c>
      <c r="M238" s="6" t="str">
        <f t="shared" si="31"/>
        <v>,SubdivisionName = @SubdivisionName</v>
      </c>
      <c r="N238" s="6" t="str">
        <f>CONCATENATE("result.",G238)</f>
        <v>result.SubdivisionName</v>
      </c>
      <c r="O238" s="6" t="str">
        <f>CONCATENATE("paramCollection.AddWithValue(''",K238,"'', ",N238,");")</f>
        <v>paramCollection.AddWithValue(''@SubdivisionName'', result.SubdivisionName);</v>
      </c>
      <c r="P238" s="6" t="str">
        <f t="shared" si="32"/>
        <v>result.SubdivisionName = reader.GetSafeString(ordinal++);</v>
      </c>
      <c r="Q238" s="6" t="str">
        <f t="shared" si="33"/>
        <v>String</v>
      </c>
    </row>
    <row r="239" spans="1:17" x14ac:dyDescent="0.3">
      <c r="A239" s="6" t="s">
        <v>251</v>
      </c>
      <c r="B239" s="6" t="str">
        <f t="shared" si="26"/>
        <v>nvarchar</v>
      </c>
      <c r="C239" s="6" t="str">
        <f t="shared" si="27"/>
        <v>nvarchar(50) null</v>
      </c>
      <c r="D239" s="6" t="str">
        <f t="shared" si="34"/>
        <v>,@SubdivisionNameOther nvarchar(50) = Null</v>
      </c>
      <c r="E239" s="6" t="str">
        <f t="shared" si="28"/>
        <v>ALTER TABLE Listings add SubdivisionNameOther nvarchar(50) null</v>
      </c>
      <c r="F239" s="6"/>
      <c r="G239" s="6" t="s">
        <v>223</v>
      </c>
      <c r="H239" s="6" t="str">
        <f t="shared" si="29"/>
        <v>,SubdivisionNameOther</v>
      </c>
      <c r="I239" s="9">
        <v>50</v>
      </c>
      <c r="J239" s="6" t="str">
        <f>CONCATENATE("rowData.",G239," = results.GetString(startingIndex++);")</f>
        <v>rowData.SubdivisionNameOther = results.GetString(startingIndex++);</v>
      </c>
      <c r="K239" s="6" t="str">
        <f>CONCATENATE("@",G239)</f>
        <v>@SubdivisionNameOther</v>
      </c>
      <c r="L239" s="6" t="str">
        <f t="shared" si="30"/>
        <v>,@SubdivisionNameOther</v>
      </c>
      <c r="M239" s="6" t="str">
        <f t="shared" si="31"/>
        <v>,SubdivisionNameOther = @SubdivisionNameOther</v>
      </c>
      <c r="N239" s="6" t="str">
        <f>CONCATENATE("result.",G239)</f>
        <v>result.SubdivisionNameOther</v>
      </c>
      <c r="O239" s="6" t="str">
        <f>CONCATENATE("paramCollection.AddWithValue(''",K239,"'', ",N239,");")</f>
        <v>paramCollection.AddWithValue(''@SubdivisionNameOther'', result.SubdivisionNameOther);</v>
      </c>
      <c r="P239" s="6" t="str">
        <f t="shared" si="32"/>
        <v>result.SubdivisionNameOther = reader.GetSafeString(ordinal++);</v>
      </c>
      <c r="Q239" s="6" t="str">
        <f t="shared" si="33"/>
        <v>String</v>
      </c>
    </row>
    <row r="240" spans="1:17" x14ac:dyDescent="0.3">
      <c r="A240" s="6" t="s">
        <v>251</v>
      </c>
      <c r="B240" s="6" t="str">
        <f t="shared" si="26"/>
        <v>nvarchar</v>
      </c>
      <c r="C240" s="6" t="str">
        <f t="shared" si="27"/>
        <v>nvarchar(25) null</v>
      </c>
      <c r="D240" s="6" t="str">
        <f t="shared" si="34"/>
        <v>,@TaxLot nvarchar(25) = Null</v>
      </c>
      <c r="E240" s="6" t="str">
        <f t="shared" si="28"/>
        <v>ALTER TABLE Listings add TaxLot nvarchar(25) null</v>
      </c>
      <c r="F240" s="6"/>
      <c r="G240" s="6" t="s">
        <v>224</v>
      </c>
      <c r="H240" s="6" t="str">
        <f t="shared" si="29"/>
        <v>,TaxLot</v>
      </c>
      <c r="I240" s="9">
        <v>25</v>
      </c>
      <c r="J240" s="6" t="str">
        <f>CONCATENATE("rowData.",G240," = results.GetString(startingIndex++);")</f>
        <v>rowData.TaxLot = results.GetString(startingIndex++);</v>
      </c>
      <c r="K240" s="6" t="str">
        <f>CONCATENATE("@",G240)</f>
        <v>@TaxLot</v>
      </c>
      <c r="L240" s="6" t="str">
        <f t="shared" si="30"/>
        <v>,@TaxLot</v>
      </c>
      <c r="M240" s="6" t="str">
        <f t="shared" si="31"/>
        <v>,TaxLot = @TaxLot</v>
      </c>
      <c r="N240" s="6" t="str">
        <f>CONCATENATE("result.",G240)</f>
        <v>result.TaxLot</v>
      </c>
      <c r="O240" s="6" t="str">
        <f>CONCATENATE("paramCollection.AddWithValue(''",K240,"'', ",N240,");")</f>
        <v>paramCollection.AddWithValue(''@TaxLot'', result.TaxLot);</v>
      </c>
      <c r="P240" s="6" t="str">
        <f t="shared" si="32"/>
        <v>result.TaxLot = reader.GetSafeString(ordinal++);</v>
      </c>
      <c r="Q240" s="6" t="str">
        <f t="shared" si="33"/>
        <v>String</v>
      </c>
    </row>
    <row r="241" spans="1:17" x14ac:dyDescent="0.3">
      <c r="A241" s="6" t="s">
        <v>251</v>
      </c>
      <c r="B241" s="6" t="str">
        <f t="shared" si="26"/>
        <v>nvarchar</v>
      </c>
      <c r="C241" s="6" t="str">
        <f t="shared" si="27"/>
        <v>nvarchar(1) null</v>
      </c>
      <c r="D241" s="6" t="str">
        <f t="shared" si="34"/>
        <v>,@TaxModel nvarchar(1) = Null</v>
      </c>
      <c r="E241" s="6" t="str">
        <f t="shared" si="28"/>
        <v>ALTER TABLE Listings add TaxModel nvarchar(1) null</v>
      </c>
      <c r="F241" s="6"/>
      <c r="G241" s="6" t="s">
        <v>225</v>
      </c>
      <c r="H241" s="6" t="str">
        <f t="shared" si="29"/>
        <v>,TaxModel</v>
      </c>
      <c r="I241" s="9">
        <v>1</v>
      </c>
      <c r="J241" s="6" t="str">
        <f>CONCATENATE("rowData.",G241," = results.GetString(startingIndex++);")</f>
        <v>rowData.TaxModel = results.GetString(startingIndex++);</v>
      </c>
      <c r="K241" s="6" t="str">
        <f>CONCATENATE("@",G241)</f>
        <v>@TaxModel</v>
      </c>
      <c r="L241" s="6" t="str">
        <f t="shared" si="30"/>
        <v>,@TaxModel</v>
      </c>
      <c r="M241" s="6" t="str">
        <f t="shared" si="31"/>
        <v>,TaxModel = @TaxModel</v>
      </c>
      <c r="N241" s="6" t="str">
        <f>CONCATENATE("result.",G241)</f>
        <v>result.TaxModel</v>
      </c>
      <c r="O241" s="6" t="str">
        <f>CONCATENATE("paramCollection.AddWithValue(''",K241,"'', ",N241,");")</f>
        <v>paramCollection.AddWithValue(''@TaxModel'', result.TaxModel);</v>
      </c>
      <c r="P241" s="6" t="str">
        <f t="shared" si="32"/>
        <v>result.TaxModel = reader.GetSafeString(ordinal++);</v>
      </c>
      <c r="Q241" s="6" t="str">
        <f t="shared" si="33"/>
        <v>String</v>
      </c>
    </row>
    <row r="242" spans="1:17" x14ac:dyDescent="0.3">
      <c r="A242" s="6" t="s">
        <v>251</v>
      </c>
      <c r="B242" s="6" t="str">
        <f t="shared" si="26"/>
        <v>nvarchar</v>
      </c>
      <c r="C242" s="6" t="str">
        <f t="shared" si="27"/>
        <v>nvarchar(25) null</v>
      </c>
      <c r="D242" s="6" t="str">
        <f t="shared" si="34"/>
        <v>,@TaxTract nvarchar(25) = Null</v>
      </c>
      <c r="E242" s="6" t="str">
        <f t="shared" si="28"/>
        <v>ALTER TABLE Listings add TaxTract nvarchar(25) null</v>
      </c>
      <c r="F242" s="6"/>
      <c r="G242" s="6" t="s">
        <v>226</v>
      </c>
      <c r="H242" s="6" t="str">
        <f t="shared" si="29"/>
        <v>,TaxTract</v>
      </c>
      <c r="I242" s="9">
        <v>25</v>
      </c>
      <c r="J242" s="6" t="str">
        <f>CONCATENATE("rowData.",G242," = results.GetString(startingIndex++);")</f>
        <v>rowData.TaxTract = results.GetString(startingIndex++);</v>
      </c>
      <c r="K242" s="6" t="str">
        <f>CONCATENATE("@",G242)</f>
        <v>@TaxTract</v>
      </c>
      <c r="L242" s="6" t="str">
        <f t="shared" si="30"/>
        <v>,@TaxTract</v>
      </c>
      <c r="M242" s="6" t="str">
        <f t="shared" si="31"/>
        <v>,TaxTract = @TaxTract</v>
      </c>
      <c r="N242" s="6" t="str">
        <f>CONCATENATE("result.",G242)</f>
        <v>result.TaxTract</v>
      </c>
      <c r="O242" s="6" t="str">
        <f>CONCATENATE("paramCollection.AddWithValue(''",K242,"'', ",N242,");")</f>
        <v>paramCollection.AddWithValue(''@TaxTract'', result.TaxTract);</v>
      </c>
      <c r="P242" s="6" t="str">
        <f t="shared" si="32"/>
        <v>result.TaxTract = reader.GetSafeString(ordinal++);</v>
      </c>
      <c r="Q242" s="6" t="str">
        <f t="shared" si="33"/>
        <v>String</v>
      </c>
    </row>
    <row r="243" spans="1:17" x14ac:dyDescent="0.3">
      <c r="A243" s="6" t="s">
        <v>251</v>
      </c>
      <c r="B243" s="6" t="str">
        <f t="shared" si="26"/>
        <v>nvarchar</v>
      </c>
      <c r="C243" s="6" t="str">
        <f t="shared" si="27"/>
        <v>nvarchar(6) null</v>
      </c>
      <c r="D243" s="6" t="str">
        <f t="shared" si="34"/>
        <v>,@TaxTractNumber nvarchar(6) = Null</v>
      </c>
      <c r="E243" s="6" t="str">
        <f t="shared" si="28"/>
        <v>ALTER TABLE Listings add TaxTractNumber nvarchar(6) null</v>
      </c>
      <c r="F243" s="6"/>
      <c r="G243" s="6" t="s">
        <v>227</v>
      </c>
      <c r="H243" s="6" t="str">
        <f t="shared" si="29"/>
        <v>,TaxTractNumber</v>
      </c>
      <c r="I243" s="9">
        <v>6</v>
      </c>
      <c r="J243" s="6" t="str">
        <f>CONCATENATE("rowData.",G243," = results.GetString(startingIndex++);")</f>
        <v>rowData.TaxTractNumber = results.GetString(startingIndex++);</v>
      </c>
      <c r="K243" s="6" t="str">
        <f>CONCATENATE("@",G243)</f>
        <v>@TaxTractNumber</v>
      </c>
      <c r="L243" s="6" t="str">
        <f t="shared" si="30"/>
        <v>,@TaxTractNumber</v>
      </c>
      <c r="M243" s="6" t="str">
        <f t="shared" si="31"/>
        <v>,TaxTractNumber = @TaxTractNumber</v>
      </c>
      <c r="N243" s="6" t="str">
        <f>CONCATENATE("result.",G243)</f>
        <v>result.TaxTractNumber</v>
      </c>
      <c r="O243" s="6" t="str">
        <f>CONCATENATE("paramCollection.AddWithValue(''",K243,"'', ",N243,");")</f>
        <v>paramCollection.AddWithValue(''@TaxTractNumber'', result.TaxTractNumber);</v>
      </c>
      <c r="P243" s="6" t="str">
        <f t="shared" si="32"/>
        <v>result.TaxTractNumber = reader.GetSafeString(ordinal++);</v>
      </c>
      <c r="Q243" s="6" t="str">
        <f t="shared" si="33"/>
        <v>String</v>
      </c>
    </row>
    <row r="244" spans="1:17" x14ac:dyDescent="0.3">
      <c r="A244" s="6" t="s">
        <v>251</v>
      </c>
      <c r="B244" s="6" t="str">
        <f t="shared" si="26"/>
        <v>nvarchar</v>
      </c>
      <c r="C244" s="6" t="str">
        <f t="shared" si="27"/>
        <v>nvarchar(4) null</v>
      </c>
      <c r="D244" s="6" t="str">
        <f t="shared" si="34"/>
        <v>,@TractSubAreaCode nvarchar(4) = Null</v>
      </c>
      <c r="E244" s="6" t="str">
        <f t="shared" si="28"/>
        <v>ALTER TABLE Listings add TractSubAreaCode nvarchar(4) null</v>
      </c>
      <c r="F244" s="6"/>
      <c r="G244" s="6" t="s">
        <v>228</v>
      </c>
      <c r="H244" s="6" t="str">
        <f t="shared" si="29"/>
        <v>,TractSubAreaCode</v>
      </c>
      <c r="I244" s="9">
        <v>4</v>
      </c>
      <c r="J244" s="6" t="str">
        <f>CONCATENATE("rowData.",G244," = results.GetString(startingIndex++);")</f>
        <v>rowData.TractSubAreaCode = results.GetString(startingIndex++);</v>
      </c>
      <c r="K244" s="6" t="str">
        <f>CONCATENATE("@",G244)</f>
        <v>@TractSubAreaCode</v>
      </c>
      <c r="L244" s="6" t="str">
        <f t="shared" si="30"/>
        <v>,@TractSubAreaCode</v>
      </c>
      <c r="M244" s="6" t="str">
        <f t="shared" si="31"/>
        <v>,TractSubAreaCode = @TractSubAreaCode</v>
      </c>
      <c r="N244" s="6" t="str">
        <f>CONCATENATE("result.",G244)</f>
        <v>result.TractSubAreaCode</v>
      </c>
      <c r="O244" s="6" t="str">
        <f>CONCATENATE("paramCollection.AddWithValue(''",K244,"'', ",N244,");")</f>
        <v>paramCollection.AddWithValue(''@TractSubAreaCode'', result.TractSubAreaCode);</v>
      </c>
      <c r="P244" s="6" t="str">
        <f t="shared" si="32"/>
        <v>result.TractSubAreaCode = reader.GetSafeString(ordinal++);</v>
      </c>
      <c r="Q244" s="6" t="str">
        <f t="shared" si="33"/>
        <v>String</v>
      </c>
    </row>
    <row r="245" spans="1:17" x14ac:dyDescent="0.3">
      <c r="A245" s="6" t="s">
        <v>253</v>
      </c>
      <c r="B245" s="6" t="str">
        <f t="shared" si="26"/>
        <v>decimal</v>
      </c>
      <c r="C245" s="6" t="str">
        <f t="shared" si="27"/>
        <v>decimal(14,2) null</v>
      </c>
      <c r="D245" s="6" t="str">
        <f t="shared" si="34"/>
        <v>,@UncoveredSpaces decimal(14,2) = Null</v>
      </c>
      <c r="E245" s="6" t="str">
        <f t="shared" si="28"/>
        <v>ALTER TABLE Listings add UncoveredSpaces decimal(14,2) null</v>
      </c>
      <c r="F245" s="6"/>
      <c r="G245" s="6" t="s">
        <v>229</v>
      </c>
      <c r="H245" s="6" t="str">
        <f t="shared" si="29"/>
        <v>,UncoveredSpaces</v>
      </c>
      <c r="I245" s="9" t="s">
        <v>619</v>
      </c>
      <c r="J245" s="6" t="str">
        <f>CONCATENATE("rowData.",G245," = Int32.TryParse(results.GetString(startingIndex++), out temp);")</f>
        <v>rowData.UncoveredSpaces = Int32.TryParse(results.GetString(startingIndex++), out temp);</v>
      </c>
      <c r="K245" s="6" t="str">
        <f>CONCATENATE("@",G245)</f>
        <v>@UncoveredSpaces</v>
      </c>
      <c r="L245" s="6" t="str">
        <f t="shared" si="30"/>
        <v>,@UncoveredSpaces</v>
      </c>
      <c r="M245" s="6" t="str">
        <f t="shared" si="31"/>
        <v>,UncoveredSpaces = @UncoveredSpaces</v>
      </c>
      <c r="N245" s="6" t="str">
        <f>CONCATENATE("result.",G245)</f>
        <v>result.UncoveredSpaces</v>
      </c>
      <c r="O245" s="6" t="str">
        <f>CONCATENATE("paramCollection.AddWithValue(''",K245,"'', ",N245,");")</f>
        <v>paramCollection.AddWithValue(''@UncoveredSpaces'', result.UncoveredSpaces);</v>
      </c>
      <c r="P245" s="6" t="str">
        <f t="shared" si="32"/>
        <v>result.UncoveredSpaces = reader.GetSafeDecimal(ordinal++);</v>
      </c>
      <c r="Q245" s="6" t="str">
        <f t="shared" si="33"/>
        <v>Decimal</v>
      </c>
    </row>
    <row r="246" spans="1:17" x14ac:dyDescent="0.3">
      <c r="A246" s="6" t="s">
        <v>251</v>
      </c>
      <c r="B246" s="6" t="str">
        <f t="shared" si="26"/>
        <v>nvarchar</v>
      </c>
      <c r="C246" s="6" t="str">
        <f t="shared" si="27"/>
        <v>nvarchar(25) null</v>
      </c>
      <c r="D246" s="6" t="str">
        <f t="shared" si="34"/>
        <v>,@UnitNumber nvarchar(25) = Null</v>
      </c>
      <c r="E246" s="6" t="str">
        <f t="shared" si="28"/>
        <v>ALTER TABLE Listings add UnitNumber nvarchar(25) null</v>
      </c>
      <c r="F246" s="6"/>
      <c r="G246" s="6" t="s">
        <v>230</v>
      </c>
      <c r="H246" s="6" t="str">
        <f t="shared" si="29"/>
        <v>,UnitNumber</v>
      </c>
      <c r="I246" s="9">
        <v>25</v>
      </c>
      <c r="J246" s="6" t="str">
        <f>CONCATENATE("rowData.",G246," = results.GetString(startingIndex++);")</f>
        <v>rowData.UnitNumber = results.GetString(startingIndex++);</v>
      </c>
      <c r="K246" s="6" t="str">
        <f>CONCATENATE("@",G246)</f>
        <v>@UnitNumber</v>
      </c>
      <c r="L246" s="6" t="str">
        <f t="shared" si="30"/>
        <v>,@UnitNumber</v>
      </c>
      <c r="M246" s="6" t="str">
        <f t="shared" si="31"/>
        <v>,UnitNumber = @UnitNumber</v>
      </c>
      <c r="N246" s="6" t="str">
        <f>CONCATENATE("result.",G246)</f>
        <v>result.UnitNumber</v>
      </c>
      <c r="O246" s="6" t="str">
        <f>CONCATENATE("paramCollection.AddWithValue(''",K246,"'', ",N246,");")</f>
        <v>paramCollection.AddWithValue(''@UnitNumber'', result.UnitNumber);</v>
      </c>
      <c r="P246" s="6" t="str">
        <f t="shared" si="32"/>
        <v>result.UnitNumber = reader.GetSafeString(ordinal++);</v>
      </c>
      <c r="Q246" s="6" t="str">
        <f t="shared" si="33"/>
        <v>String</v>
      </c>
    </row>
    <row r="247" spans="1:17" x14ac:dyDescent="0.3">
      <c r="A247" s="6" t="s">
        <v>251</v>
      </c>
      <c r="B247" s="6" t="str">
        <f t="shared" si="26"/>
        <v>nvarchar</v>
      </c>
      <c r="C247" s="6" t="str">
        <f t="shared" si="27"/>
        <v>nvarchar(1024) null</v>
      </c>
      <c r="D247" s="6" t="str">
        <f t="shared" si="34"/>
        <v>,@Utilities nvarchar(1024) = Null</v>
      </c>
      <c r="E247" s="6" t="str">
        <f t="shared" si="28"/>
        <v>ALTER TABLE Listings add Utilities nvarchar(1024) null</v>
      </c>
      <c r="F247" s="6"/>
      <c r="G247" s="6" t="s">
        <v>231</v>
      </c>
      <c r="H247" s="6" t="str">
        <f t="shared" si="29"/>
        <v>,Utilities</v>
      </c>
      <c r="I247" s="9">
        <v>1024</v>
      </c>
      <c r="J247" s="6" t="str">
        <f>CONCATENATE("rowData.",G247," = results.GetString(startingIndex++);")</f>
        <v>rowData.Utilities = results.GetString(startingIndex++);</v>
      </c>
      <c r="K247" s="6" t="str">
        <f>CONCATENATE("@",G247)</f>
        <v>@Utilities</v>
      </c>
      <c r="L247" s="6" t="str">
        <f t="shared" si="30"/>
        <v>,@Utilities</v>
      </c>
      <c r="M247" s="6" t="str">
        <f t="shared" si="31"/>
        <v>,Utilities = @Utilities</v>
      </c>
      <c r="N247" s="6" t="str">
        <f>CONCATENATE("result.",G247)</f>
        <v>result.Utilities</v>
      </c>
      <c r="O247" s="6" t="str">
        <f>CONCATENATE("paramCollection.AddWithValue(''",K247,"'', ",N247,");")</f>
        <v>paramCollection.AddWithValue(''@Utilities'', result.Utilities);</v>
      </c>
      <c r="P247" s="6" t="str">
        <f t="shared" si="32"/>
        <v>result.Utilities = reader.GetSafeString(ordinal++);</v>
      </c>
      <c r="Q247" s="6" t="str">
        <f t="shared" si="33"/>
        <v>String</v>
      </c>
    </row>
    <row r="248" spans="1:17" x14ac:dyDescent="0.3">
      <c r="A248" s="6" t="s">
        <v>251</v>
      </c>
      <c r="B248" s="6" t="str">
        <f t="shared" si="26"/>
        <v>nvarchar</v>
      </c>
      <c r="C248" s="6" t="str">
        <f t="shared" si="27"/>
        <v>nvarchar(1024) null</v>
      </c>
      <c r="D248" s="6" t="str">
        <f t="shared" si="34"/>
        <v>,@MlsView nvarchar(1024) = Null</v>
      </c>
      <c r="E248" s="6" t="str">
        <f t="shared" si="28"/>
        <v>ALTER TABLE Listings add View nvarchar(1024) null</v>
      </c>
      <c r="F248" s="6" t="s">
        <v>638</v>
      </c>
      <c r="G248" s="6" t="s">
        <v>232</v>
      </c>
      <c r="H248" s="6" t="s">
        <v>644</v>
      </c>
      <c r="I248" s="9">
        <v>1024</v>
      </c>
      <c r="J248" s="6" t="str">
        <f>CONCATENATE("rowData.",G248," = results.GetString(startingIndex++);")</f>
        <v>rowData.View = results.GetString(startingIndex++);</v>
      </c>
      <c r="K248" s="6" t="str">
        <f>CONCATENATE("@","MlsView")</f>
        <v>@MlsView</v>
      </c>
      <c r="L248" s="6" t="str">
        <f t="shared" si="30"/>
        <v>,@MlsView</v>
      </c>
      <c r="M248" s="6" t="str">
        <f t="shared" si="31"/>
        <v>,MlsView = @MlsView</v>
      </c>
      <c r="N248" s="6" t="s">
        <v>617</v>
      </c>
      <c r="O248" s="6" t="str">
        <f>CONCATENATE("paramCollection.AddWithValue(''",K248,"'', ",N248,");")</f>
        <v>paramCollection.AddWithValue(''@MlsView'', result.View);</v>
      </c>
      <c r="P248" s="6" t="str">
        <f t="shared" si="32"/>
        <v>result.View = reader.GetSafeString(ordinal++);</v>
      </c>
      <c r="Q248" s="6" t="str">
        <f t="shared" si="33"/>
        <v>String</v>
      </c>
    </row>
    <row r="249" spans="1:17" x14ac:dyDescent="0.3">
      <c r="A249" s="6" t="s">
        <v>248</v>
      </c>
      <c r="B249" s="6" t="str">
        <f t="shared" si="26"/>
        <v>bit</v>
      </c>
      <c r="C249" s="6" t="str">
        <f t="shared" si="27"/>
        <v>bit null</v>
      </c>
      <c r="D249" s="6" t="str">
        <f t="shared" si="34"/>
        <v>,@ViewYN bit = Null</v>
      </c>
      <c r="E249" s="6" t="str">
        <f t="shared" si="28"/>
        <v>ALTER TABLE Listings add ViewYN bit null</v>
      </c>
      <c r="F249" s="6"/>
      <c r="G249" s="6" t="s">
        <v>233</v>
      </c>
      <c r="H249" s="6" t="str">
        <f t="shared" si="29"/>
        <v>,ViewYN</v>
      </c>
      <c r="J249" s="6" t="str">
        <f>CONCATENATE("rowData.",G249," = bool.Parse(results.GetString(startingIndex++));")</f>
        <v>rowData.ViewYN = bool.Parse(results.GetString(startingIndex++));</v>
      </c>
      <c r="K249" s="6" t="str">
        <f>CONCATENATE("@",G249)</f>
        <v>@ViewYN</v>
      </c>
      <c r="L249" s="6" t="str">
        <f t="shared" si="30"/>
        <v>,@ViewYN</v>
      </c>
      <c r="M249" s="6" t="str">
        <f t="shared" si="31"/>
        <v>,ViewYN = @ViewYN</v>
      </c>
      <c r="N249" s="6" t="str">
        <f>CONCATENATE("result.",G249)</f>
        <v>result.ViewYN</v>
      </c>
      <c r="O249" s="6" t="str">
        <f>CONCATENATE("paramCollection.AddWithValue(''",K249,"'', ",N249,");")</f>
        <v>paramCollection.AddWithValue(''@ViewYN'', result.ViewYN);</v>
      </c>
      <c r="P249" s="6" t="str">
        <f t="shared" si="32"/>
        <v>result.ViewYN = reader.GetSafeBool(ordinal++);</v>
      </c>
      <c r="Q249" s="6" t="str">
        <f t="shared" si="33"/>
        <v>Bool</v>
      </c>
    </row>
    <row r="250" spans="1:17" x14ac:dyDescent="0.3">
      <c r="A250" s="6" t="s">
        <v>251</v>
      </c>
      <c r="B250" s="6" t="str">
        <f t="shared" si="26"/>
        <v>nvarchar</v>
      </c>
      <c r="C250" s="6" t="str">
        <f t="shared" si="27"/>
        <v>nvarchar(4000) null</v>
      </c>
      <c r="D250" s="6" t="str">
        <f t="shared" si="34"/>
        <v>,@VirtualTourURLBranded nvarchar(4000) = Null</v>
      </c>
      <c r="E250" s="6" t="str">
        <f t="shared" si="28"/>
        <v>ALTER TABLE Listings add VirtualTourURLBranded nvarchar(4000) null</v>
      </c>
      <c r="F250" s="6" t="s">
        <v>640</v>
      </c>
      <c r="G250" s="6" t="s">
        <v>234</v>
      </c>
      <c r="H250" s="6" t="str">
        <f t="shared" si="29"/>
        <v>,VirtualTourURLBranded</v>
      </c>
      <c r="I250" s="9">
        <v>4000</v>
      </c>
      <c r="J250" s="6" t="str">
        <f>CONCATENATE("rowData.",G250," = results.GetString(startingIndex++);")</f>
        <v>rowData.VirtualTourURLBranded = results.GetString(startingIndex++);</v>
      </c>
      <c r="K250" s="6" t="str">
        <f>CONCATENATE("@",G250)</f>
        <v>@VirtualTourURLBranded</v>
      </c>
      <c r="L250" s="6" t="str">
        <f t="shared" si="30"/>
        <v>,@VirtualTourURLBranded</v>
      </c>
      <c r="M250" s="6" t="str">
        <f t="shared" si="31"/>
        <v>,VirtualTourURLBranded = @VirtualTourURLBranded</v>
      </c>
      <c r="N250" s="6" t="str">
        <f>CONCATENATE("result.",G250)</f>
        <v>result.VirtualTourURLBranded</v>
      </c>
      <c r="O250" s="6" t="str">
        <f>CONCATENATE("paramCollection.AddWithValue(''",K250,"'', ",N250,");")</f>
        <v>paramCollection.AddWithValue(''@VirtualTourURLBranded'', result.VirtualTourURLBranded);</v>
      </c>
      <c r="P250" s="6" t="str">
        <f t="shared" si="32"/>
        <v>result.VirtualTourURLBranded = reader.GetSafeString(ordinal++);</v>
      </c>
      <c r="Q250" s="6" t="str">
        <f t="shared" si="33"/>
        <v>String</v>
      </c>
    </row>
    <row r="251" spans="1:17" x14ac:dyDescent="0.3">
      <c r="A251" s="6" t="s">
        <v>251</v>
      </c>
      <c r="B251" s="6" t="str">
        <f t="shared" si="26"/>
        <v>nvarchar</v>
      </c>
      <c r="C251" s="6" t="str">
        <f t="shared" si="27"/>
        <v>nvarchar(4000) null</v>
      </c>
      <c r="D251" s="6" t="str">
        <f t="shared" si="34"/>
        <v>,@VirtualTourURLUnbranded nvarchar(4000) = Null</v>
      </c>
      <c r="E251" s="6" t="str">
        <f t="shared" si="28"/>
        <v>ALTER TABLE Listings add VirtualTourURLUnbranded nvarchar(4000) null</v>
      </c>
      <c r="F251" s="6" t="s">
        <v>640</v>
      </c>
      <c r="G251" s="6" t="s">
        <v>235</v>
      </c>
      <c r="H251" s="6" t="str">
        <f t="shared" si="29"/>
        <v>,VirtualTourURLUnbranded</v>
      </c>
      <c r="I251" s="9">
        <v>4000</v>
      </c>
      <c r="J251" s="6" t="str">
        <f>CONCATENATE("rowData.",G251," = results.GetString(startingIndex++);")</f>
        <v>rowData.VirtualTourURLUnbranded = results.GetString(startingIndex++);</v>
      </c>
      <c r="K251" s="6" t="str">
        <f>CONCATENATE("@",G251)</f>
        <v>@VirtualTourURLUnbranded</v>
      </c>
      <c r="L251" s="6" t="str">
        <f t="shared" si="30"/>
        <v>,@VirtualTourURLUnbranded</v>
      </c>
      <c r="M251" s="6" t="str">
        <f t="shared" si="31"/>
        <v>,VirtualTourURLUnbranded = @VirtualTourURLUnbranded</v>
      </c>
      <c r="N251" s="6" t="str">
        <f>CONCATENATE("result.",G251)</f>
        <v>result.VirtualTourURLUnbranded</v>
      </c>
      <c r="O251" s="6" t="str">
        <f>CONCATENATE("paramCollection.AddWithValue(''",K251,"'', ",N251,");")</f>
        <v>paramCollection.AddWithValue(''@VirtualTourURLUnbranded'', result.VirtualTourURLUnbranded);</v>
      </c>
      <c r="P251" s="6" t="str">
        <f t="shared" si="32"/>
        <v>result.VirtualTourURLUnbranded = reader.GetSafeString(ordinal++);</v>
      </c>
      <c r="Q251" s="6" t="str">
        <f t="shared" si="33"/>
        <v>String</v>
      </c>
    </row>
    <row r="252" spans="1:17" x14ac:dyDescent="0.3">
      <c r="A252" s="6" t="s">
        <v>251</v>
      </c>
      <c r="B252" s="6" t="str">
        <f t="shared" si="26"/>
        <v>nvarchar</v>
      </c>
      <c r="C252" s="6" t="str">
        <f t="shared" si="27"/>
        <v>nvarchar(4000) null</v>
      </c>
      <c r="D252" s="6" t="str">
        <f t="shared" si="34"/>
        <v>,@VirtualTourURLUnbranded2 nvarchar(4000) = Null</v>
      </c>
      <c r="E252" s="6" t="str">
        <f t="shared" si="28"/>
        <v>ALTER TABLE Listings add VirtualTourURLUnbranded2 nvarchar(4000) null</v>
      </c>
      <c r="F252" s="6" t="s">
        <v>640</v>
      </c>
      <c r="G252" s="6" t="s">
        <v>236</v>
      </c>
      <c r="H252" s="6" t="str">
        <f t="shared" si="29"/>
        <v>,VirtualTourURLUnbranded2</v>
      </c>
      <c r="I252" s="9">
        <v>4000</v>
      </c>
      <c r="J252" s="6" t="str">
        <f>CONCATENATE("rowData.",G252," = results.GetString(startingIndex++);")</f>
        <v>rowData.VirtualTourURLUnbranded2 = results.GetString(startingIndex++);</v>
      </c>
      <c r="K252" s="6" t="str">
        <f>CONCATENATE("@",G252)</f>
        <v>@VirtualTourURLUnbranded2</v>
      </c>
      <c r="L252" s="6" t="str">
        <f t="shared" si="30"/>
        <v>,@VirtualTourURLUnbranded2</v>
      </c>
      <c r="M252" s="6" t="str">
        <f t="shared" si="31"/>
        <v>,VirtualTourURLUnbranded2 = @VirtualTourURLUnbranded2</v>
      </c>
      <c r="N252" s="6" t="str">
        <f>CONCATENATE("result.",G252)</f>
        <v>result.VirtualTourURLUnbranded2</v>
      </c>
      <c r="O252" s="6" t="str">
        <f>CONCATENATE("paramCollection.AddWithValue(''",K252,"'', ",N252,");")</f>
        <v>paramCollection.AddWithValue(''@VirtualTourURLUnbranded2'', result.VirtualTourURLUnbranded2);</v>
      </c>
      <c r="P252" s="6" t="str">
        <f t="shared" si="32"/>
        <v>result.VirtualTourURLUnbranded2 = reader.GetSafeString(ordinal++);</v>
      </c>
      <c r="Q252" s="6" t="str">
        <f t="shared" si="33"/>
        <v>String</v>
      </c>
    </row>
    <row r="253" spans="1:17" x14ac:dyDescent="0.3">
      <c r="A253" s="6" t="s">
        <v>252</v>
      </c>
      <c r="B253" s="6" t="str">
        <f t="shared" si="26"/>
        <v>int</v>
      </c>
      <c r="C253" s="6" t="str">
        <f t="shared" si="27"/>
        <v>int null</v>
      </c>
      <c r="D253" s="6" t="str">
        <f t="shared" si="34"/>
        <v>,@WalkScore int = Null</v>
      </c>
      <c r="E253" s="6" t="str">
        <f t="shared" si="28"/>
        <v>ALTER TABLE Listings add WalkScore int null</v>
      </c>
      <c r="F253" s="6"/>
      <c r="G253" s="6" t="s">
        <v>237</v>
      </c>
      <c r="H253" s="6" t="str">
        <f t="shared" si="29"/>
        <v>,WalkScore</v>
      </c>
      <c r="J253" s="6" t="str">
        <f>CONCATENATE("rowData.",G253," = Int32.TryParse(results.GetString(startingIndex++), out temp);")</f>
        <v>rowData.WalkScore = Int32.TryParse(results.GetString(startingIndex++), out temp);</v>
      </c>
      <c r="K253" s="6" t="str">
        <f>CONCATENATE("@",G253)</f>
        <v>@WalkScore</v>
      </c>
      <c r="L253" s="6" t="str">
        <f t="shared" si="30"/>
        <v>,@WalkScore</v>
      </c>
      <c r="M253" s="6" t="str">
        <f t="shared" si="31"/>
        <v>,WalkScore = @WalkScore</v>
      </c>
      <c r="N253" s="6" t="str">
        <f>CONCATENATE("result.",G253)</f>
        <v>result.WalkScore</v>
      </c>
      <c r="O253" s="6" t="str">
        <f>CONCATENATE("paramCollection.AddWithValue(''",K253,"'', ",N253,");")</f>
        <v>paramCollection.AddWithValue(''@WalkScore'', result.WalkScore);</v>
      </c>
      <c r="P253" s="6" t="str">
        <f t="shared" si="32"/>
        <v>result.WalkScore = reader.GetSafeInt32(ordinal++);</v>
      </c>
      <c r="Q253" s="6" t="str">
        <f t="shared" si="33"/>
        <v>Int32</v>
      </c>
    </row>
    <row r="254" spans="1:17" x14ac:dyDescent="0.3">
      <c r="A254" s="6" t="s">
        <v>251</v>
      </c>
      <c r="B254" s="6" t="str">
        <f t="shared" si="26"/>
        <v>nvarchar</v>
      </c>
      <c r="C254" s="6" t="str">
        <f t="shared" si="27"/>
        <v>nvarchar(1024) null</v>
      </c>
      <c r="D254" s="6" t="str">
        <f t="shared" si="34"/>
        <v>,@WaterfrontFeatures nvarchar(1024) = Null</v>
      </c>
      <c r="E254" s="6" t="str">
        <f t="shared" si="28"/>
        <v>ALTER TABLE Listings add WaterfrontFeatures nvarchar(1024) null</v>
      </c>
      <c r="F254" s="6"/>
      <c r="G254" s="6" t="s">
        <v>239</v>
      </c>
      <c r="H254" s="6" t="str">
        <f t="shared" si="29"/>
        <v>,WaterfrontFeatures</v>
      </c>
      <c r="I254" s="9">
        <v>1024</v>
      </c>
      <c r="J254" s="6" t="str">
        <f>CONCATENATE("rowData.",G254," = results.GetString(startingIndex++);")</f>
        <v>rowData.WaterfrontFeatures = results.GetString(startingIndex++);</v>
      </c>
      <c r="K254" s="6" t="str">
        <f>CONCATENATE("@",G254)</f>
        <v>@WaterfrontFeatures</v>
      </c>
      <c r="L254" s="6" t="str">
        <f t="shared" si="30"/>
        <v>,@WaterfrontFeatures</v>
      </c>
      <c r="M254" s="6" t="str">
        <f t="shared" si="31"/>
        <v>,WaterfrontFeatures = @WaterfrontFeatures</v>
      </c>
      <c r="N254" s="6" t="str">
        <f>CONCATENATE("result.",G254)</f>
        <v>result.WaterfrontFeatures</v>
      </c>
      <c r="O254" s="6" t="str">
        <f>CONCATENATE("paramCollection.AddWithValue(''",K254,"'', ",N254,");")</f>
        <v>paramCollection.AddWithValue(''@WaterfrontFeatures'', result.WaterfrontFeatures);</v>
      </c>
      <c r="P254" s="6" t="str">
        <f t="shared" si="32"/>
        <v>result.WaterfrontFeatures = reader.GetSafeString(ordinal++);</v>
      </c>
      <c r="Q254" s="6" t="str">
        <f t="shared" si="33"/>
        <v>String</v>
      </c>
    </row>
    <row r="255" spans="1:17" x14ac:dyDescent="0.3">
      <c r="A255" s="6" t="s">
        <v>251</v>
      </c>
      <c r="B255" s="6" t="str">
        <f t="shared" si="26"/>
        <v>nvarchar</v>
      </c>
      <c r="C255" s="6" t="str">
        <f t="shared" si="27"/>
        <v>nvarchar(1024) null</v>
      </c>
      <c r="D255" s="6" t="str">
        <f t="shared" si="34"/>
        <v>,@WaterSource nvarchar(1024) = Null</v>
      </c>
      <c r="E255" s="6" t="str">
        <f t="shared" si="28"/>
        <v>ALTER TABLE Listings add WaterSource nvarchar(1024) null</v>
      </c>
      <c r="F255" s="6"/>
      <c r="G255" s="6" t="s">
        <v>238</v>
      </c>
      <c r="H255" s="6" t="str">
        <f t="shared" si="29"/>
        <v>,WaterSource</v>
      </c>
      <c r="I255" s="9">
        <v>1024</v>
      </c>
      <c r="J255" s="6" t="str">
        <f>CONCATENATE("rowData.",G255," = results.GetString(startingIndex++);")</f>
        <v>rowData.WaterSource = results.GetString(startingIndex++);</v>
      </c>
      <c r="K255" s="6" t="str">
        <f>CONCATENATE("@",G255)</f>
        <v>@WaterSource</v>
      </c>
      <c r="L255" s="6" t="str">
        <f t="shared" si="30"/>
        <v>,@WaterSource</v>
      </c>
      <c r="M255" s="6" t="str">
        <f t="shared" si="31"/>
        <v>,WaterSource = @WaterSource</v>
      </c>
      <c r="N255" s="6" t="str">
        <f>CONCATENATE("result.",G255)</f>
        <v>result.WaterSource</v>
      </c>
      <c r="O255" s="6" t="str">
        <f>CONCATENATE("paramCollection.AddWithValue(''",K255,"'', ",N255,");")</f>
        <v>paramCollection.AddWithValue(''@WaterSource'', result.WaterSource);</v>
      </c>
      <c r="P255" s="6" t="str">
        <f t="shared" si="32"/>
        <v>result.WaterSource = reader.GetSafeString(ordinal++);</v>
      </c>
      <c r="Q255" s="6" t="str">
        <f t="shared" si="33"/>
        <v>String</v>
      </c>
    </row>
    <row r="256" spans="1:17" x14ac:dyDescent="0.3">
      <c r="A256" s="6" t="s">
        <v>252</v>
      </c>
      <c r="B256" s="6" t="str">
        <f t="shared" si="26"/>
        <v>int</v>
      </c>
      <c r="C256" s="6" t="str">
        <f t="shared" si="27"/>
        <v>int null</v>
      </c>
      <c r="D256" s="6" t="str">
        <f t="shared" si="34"/>
        <v>,@WellDepth int = Null</v>
      </c>
      <c r="E256" s="6" t="str">
        <f t="shared" si="28"/>
        <v>ALTER TABLE Listings add WellDepth int null</v>
      </c>
      <c r="F256" s="6"/>
      <c r="G256" s="6" t="s">
        <v>240</v>
      </c>
      <c r="H256" s="6" t="str">
        <f t="shared" si="29"/>
        <v>,WellDepth</v>
      </c>
      <c r="J256" s="6" t="str">
        <f>CONCATENATE("rowData.",G256," = Int32.TryParse(results.GetString(startingIndex++), out temp);")</f>
        <v>rowData.WellDepth = Int32.TryParse(results.GetString(startingIndex++), out temp);</v>
      </c>
      <c r="K256" s="6" t="str">
        <f>CONCATENATE("@",G256)</f>
        <v>@WellDepth</v>
      </c>
      <c r="L256" s="6" t="str">
        <f t="shared" si="30"/>
        <v>,@WellDepth</v>
      </c>
      <c r="M256" s="6" t="str">
        <f t="shared" si="31"/>
        <v>,WellDepth = @WellDepth</v>
      </c>
      <c r="N256" s="6" t="str">
        <f>CONCATENATE("result.",G256)</f>
        <v>result.WellDepth</v>
      </c>
      <c r="O256" s="6" t="str">
        <f>CONCATENATE("paramCollection.AddWithValue(''",K256,"'', ",N256,");")</f>
        <v>paramCollection.AddWithValue(''@WellDepth'', result.WellDepth);</v>
      </c>
      <c r="P256" s="6" t="str">
        <f t="shared" si="32"/>
        <v>result.WellDepth = reader.GetSafeInt32(ordinal++);</v>
      </c>
      <c r="Q256" s="6" t="str">
        <f t="shared" si="33"/>
        <v>Int32</v>
      </c>
    </row>
    <row r="257" spans="1:17" x14ac:dyDescent="0.3">
      <c r="A257" s="6" t="s">
        <v>253</v>
      </c>
      <c r="B257" s="6" t="str">
        <f t="shared" si="26"/>
        <v>decimal</v>
      </c>
      <c r="C257" s="6" t="str">
        <f t="shared" si="27"/>
        <v>decimal(8,2) null</v>
      </c>
      <c r="D257" s="6" t="str">
        <f t="shared" si="34"/>
        <v>,@WellGallonsPerMinute decimal(8,2) = Null</v>
      </c>
      <c r="E257" s="6" t="str">
        <f t="shared" si="28"/>
        <v>ALTER TABLE Listings add WellGallonsPerMinute decimal(8,2) null</v>
      </c>
      <c r="F257" s="6"/>
      <c r="G257" s="6" t="s">
        <v>241</v>
      </c>
      <c r="H257" s="6" t="str">
        <f t="shared" si="29"/>
        <v>,WellGallonsPerMinute</v>
      </c>
      <c r="I257" s="9" t="s">
        <v>620</v>
      </c>
      <c r="J257" s="6" t="str">
        <f>CONCATENATE("rowData.",G257," = Decimal.TryParse(results.GetString(startingIndex++), out temp);")</f>
        <v>rowData.WellGallonsPerMinute = Decimal.TryParse(results.GetString(startingIndex++), out temp);</v>
      </c>
      <c r="K257" s="6" t="str">
        <f>CONCATENATE("@",G257)</f>
        <v>@WellGallonsPerMinute</v>
      </c>
      <c r="L257" s="6" t="str">
        <f t="shared" si="30"/>
        <v>,@WellGallonsPerMinute</v>
      </c>
      <c r="M257" s="6" t="str">
        <f t="shared" si="31"/>
        <v>,WellGallonsPerMinute = @WellGallonsPerMinute</v>
      </c>
      <c r="N257" s="6" t="str">
        <f>CONCATENATE("result.",G257)</f>
        <v>result.WellGallonsPerMinute</v>
      </c>
      <c r="O257" s="6" t="str">
        <f>CONCATENATE("paramCollection.AddWithValue(''",K257,"'', ",N257,");")</f>
        <v>paramCollection.AddWithValue(''@WellGallonsPerMinute'', result.WellGallonsPerMinute);</v>
      </c>
      <c r="P257" s="6" t="str">
        <f t="shared" si="32"/>
        <v>result.WellGallonsPerMinute = reader.GetSafeDecimal(ordinal++);</v>
      </c>
      <c r="Q257" s="6" t="str">
        <f t="shared" si="33"/>
        <v>Decimal</v>
      </c>
    </row>
    <row r="258" spans="1:17" x14ac:dyDescent="0.3">
      <c r="A258" s="6" t="s">
        <v>253</v>
      </c>
      <c r="B258" s="6" t="str">
        <f t="shared" si="26"/>
        <v>decimal</v>
      </c>
      <c r="C258" s="6" t="str">
        <f t="shared" si="27"/>
        <v>decimal(6,2) null</v>
      </c>
      <c r="D258" s="6" t="str">
        <f t="shared" si="34"/>
        <v>,@WellPumpHorsepower decimal(6,2) = Null</v>
      </c>
      <c r="E258" s="6" t="str">
        <f t="shared" si="28"/>
        <v>ALTER TABLE Listings add WellPumpHorsepower decimal(6,2) null</v>
      </c>
      <c r="F258" s="6"/>
      <c r="G258" s="6" t="s">
        <v>242</v>
      </c>
      <c r="H258" s="6" t="str">
        <f t="shared" si="29"/>
        <v>,WellPumpHorsepower</v>
      </c>
      <c r="I258" s="9" t="s">
        <v>624</v>
      </c>
      <c r="J258" s="6" t="str">
        <f>CONCATENATE("rowData.",G258," = Decimal.TryParse(results.GetString(startingIndex++), out temp);")</f>
        <v>rowData.WellPumpHorsepower = Decimal.TryParse(results.GetString(startingIndex++), out temp);</v>
      </c>
      <c r="K258" s="6" t="str">
        <f>CONCATENATE("@",G258)</f>
        <v>@WellPumpHorsepower</v>
      </c>
      <c r="L258" s="6" t="str">
        <f t="shared" si="30"/>
        <v>,@WellPumpHorsepower</v>
      </c>
      <c r="M258" s="6" t="str">
        <f t="shared" si="31"/>
        <v>,WellPumpHorsepower = @WellPumpHorsepower</v>
      </c>
      <c r="N258" s="6" t="str">
        <f>CONCATENATE("result.",G258)</f>
        <v>result.WellPumpHorsepower</v>
      </c>
      <c r="O258" s="6" t="str">
        <f>CONCATENATE("paramCollection.AddWithValue(''",K258,"'', ",N258,");")</f>
        <v>paramCollection.AddWithValue(''@WellPumpHorsepower'', result.WellPumpHorsepower);</v>
      </c>
      <c r="P258" s="6" t="str">
        <f t="shared" si="32"/>
        <v>result.WellPumpHorsepower = reader.GetSafeDecimal(ordinal++);</v>
      </c>
      <c r="Q258" s="6" t="str">
        <f t="shared" si="33"/>
        <v>Decimal</v>
      </c>
    </row>
    <row r="259" spans="1:17" x14ac:dyDescent="0.3">
      <c r="A259" s="6" t="s">
        <v>248</v>
      </c>
      <c r="B259" s="6" t="str">
        <f t="shared" ref="B259:B262" si="35">IF(A259="int", "int", IF(A259="string", "nvarchar", IF(A259="bool", "bit", IF(A259="decimal", "decimal", IF(A259="DateTime", "datetime2(7)")))))</f>
        <v>bit</v>
      </c>
      <c r="C259" s="6" t="str">
        <f t="shared" ref="C259:C262" si="36">IF(I259="", CONCATENATE(B259," null"), CONCATENATE(B259,"(",I259,") null"))</f>
        <v>bit null</v>
      </c>
      <c r="D259" s="6" t="str">
        <f t="shared" si="34"/>
        <v>,@WellReportYN bit = Null</v>
      </c>
      <c r="E259" s="6" t="str">
        <f t="shared" ref="E259:E262" si="37">CONCATENATE("ALTER TABLE Listings add ", G259, " ", C259)</f>
        <v>ALTER TABLE Listings add WellReportYN bit null</v>
      </c>
      <c r="F259" s="6"/>
      <c r="G259" s="6" t="s">
        <v>243</v>
      </c>
      <c r="H259" s="6" t="str">
        <f t="shared" ref="H259:H262" si="38">CONCATENATE(",",G259)</f>
        <v>,WellReportYN</v>
      </c>
      <c r="J259" s="6" t="str">
        <f>CONCATENATE("rowData.",G259," = bool.Parse(results.GetString(startingIndex++));")</f>
        <v>rowData.WellReportYN = bool.Parse(results.GetString(startingIndex++));</v>
      </c>
      <c r="K259" s="6" t="str">
        <f>CONCATENATE("@",G259)</f>
        <v>@WellReportYN</v>
      </c>
      <c r="L259" s="6" t="str">
        <f t="shared" ref="L259:L262" si="39">CONCATENATE(",",K259)</f>
        <v>,@WellReportYN</v>
      </c>
      <c r="M259" s="6" t="str">
        <f t="shared" ref="M259:M262" si="40">CONCATENATE(H259," = ",K259)</f>
        <v>,WellReportYN = @WellReportYN</v>
      </c>
      <c r="N259" s="6" t="str">
        <f>CONCATENATE("result.",G259)</f>
        <v>result.WellReportYN</v>
      </c>
      <c r="O259" s="6" t="str">
        <f>CONCATENATE("paramCollection.AddWithValue(''",K259,"'', ",N259,");")</f>
        <v>paramCollection.AddWithValue(''@WellReportYN'', result.WellReportYN);</v>
      </c>
      <c r="P259" s="6" t="str">
        <f t="shared" ref="P259:P262" si="41">CONCATENATE("result.",G259, " = reader.GetSafe",Q259,"(ordinal++);")</f>
        <v>result.WellReportYN = reader.GetSafeBool(ordinal++);</v>
      </c>
      <c r="Q259" s="6" t="str">
        <f t="shared" ref="Q259:Q264" si="42">IF(A259="int", "Int32", IF(A259="string", "String",IF(A259="decimal", "Decimal", IF(A259="bool", "Bool", IF(A259="DateTime", "DateTime")))))</f>
        <v>Bool</v>
      </c>
    </row>
    <row r="260" spans="1:17" x14ac:dyDescent="0.3">
      <c r="A260" s="6" t="s">
        <v>251</v>
      </c>
      <c r="B260" s="6" t="str">
        <f t="shared" si="35"/>
        <v>nvarchar</v>
      </c>
      <c r="C260" s="6" t="str">
        <f t="shared" si="36"/>
        <v>nvarchar(1024) null</v>
      </c>
      <c r="D260" s="6" t="str">
        <f t="shared" si="34"/>
        <v>,@WindowFeatures nvarchar(1024) = Null</v>
      </c>
      <c r="E260" s="6" t="str">
        <f t="shared" si="37"/>
        <v>ALTER TABLE Listings add WindowFeatures nvarchar(1024) null</v>
      </c>
      <c r="F260" s="6"/>
      <c r="G260" s="6" t="s">
        <v>244</v>
      </c>
      <c r="H260" s="6" t="str">
        <f t="shared" si="38"/>
        <v>,WindowFeatures</v>
      </c>
      <c r="I260" s="9">
        <v>1024</v>
      </c>
      <c r="J260" s="6" t="str">
        <f>CONCATENATE("rowData.",G260," = results.GetString(startingIndex++);")</f>
        <v>rowData.WindowFeatures = results.GetString(startingIndex++);</v>
      </c>
      <c r="K260" s="6" t="str">
        <f>CONCATENATE("@",G260)</f>
        <v>@WindowFeatures</v>
      </c>
      <c r="L260" s="6" t="str">
        <f t="shared" si="39"/>
        <v>,@WindowFeatures</v>
      </c>
      <c r="M260" s="6" t="str">
        <f t="shared" si="40"/>
        <v>,WindowFeatures = @WindowFeatures</v>
      </c>
      <c r="N260" s="6" t="str">
        <f>CONCATENATE("result.",G260)</f>
        <v>result.WindowFeatures</v>
      </c>
      <c r="O260" s="6" t="str">
        <f>CONCATENATE("paramCollection.AddWithValue(''",K260,"'', ",N260,");")</f>
        <v>paramCollection.AddWithValue(''@WindowFeatures'', result.WindowFeatures);</v>
      </c>
      <c r="P260" s="6" t="str">
        <f t="shared" si="41"/>
        <v>result.WindowFeatures = reader.GetSafeString(ordinal++);</v>
      </c>
      <c r="Q260" s="6" t="str">
        <f t="shared" si="42"/>
        <v>String</v>
      </c>
    </row>
    <row r="261" spans="1:17" x14ac:dyDescent="0.3">
      <c r="A261" s="6" t="s">
        <v>251</v>
      </c>
      <c r="B261" s="6" t="str">
        <f t="shared" si="35"/>
        <v>nvarchar</v>
      </c>
      <c r="C261" s="6" t="str">
        <f t="shared" si="36"/>
        <v>nvarchar(60) null</v>
      </c>
      <c r="D261" s="6" t="str">
        <f t="shared" si="34"/>
        <v>,@YearBuiltSource nvarchar(60) = Null</v>
      </c>
      <c r="E261" s="6" t="str">
        <f t="shared" si="37"/>
        <v>ALTER TABLE Listings add YearBuiltSource nvarchar(60) null</v>
      </c>
      <c r="F261" s="6"/>
      <c r="G261" s="6" t="s">
        <v>246</v>
      </c>
      <c r="H261" s="6" t="str">
        <f t="shared" si="38"/>
        <v>,YearBuiltSource</v>
      </c>
      <c r="I261" s="9">
        <v>60</v>
      </c>
      <c r="J261" s="6" t="str">
        <f>CONCATENATE("rowData.",G261," = results.GetString(startingIndex++);")</f>
        <v>rowData.YearBuiltSource = results.GetString(startingIndex++);</v>
      </c>
      <c r="K261" s="6" t="str">
        <f>CONCATENATE("@",G261)</f>
        <v>@YearBuiltSource</v>
      </c>
      <c r="L261" s="6" t="str">
        <f t="shared" si="39"/>
        <v>,@YearBuiltSource</v>
      </c>
      <c r="M261" s="6" t="str">
        <f t="shared" si="40"/>
        <v>,YearBuiltSource = @YearBuiltSource</v>
      </c>
      <c r="N261" s="6" t="str">
        <f>CONCATENATE("result.",G261)</f>
        <v>result.YearBuiltSource</v>
      </c>
      <c r="O261" s="6" t="str">
        <f>CONCATENATE("paramCollection.AddWithValue(''",K261,"'', ",N261,");")</f>
        <v>paramCollection.AddWithValue(''@YearBuiltSource'', result.YearBuiltSource);</v>
      </c>
      <c r="P261" s="6" t="str">
        <f t="shared" si="41"/>
        <v>result.YearBuiltSource = reader.GetSafeString(ordinal++);</v>
      </c>
      <c r="Q261" s="6" t="str">
        <f t="shared" si="42"/>
        <v>String</v>
      </c>
    </row>
    <row r="262" spans="1:17" x14ac:dyDescent="0.3">
      <c r="A262" s="6" t="s">
        <v>251</v>
      </c>
      <c r="B262" s="6" t="str">
        <f t="shared" si="35"/>
        <v>nvarchar</v>
      </c>
      <c r="C262" s="6" t="str">
        <f t="shared" si="36"/>
        <v>nvarchar(25) null</v>
      </c>
      <c r="D262" s="6" t="str">
        <f t="shared" si="34"/>
        <v>,@Zoning nvarchar(25) = Null</v>
      </c>
      <c r="E262" s="6" t="str">
        <f t="shared" si="37"/>
        <v>ALTER TABLE Listings add Zoning nvarchar(25) null</v>
      </c>
      <c r="F262" s="6"/>
      <c r="G262" s="6" t="s">
        <v>247</v>
      </c>
      <c r="H262" s="6" t="str">
        <f t="shared" si="38"/>
        <v>,Zoning</v>
      </c>
      <c r="I262" s="9">
        <v>25</v>
      </c>
      <c r="J262" s="6" t="str">
        <f>CONCATENATE("rowData.",G262," = results.GetString(startingIndex++);")</f>
        <v>rowData.Zoning = results.GetString(startingIndex++);</v>
      </c>
      <c r="K262" s="6" t="str">
        <f>CONCATENATE("@",G262)</f>
        <v>@Zoning</v>
      </c>
      <c r="L262" s="6" t="str">
        <f t="shared" si="39"/>
        <v>,@Zoning</v>
      </c>
      <c r="M262" s="6" t="str">
        <f t="shared" si="40"/>
        <v>,Zoning = @Zoning</v>
      </c>
      <c r="N262" s="6" t="str">
        <f>CONCATENATE("result.",G262)</f>
        <v>result.Zoning</v>
      </c>
      <c r="O262" s="6" t="str">
        <f>CONCATENATE("paramCollection.AddWithValue(''",K262,"'', ",N262,");")</f>
        <v>paramCollection.AddWithValue(''@Zoning'', result.Zoning);</v>
      </c>
      <c r="P262" s="6" t="str">
        <f t="shared" si="41"/>
        <v>result.Zoning = reader.GetSafeString(ordinal++);</v>
      </c>
      <c r="Q262" s="6" t="str">
        <f t="shared" si="42"/>
        <v>String</v>
      </c>
    </row>
    <row r="263" spans="1:17" x14ac:dyDescent="0.3">
      <c r="Q263" s="6"/>
    </row>
    <row r="264" spans="1:17" x14ac:dyDescent="0.3">
      <c r="Q264" s="6"/>
    </row>
  </sheetData>
  <sortState ref="A1:Y267">
    <sortCondition ref="G30:G28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3" sqref="B3"/>
    </sheetView>
  </sheetViews>
  <sheetFormatPr defaultRowHeight="14.4" x14ac:dyDescent="0.3"/>
  <cols>
    <col min="2" max="2" width="21.33203125" bestFit="1" customWidth="1"/>
  </cols>
  <sheetData>
    <row r="1" spans="1:2" x14ac:dyDescent="0.3">
      <c r="A1" t="s">
        <v>648</v>
      </c>
    </row>
    <row r="2" spans="1:2" x14ac:dyDescent="0.3">
      <c r="A2" t="s">
        <v>649</v>
      </c>
      <c r="B2" s="6" t="s">
        <v>139</v>
      </c>
    </row>
    <row r="3" spans="1:2" x14ac:dyDescent="0.3">
      <c r="A3" t="s">
        <v>650</v>
      </c>
      <c r="B3" s="6" t="s">
        <v>22</v>
      </c>
    </row>
    <row r="4" spans="1:2" x14ac:dyDescent="0.3">
      <c r="A4" t="s">
        <v>651</v>
      </c>
      <c r="B4" s="6" t="s">
        <v>21</v>
      </c>
    </row>
    <row r="6" spans="1:2" x14ac:dyDescent="0.3">
      <c r="B6" s="6"/>
    </row>
    <row r="7" spans="1:2" x14ac:dyDescent="0.3">
      <c r="B7" s="6"/>
    </row>
    <row r="8" spans="1:2" x14ac:dyDescent="0.3">
      <c r="B8" s="6"/>
    </row>
    <row r="9" spans="1:2" x14ac:dyDescent="0.3">
      <c r="B9" s="6"/>
    </row>
    <row r="10" spans="1:2" x14ac:dyDescent="0.3">
      <c r="B10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V4"/>
  <sheetViews>
    <sheetView workbookViewId="0">
      <selection activeCell="B22" sqref="B22"/>
    </sheetView>
  </sheetViews>
  <sheetFormatPr defaultRowHeight="14.4" x14ac:dyDescent="0.3"/>
  <cols>
    <col min="1" max="1" width="18.5546875" bestFit="1" customWidth="1"/>
    <col min="2" max="2" width="17.109375" customWidth="1"/>
  </cols>
  <sheetData>
    <row r="1" spans="1:230" x14ac:dyDescent="0.3">
      <c r="A1" t="s">
        <v>249</v>
      </c>
      <c r="B1" t="s">
        <v>0</v>
      </c>
      <c r="C1" t="s">
        <v>2</v>
      </c>
      <c r="D1" t="s">
        <v>3</v>
      </c>
      <c r="E1" t="s">
        <v>1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  <c r="CA1" t="s">
        <v>80</v>
      </c>
      <c r="CB1" t="s">
        <v>84</v>
      </c>
      <c r="CC1" t="s">
        <v>85</v>
      </c>
      <c r="CD1" t="s">
        <v>86</v>
      </c>
      <c r="CE1" t="s">
        <v>87</v>
      </c>
      <c r="CF1" t="s">
        <v>88</v>
      </c>
      <c r="CG1" t="s">
        <v>81</v>
      </c>
      <c r="CH1" t="s">
        <v>82</v>
      </c>
      <c r="CI1" t="s">
        <v>83</v>
      </c>
      <c r="CJ1" t="s">
        <v>89</v>
      </c>
      <c r="CK1" t="s">
        <v>90</v>
      </c>
      <c r="CL1" t="s">
        <v>91</v>
      </c>
      <c r="CM1" t="s">
        <v>92</v>
      </c>
      <c r="CN1" t="s">
        <v>93</v>
      </c>
      <c r="CO1" t="s">
        <v>94</v>
      </c>
      <c r="CP1" t="s">
        <v>95</v>
      </c>
      <c r="CQ1" t="s">
        <v>96</v>
      </c>
      <c r="CR1" t="s">
        <v>97</v>
      </c>
      <c r="CS1" t="s">
        <v>98</v>
      </c>
      <c r="CT1" t="s">
        <v>99</v>
      </c>
      <c r="CU1" t="s">
        <v>100</v>
      </c>
      <c r="CV1" t="s">
        <v>101</v>
      </c>
      <c r="CW1" t="s">
        <v>102</v>
      </c>
      <c r="CX1" t="s">
        <v>103</v>
      </c>
      <c r="CY1" t="s">
        <v>104</v>
      </c>
      <c r="CZ1" t="s">
        <v>105</v>
      </c>
      <c r="DA1" t="s">
        <v>106</v>
      </c>
      <c r="DB1" t="s">
        <v>107</v>
      </c>
      <c r="DC1" t="s">
        <v>108</v>
      </c>
      <c r="DD1" t="s">
        <v>109</v>
      </c>
      <c r="DE1" t="s">
        <v>110</v>
      </c>
      <c r="DF1" t="s">
        <v>111</v>
      </c>
      <c r="DG1" t="s">
        <v>112</v>
      </c>
      <c r="DH1" t="s">
        <v>113</v>
      </c>
      <c r="DI1" t="s">
        <v>115</v>
      </c>
      <c r="DJ1" t="s">
        <v>116</v>
      </c>
      <c r="DK1" t="s">
        <v>117</v>
      </c>
      <c r="DL1" t="s">
        <v>118</v>
      </c>
      <c r="DM1" t="s">
        <v>119</v>
      </c>
      <c r="DN1" t="s">
        <v>120</v>
      </c>
      <c r="DO1" t="s">
        <v>121</v>
      </c>
      <c r="DP1" t="s">
        <v>122</v>
      </c>
      <c r="DQ1" t="s">
        <v>123</v>
      </c>
      <c r="DR1" t="s">
        <v>124</v>
      </c>
      <c r="DS1" t="s">
        <v>125</v>
      </c>
      <c r="DT1" t="s">
        <v>126</v>
      </c>
      <c r="DU1" t="s">
        <v>127</v>
      </c>
      <c r="DV1" t="s">
        <v>128</v>
      </c>
      <c r="DW1" t="s">
        <v>129</v>
      </c>
      <c r="DX1" t="s">
        <v>130</v>
      </c>
      <c r="DY1" t="s">
        <v>131</v>
      </c>
      <c r="DZ1" t="s">
        <v>132</v>
      </c>
      <c r="EA1" t="s">
        <v>133</v>
      </c>
      <c r="EB1" t="s">
        <v>134</v>
      </c>
      <c r="EC1" t="s">
        <v>141</v>
      </c>
      <c r="ED1" t="s">
        <v>142</v>
      </c>
      <c r="EE1" t="s">
        <v>135</v>
      </c>
      <c r="EF1" t="s">
        <v>136</v>
      </c>
      <c r="EG1" t="s">
        <v>137</v>
      </c>
      <c r="EH1" t="s">
        <v>138</v>
      </c>
      <c r="EI1" t="s">
        <v>140</v>
      </c>
      <c r="EJ1" t="s">
        <v>145</v>
      </c>
      <c r="EK1" t="s">
        <v>146</v>
      </c>
      <c r="EL1" t="s">
        <v>147</v>
      </c>
      <c r="EM1" t="s">
        <v>148</v>
      </c>
      <c r="EN1" t="s">
        <v>149</v>
      </c>
      <c r="EO1" t="s">
        <v>150</v>
      </c>
      <c r="EP1" t="s">
        <v>151</v>
      </c>
      <c r="EQ1" t="s">
        <v>152</v>
      </c>
      <c r="ER1" t="s">
        <v>153</v>
      </c>
      <c r="ES1" t="s">
        <v>154</v>
      </c>
      <c r="ET1" t="s">
        <v>156</v>
      </c>
      <c r="EU1" t="s">
        <v>158</v>
      </c>
      <c r="EV1" t="s">
        <v>159</v>
      </c>
      <c r="EW1" t="s">
        <v>160</v>
      </c>
      <c r="EX1" t="s">
        <v>161</v>
      </c>
      <c r="EY1" t="s">
        <v>162</v>
      </c>
      <c r="EZ1" t="s">
        <v>163</v>
      </c>
      <c r="FA1" t="s">
        <v>157</v>
      </c>
      <c r="FB1" t="s">
        <v>164</v>
      </c>
      <c r="FC1" t="s">
        <v>165</v>
      </c>
      <c r="FD1" t="s">
        <v>166</v>
      </c>
      <c r="FE1" t="s">
        <v>167</v>
      </c>
      <c r="FF1" t="s">
        <v>168</v>
      </c>
      <c r="FG1" t="s">
        <v>169</v>
      </c>
      <c r="FH1" t="s">
        <v>170</v>
      </c>
      <c r="FI1" t="s">
        <v>171</v>
      </c>
      <c r="FJ1" t="s">
        <v>172</v>
      </c>
      <c r="FK1" t="s">
        <v>173</v>
      </c>
      <c r="FL1" t="s">
        <v>174</v>
      </c>
      <c r="FM1" t="s">
        <v>175</v>
      </c>
      <c r="FN1" t="s">
        <v>176</v>
      </c>
      <c r="FO1" t="s">
        <v>177</v>
      </c>
      <c r="FP1" t="s">
        <v>178</v>
      </c>
      <c r="FQ1" t="s">
        <v>179</v>
      </c>
      <c r="FR1" t="s">
        <v>180</v>
      </c>
      <c r="FS1" t="s">
        <v>181</v>
      </c>
      <c r="FT1" t="s">
        <v>182</v>
      </c>
      <c r="FU1" t="s">
        <v>183</v>
      </c>
      <c r="FV1" t="s">
        <v>184</v>
      </c>
      <c r="FW1" t="s">
        <v>185</v>
      </c>
      <c r="FX1" t="s">
        <v>187</v>
      </c>
      <c r="FY1" t="s">
        <v>188</v>
      </c>
      <c r="FZ1" t="s">
        <v>189</v>
      </c>
      <c r="GA1" t="s">
        <v>190</v>
      </c>
      <c r="GB1" t="s">
        <v>191</v>
      </c>
      <c r="GC1" t="s">
        <v>192</v>
      </c>
      <c r="GD1" t="s">
        <v>193</v>
      </c>
      <c r="GE1" t="s">
        <v>194</v>
      </c>
      <c r="GF1" t="s">
        <v>195</v>
      </c>
      <c r="GG1" t="s">
        <v>197</v>
      </c>
      <c r="GH1" t="s">
        <v>198</v>
      </c>
      <c r="GI1" t="s">
        <v>199</v>
      </c>
      <c r="GJ1" t="s">
        <v>200</v>
      </c>
      <c r="GK1" t="s">
        <v>196</v>
      </c>
      <c r="GL1" t="s">
        <v>201</v>
      </c>
      <c r="GM1" t="s">
        <v>202</v>
      </c>
      <c r="GN1" t="s">
        <v>203</v>
      </c>
      <c r="GO1" t="s">
        <v>204</v>
      </c>
      <c r="GP1" t="s">
        <v>205</v>
      </c>
      <c r="GQ1" t="s">
        <v>206</v>
      </c>
      <c r="GR1" t="s">
        <v>207</v>
      </c>
      <c r="GS1" t="s">
        <v>208</v>
      </c>
      <c r="GT1" t="s">
        <v>209</v>
      </c>
      <c r="GU1" t="s">
        <v>210</v>
      </c>
      <c r="GV1" t="s">
        <v>213</v>
      </c>
      <c r="GW1" t="s">
        <v>214</v>
      </c>
      <c r="GX1" t="s">
        <v>222</v>
      </c>
      <c r="GY1" t="s">
        <v>223</v>
      </c>
      <c r="GZ1" t="s">
        <v>224</v>
      </c>
      <c r="HA1" t="s">
        <v>225</v>
      </c>
      <c r="HB1" t="s">
        <v>226</v>
      </c>
      <c r="HC1" t="s">
        <v>227</v>
      </c>
      <c r="HD1" t="s">
        <v>228</v>
      </c>
      <c r="HE1" t="s">
        <v>229</v>
      </c>
      <c r="HF1" t="s">
        <v>230</v>
      </c>
      <c r="HG1" t="s">
        <v>231</v>
      </c>
      <c r="HH1" t="s">
        <v>232</v>
      </c>
      <c r="HI1" t="s">
        <v>233</v>
      </c>
      <c r="HJ1" t="s">
        <v>234</v>
      </c>
      <c r="HK1" t="s">
        <v>235</v>
      </c>
      <c r="HL1" t="s">
        <v>236</v>
      </c>
      <c r="HM1" t="s">
        <v>237</v>
      </c>
      <c r="HN1" t="s">
        <v>239</v>
      </c>
      <c r="HO1" t="s">
        <v>238</v>
      </c>
      <c r="HP1" t="s">
        <v>240</v>
      </c>
      <c r="HQ1" t="s">
        <v>241</v>
      </c>
      <c r="HR1" t="s">
        <v>242</v>
      </c>
      <c r="HS1" t="s">
        <v>243</v>
      </c>
      <c r="HT1" t="s">
        <v>244</v>
      </c>
      <c r="HU1" t="s">
        <v>246</v>
      </c>
      <c r="HV1" t="s">
        <v>247</v>
      </c>
    </row>
    <row r="2" spans="1:230" x14ac:dyDescent="0.3">
      <c r="A2" t="str">
        <f>CONCATENATE("''",A1,"'',")</f>
        <v>''_433aCertifiedYN'',</v>
      </c>
      <c r="B2" t="str">
        <f t="shared" ref="B2:BM2" si="0">CONCATENATE("''",B1,"'',")</f>
        <v>''AccessibilityFeatures'',</v>
      </c>
      <c r="C2" t="str">
        <f t="shared" si="0"/>
        <v>''AdditionalParcelsDescription'',</v>
      </c>
      <c r="D2" t="str">
        <f t="shared" si="0"/>
        <v>''AdditionalParcelsYN'',</v>
      </c>
      <c r="E2" t="str">
        <f t="shared" si="0"/>
        <v>''AdNumber'',</v>
      </c>
      <c r="F2" t="str">
        <f t="shared" si="0"/>
        <v>''Appliances'',</v>
      </c>
      <c r="G2" t="str">
        <f t="shared" si="0"/>
        <v>''AppliancesYN'',</v>
      </c>
      <c r="H2" t="str">
        <f t="shared" si="0"/>
        <v>''ArchitecturalStyle'',</v>
      </c>
      <c r="I2" t="str">
        <f t="shared" si="0"/>
        <v>''Assessments'',</v>
      </c>
      <c r="J2" t="str">
        <f t="shared" si="0"/>
        <v>''AssessmentsYN'',</v>
      </c>
      <c r="K2" t="str">
        <f t="shared" si="0"/>
        <v>''AssociationAmenities'',</v>
      </c>
      <c r="L2" t="str">
        <f t="shared" si="0"/>
        <v>''AssociationFee'',</v>
      </c>
      <c r="M2" t="str">
        <f t="shared" si="0"/>
        <v>''AssociationFee2'',</v>
      </c>
      <c r="N2" t="str">
        <f t="shared" si="0"/>
        <v>''AssociationFee2Frequency'',</v>
      </c>
      <c r="O2" t="str">
        <f t="shared" si="0"/>
        <v>''AssociationFeeFrequency'',</v>
      </c>
      <c r="P2" t="str">
        <f t="shared" si="0"/>
        <v>''AssociationYN'',</v>
      </c>
      <c r="Q2" t="str">
        <f t="shared" si="0"/>
        <v>''AttachedGarageYN'',</v>
      </c>
      <c r="R2" t="str">
        <f t="shared" si="0"/>
        <v>''BathroomsFullAndThreeQuarter'',</v>
      </c>
      <c r="S2" t="str">
        <f t="shared" si="0"/>
        <v>''BathroomsHalf'',</v>
      </c>
      <c r="T2" t="str">
        <f t="shared" si="0"/>
        <v>''BathroomsOneQuarter'',</v>
      </c>
      <c r="U2" t="str">
        <f t="shared" si="0"/>
        <v>''BathroomsThreeQuarter'',</v>
      </c>
      <c r="V2" t="str">
        <f t="shared" si="0"/>
        <v>''BathroomsTotalInteger'',</v>
      </c>
      <c r="W2" t="str">
        <f t="shared" si="0"/>
        <v>''BelowGradeFinishedArea'',</v>
      </c>
      <c r="X2" t="str">
        <f t="shared" si="0"/>
        <v>''BelowGradeFinishedAreaUnits'',</v>
      </c>
      <c r="Y2" t="str">
        <f t="shared" si="0"/>
        <v>''BuilderModel'',</v>
      </c>
      <c r="Z2" t="str">
        <f t="shared" si="0"/>
        <v>''BuilderName'',</v>
      </c>
      <c r="AA2" t="str">
        <f t="shared" si="0"/>
        <v>''BuyerAgentAOR'',</v>
      </c>
      <c r="AB2" t="str">
        <f t="shared" si="0"/>
        <v>''BuyerAgentBrokerKeyNumeric'',</v>
      </c>
      <c r="AC2" t="str">
        <f t="shared" si="0"/>
        <v>''BuyerAgentBrokerMlsId'',</v>
      </c>
      <c r="AD2" t="str">
        <f t="shared" si="0"/>
        <v>''BuyerAgentFirstName'',</v>
      </c>
      <c r="AE2" t="str">
        <f t="shared" si="0"/>
        <v>''BuyerAgentKeyNumeric'',</v>
      </c>
      <c r="AF2" t="str">
        <f t="shared" si="0"/>
        <v>''BuyerAgentLastName'',</v>
      </c>
      <c r="AG2" t="str">
        <f t="shared" si="0"/>
        <v>''BuyerAgentMainOfficeKeyNumeric'',</v>
      </c>
      <c r="AH2" t="str">
        <f t="shared" si="0"/>
        <v>''BuyerAgentMainOfficeMlsId'',</v>
      </c>
      <c r="AI2" t="str">
        <f t="shared" si="0"/>
        <v>''BuyerAgentMlsId'',</v>
      </c>
      <c r="AJ2" t="str">
        <f t="shared" si="0"/>
        <v>''BuyerAgentStateLicense'',</v>
      </c>
      <c r="AK2" t="str">
        <f t="shared" si="0"/>
        <v>''BuyerOfficeAOR'',</v>
      </c>
      <c r="AL2" t="str">
        <f t="shared" si="0"/>
        <v>''BuyerOfficeKeyNumeric'',</v>
      </c>
      <c r="AM2" t="str">
        <f t="shared" si="0"/>
        <v>''BuyerOfficeMlsId'',</v>
      </c>
      <c r="AN2" t="str">
        <f t="shared" si="0"/>
        <v>''BuyerOfficeName'',</v>
      </c>
      <c r="AO2" t="str">
        <f t="shared" si="0"/>
        <v>''BuyerOfficeStateLicense'',</v>
      </c>
      <c r="AP2" t="str">
        <f t="shared" si="0"/>
        <v>''CarportSpaces'',</v>
      </c>
      <c r="AQ2" t="str">
        <f t="shared" si="0"/>
        <v>''CloseDate'',</v>
      </c>
      <c r="AR2" t="str">
        <f t="shared" si="0"/>
        <v>''ClosePrice'',</v>
      </c>
      <c r="AS2" t="str">
        <f t="shared" si="0"/>
        <v>''CoBuyerAgentAOR'',</v>
      </c>
      <c r="AT2" t="str">
        <f t="shared" si="0"/>
        <v>''CoBuyerAgentBrokerKeyNumeric'',</v>
      </c>
      <c r="AU2" t="str">
        <f t="shared" si="0"/>
        <v>''CoBuyerAgentBrokerMlsId'',</v>
      </c>
      <c r="AV2" t="str">
        <f t="shared" si="0"/>
        <v>''CoBuyerAgentFirstName'',</v>
      </c>
      <c r="AW2" t="str">
        <f t="shared" si="0"/>
        <v>''CoBuyerAgentKeyNumeric'',</v>
      </c>
      <c r="AX2" t="str">
        <f t="shared" si="0"/>
        <v>''CoBuyerAgentLastName'',</v>
      </c>
      <c r="AY2" t="str">
        <f t="shared" si="0"/>
        <v>''CoBuyerAgentMainOfficeKeyNumeric'',</v>
      </c>
      <c r="AZ2" t="str">
        <f t="shared" si="0"/>
        <v>''CoBuyerAgentMlsId'',</v>
      </c>
      <c r="BA2" t="str">
        <f t="shared" si="0"/>
        <v>''CoBuyerAgentStateLicense'',</v>
      </c>
      <c r="BB2" t="str">
        <f t="shared" si="0"/>
        <v>''CoBuyerOfficeAOR'',</v>
      </c>
      <c r="BC2" t="str">
        <f t="shared" si="0"/>
        <v>''CoBuyerOfficeKeyNumeric'',</v>
      </c>
      <c r="BD2" t="str">
        <f t="shared" si="0"/>
        <v>''CoBuyerOfficeMlsId'',</v>
      </c>
      <c r="BE2" t="str">
        <f t="shared" si="0"/>
        <v>''CoBuyerOfficeName'',</v>
      </c>
      <c r="BF2" t="str">
        <f t="shared" si="0"/>
        <v>''CoBuyerOfficeStateLicense'',</v>
      </c>
      <c r="BG2" t="str">
        <f t="shared" si="0"/>
        <v>''CoListAgentAOR'',</v>
      </c>
      <c r="BH2" t="str">
        <f t="shared" si="0"/>
        <v>''CoListAgentFirstName'',</v>
      </c>
      <c r="BI2" t="str">
        <f t="shared" si="0"/>
        <v>''CoListAgentKeyNumeric'',</v>
      </c>
      <c r="BJ2" t="str">
        <f t="shared" si="0"/>
        <v>''CoListAgentLastName'',</v>
      </c>
      <c r="BK2" t="str">
        <f t="shared" si="0"/>
        <v>''CoListAgentMlsId'',</v>
      </c>
      <c r="BL2" t="str">
        <f t="shared" si="0"/>
        <v>''CoListAgentStateLicense'',</v>
      </c>
      <c r="BM2" t="str">
        <f t="shared" si="0"/>
        <v>''CoListOfficeAOR'',</v>
      </c>
      <c r="BN2" t="str">
        <f t="shared" ref="BN2:DY2" si="1">CONCATENATE("''",BN1,"'',")</f>
        <v>''CoListOfficeFax'',</v>
      </c>
      <c r="BO2" t="str">
        <f t="shared" si="1"/>
        <v>''CoListOfficeKeyNumeric'',</v>
      </c>
      <c r="BP2" t="str">
        <f t="shared" si="1"/>
        <v>''CoListOfficeMlsId'',</v>
      </c>
      <c r="BQ2" t="str">
        <f t="shared" si="1"/>
        <v>''CoListOfficeName'',</v>
      </c>
      <c r="BR2" t="str">
        <f t="shared" si="1"/>
        <v>''CoListOfficePhone'',</v>
      </c>
      <c r="BS2" t="str">
        <f t="shared" si="1"/>
        <v>''CoListOfficeStateLicense'',</v>
      </c>
      <c r="BT2" t="str">
        <f t="shared" si="1"/>
        <v>''CommonWalls'',</v>
      </c>
      <c r="BU2" t="str">
        <f t="shared" si="1"/>
        <v>''CommunityFeatures'',</v>
      </c>
      <c r="BV2" t="str">
        <f t="shared" si="1"/>
        <v>''ConstructionMaterials'',</v>
      </c>
      <c r="BW2" t="str">
        <f t="shared" si="1"/>
        <v>''Cooling'',</v>
      </c>
      <c r="BX2" t="str">
        <f t="shared" si="1"/>
        <v>''CoolingYN'',</v>
      </c>
      <c r="BY2" t="str">
        <f t="shared" si="1"/>
        <v>''Country'',</v>
      </c>
      <c r="BZ2" t="str">
        <f t="shared" si="1"/>
        <v>''CountyOrParish'',</v>
      </c>
      <c r="CA2" t="str">
        <f t="shared" si="1"/>
        <v>''CumulativeDaysOnMarket'',</v>
      </c>
      <c r="CB2" t="str">
        <f t="shared" si="1"/>
        <v>''DaysOnMarket'',</v>
      </c>
      <c r="CC2" t="str">
        <f t="shared" si="1"/>
        <v>''DeletedYN'',</v>
      </c>
      <c r="CD2" t="str">
        <f t="shared" si="1"/>
        <v>''DirectionFaces'',</v>
      </c>
      <c r="CE2" t="str">
        <f t="shared" si="1"/>
        <v>''Directions'',</v>
      </c>
      <c r="CF2" t="str">
        <f t="shared" si="1"/>
        <v>''DocumentNumber'',</v>
      </c>
      <c r="CG2" t="str">
        <f t="shared" si="1"/>
        <v>''DOH1'',</v>
      </c>
      <c r="CH2" t="str">
        <f t="shared" si="1"/>
        <v>''DOH2'',</v>
      </c>
      <c r="CI2" t="str">
        <f t="shared" si="1"/>
        <v>''DOH3'',</v>
      </c>
      <c r="CJ2" t="str">
        <f t="shared" si="1"/>
        <v>''DoorFeatures'',</v>
      </c>
      <c r="CK2" t="str">
        <f t="shared" si="1"/>
        <v>''EatingArea'',</v>
      </c>
      <c r="CL2" t="str">
        <f t="shared" si="1"/>
        <v>''ElementarySchool2'',</v>
      </c>
      <c r="CM2" t="str">
        <f t="shared" si="1"/>
        <v>''ElementarySchoolOther'',</v>
      </c>
      <c r="CN2" t="str">
        <f t="shared" si="1"/>
        <v>''Elevation'',</v>
      </c>
      <c r="CO2" t="str">
        <f t="shared" si="1"/>
        <v>''EntryLevel'',</v>
      </c>
      <c r="CP2" t="str">
        <f t="shared" si="1"/>
        <v>''EntryLocation'',</v>
      </c>
      <c r="CQ2" t="str">
        <f t="shared" si="1"/>
        <v>''Exclusions'',</v>
      </c>
      <c r="CR2" t="str">
        <f t="shared" si="1"/>
        <v>''ExteriorFeatures'',</v>
      </c>
      <c r="CS2" t="str">
        <f t="shared" si="1"/>
        <v>''FenceYN'',</v>
      </c>
      <c r="CT2" t="str">
        <f t="shared" si="1"/>
        <v>''Fencing'',</v>
      </c>
      <c r="CU2" t="str">
        <f t="shared" si="1"/>
        <v>''FireplaceFeatures'',</v>
      </c>
      <c r="CV2" t="str">
        <f t="shared" si="1"/>
        <v>''FireplaceYN'',</v>
      </c>
      <c r="CW2" t="str">
        <f t="shared" si="1"/>
        <v>''Flooring'',</v>
      </c>
      <c r="CX2" t="str">
        <f t="shared" si="1"/>
        <v>''FoundationDetails'',</v>
      </c>
      <c r="CY2" t="str">
        <f t="shared" si="1"/>
        <v>''GarageSpaces'',</v>
      </c>
      <c r="CZ2" t="str">
        <f t="shared" si="1"/>
        <v>''GreenEnergyEfficient'',</v>
      </c>
      <c r="DA2" t="str">
        <f t="shared" si="1"/>
        <v>''GreenEnergyGeneration'',</v>
      </c>
      <c r="DB2" t="str">
        <f t="shared" si="1"/>
        <v>''GreenIndoorAirQuality'',</v>
      </c>
      <c r="DC2" t="str">
        <f t="shared" si="1"/>
        <v>''GreenLocation'',</v>
      </c>
      <c r="DD2" t="str">
        <f t="shared" si="1"/>
        <v>''GreenSustainability'',</v>
      </c>
      <c r="DE2" t="str">
        <f t="shared" si="1"/>
        <v>''GreenWaterConservation'',</v>
      </c>
      <c r="DF2" t="str">
        <f t="shared" si="1"/>
        <v>''Heating'',</v>
      </c>
      <c r="DG2" t="str">
        <f t="shared" si="1"/>
        <v>''HeatingYN'',</v>
      </c>
      <c r="DH2" t="str">
        <f t="shared" si="1"/>
        <v>''HighSchool2'',</v>
      </c>
      <c r="DI2" t="str">
        <f t="shared" si="1"/>
        <v>''Inclusions'',</v>
      </c>
      <c r="DJ2" t="str">
        <f t="shared" si="1"/>
        <v>''InteriorFeatures'',</v>
      </c>
      <c r="DK2" t="str">
        <f t="shared" si="1"/>
        <v>''InternetAddressDisplayYN'',</v>
      </c>
      <c r="DL2" t="str">
        <f t="shared" si="1"/>
        <v>''InternetEntireListingDisplayYN'',</v>
      </c>
      <c r="DM2" t="str">
        <f t="shared" si="1"/>
        <v>''LandLeaseAmount'',</v>
      </c>
      <c r="DN2" t="str">
        <f t="shared" si="1"/>
        <v>''LandLeaseAmountFrequency'',</v>
      </c>
      <c r="DO2" t="str">
        <f t="shared" si="1"/>
        <v>''LandLeaseYN'',</v>
      </c>
      <c r="DP2" t="str">
        <f t="shared" si="1"/>
        <v>''LaundryFeatures'',</v>
      </c>
      <c r="DQ2" t="str">
        <f t="shared" si="1"/>
        <v>''LaundryYN'',</v>
      </c>
      <c r="DR2" t="str">
        <f t="shared" si="1"/>
        <v>''LeaseConsideredYN'',</v>
      </c>
      <c r="DS2" t="str">
        <f t="shared" si="1"/>
        <v>''Levels'',</v>
      </c>
      <c r="DT2" t="str">
        <f t="shared" si="1"/>
        <v>''License1'',</v>
      </c>
      <c r="DU2" t="str">
        <f t="shared" si="1"/>
        <v>''License2'',</v>
      </c>
      <c r="DV2" t="str">
        <f t="shared" si="1"/>
        <v>''License3'',</v>
      </c>
      <c r="DW2" t="str">
        <f t="shared" si="1"/>
        <v>''ListAgentAOR'',</v>
      </c>
      <c r="DX2" t="str">
        <f t="shared" si="1"/>
        <v>''ListAgentFirstName'',</v>
      </c>
      <c r="DY2" t="str">
        <f t="shared" si="1"/>
        <v>''ListAgentKeyNumeric'',</v>
      </c>
      <c r="DZ2" t="str">
        <f t="shared" ref="DZ2:GK2" si="2">CONCATENATE("''",DZ1,"'',")</f>
        <v>''ListAgentLastName'',</v>
      </c>
      <c r="EA2" t="str">
        <f t="shared" si="2"/>
        <v>''ListAgentMlsId'',</v>
      </c>
      <c r="EB2" t="str">
        <f t="shared" si="2"/>
        <v>''ListAgentStateLicense'',</v>
      </c>
      <c r="EC2" t="str">
        <f t="shared" si="2"/>
        <v>''ListingContractDate'',</v>
      </c>
      <c r="ED2" t="str">
        <f t="shared" si="2"/>
        <v>''ListingId'',</v>
      </c>
      <c r="EE2" t="str">
        <f t="shared" si="2"/>
        <v>''ListOfficeKeyNumeric'',</v>
      </c>
      <c r="EF2" t="str">
        <f t="shared" si="2"/>
        <v>''ListOfficeMlsId'',</v>
      </c>
      <c r="EG2" t="str">
        <f t="shared" si="2"/>
        <v>''ListOfficeName'',</v>
      </c>
      <c r="EH2" t="str">
        <f t="shared" si="2"/>
        <v>''ListOfficeStateLicense'',</v>
      </c>
      <c r="EI2" t="str">
        <f t="shared" si="2"/>
        <v>''ListPriceLow'',</v>
      </c>
      <c r="EJ2" t="str">
        <f t="shared" si="2"/>
        <v>''LivingAreaSource'',</v>
      </c>
      <c r="EK2" t="str">
        <f t="shared" si="2"/>
        <v>''LivingAreaUnits'',</v>
      </c>
      <c r="EL2" t="str">
        <f t="shared" si="2"/>
        <v>''LockBoxType'',</v>
      </c>
      <c r="EM2" t="str">
        <f t="shared" si="2"/>
        <v>''LockBoxVersion'',</v>
      </c>
      <c r="EN2" t="str">
        <f t="shared" si="2"/>
        <v>''LotDimensionsSource'',</v>
      </c>
      <c r="EO2" t="str">
        <f t="shared" si="2"/>
        <v>''LotFeatures'',</v>
      </c>
      <c r="EP2" t="str">
        <f t="shared" si="2"/>
        <v>''LotSizeAcres'',</v>
      </c>
      <c r="EQ2" t="str">
        <f t="shared" si="2"/>
        <v>''LotSizeArea'',</v>
      </c>
      <c r="ER2" t="str">
        <f t="shared" si="2"/>
        <v>''LotSizeDimensions'',</v>
      </c>
      <c r="ES2" t="str">
        <f t="shared" si="2"/>
        <v>''LotSizeSource'',</v>
      </c>
      <c r="ET2" t="str">
        <f t="shared" si="2"/>
        <v>''LotSizeUnits'',</v>
      </c>
      <c r="EU2" t="str">
        <f t="shared" si="2"/>
        <v>''MainLevelBathrooms'',</v>
      </c>
      <c r="EV2" t="str">
        <f t="shared" si="2"/>
        <v>''MainLevelBedrooms'',</v>
      </c>
      <c r="EW2" t="str">
        <f t="shared" si="2"/>
        <v>''MajorChangeType'',</v>
      </c>
      <c r="EX2" t="str">
        <f t="shared" si="2"/>
        <v>''Make'',</v>
      </c>
      <c r="EY2" t="str">
        <f t="shared" si="2"/>
        <v>''MiddleOrJuniorSchool2'',</v>
      </c>
      <c r="EZ2" t="str">
        <f t="shared" si="2"/>
        <v>''MiddleOrJuniorSchoolOther'',</v>
      </c>
      <c r="FA2" t="str">
        <f t="shared" si="2"/>
        <v>''MLSAreaMajor'',</v>
      </c>
      <c r="FB2" t="str">
        <f t="shared" si="2"/>
        <v>''ModificationTimestamp'',</v>
      </c>
      <c r="FC2" t="str">
        <f t="shared" si="2"/>
        <v>''NumberOfUnitsInCommunity'',</v>
      </c>
      <c r="FD2" t="str">
        <f t="shared" si="2"/>
        <v>''NumberRemotes'',</v>
      </c>
      <c r="FE2" t="str">
        <f t="shared" si="2"/>
        <v>''OffMarketTimestamp'',</v>
      </c>
      <c r="FF2" t="str">
        <f t="shared" si="2"/>
        <v>''OnMarketTimestamp'',</v>
      </c>
      <c r="FG2" t="str">
        <f t="shared" si="2"/>
        <v>''OriginalEntryTimestamp'',</v>
      </c>
      <c r="FH2" t="str">
        <f t="shared" si="2"/>
        <v>''OriginalListPrice'',</v>
      </c>
      <c r="FI2" t="str">
        <f t="shared" si="2"/>
        <v>''OriginatingSystemID'',</v>
      </c>
      <c r="FJ2" t="str">
        <f t="shared" si="2"/>
        <v>''OriginatingSystemKey'',</v>
      </c>
      <c r="FK2" t="str">
        <f t="shared" si="2"/>
        <v>''OriginatingSystemModificationTimestamp'',</v>
      </c>
      <c r="FL2" t="str">
        <f t="shared" si="2"/>
        <v>''OtherStructures'',</v>
      </c>
      <c r="FM2" t="str">
        <f t="shared" si="2"/>
        <v>''ParcelNumber'',</v>
      </c>
      <c r="FN2" t="str">
        <f t="shared" si="2"/>
        <v>''ParkingFeatures'',</v>
      </c>
      <c r="FO2" t="str">
        <f t="shared" si="2"/>
        <v>''ParkingTotal'',</v>
      </c>
      <c r="FP2" t="str">
        <f t="shared" si="2"/>
        <v>''ParkingYN'',</v>
      </c>
      <c r="FQ2" t="str">
        <f t="shared" si="2"/>
        <v>''PatioAndPorchFeatures'',</v>
      </c>
      <c r="FR2" t="str">
        <f t="shared" si="2"/>
        <v>''PatioYN'',</v>
      </c>
      <c r="FS2" t="str">
        <f t="shared" si="2"/>
        <v>''PhotosChangeTimestamp'',</v>
      </c>
      <c r="FT2" t="str">
        <f t="shared" si="2"/>
        <v>''PhotosCount'',</v>
      </c>
      <c r="FU2" t="str">
        <f t="shared" si="2"/>
        <v>''Points'',</v>
      </c>
      <c r="FV2" t="str">
        <f t="shared" si="2"/>
        <v>''PoolFeatures'',</v>
      </c>
      <c r="FW2" t="str">
        <f t="shared" si="2"/>
        <v>''PoolPrivateYN'',</v>
      </c>
      <c r="FX2" t="str">
        <f t="shared" si="2"/>
        <v>''PostalCodePlus4'',</v>
      </c>
      <c r="FY2" t="str">
        <f t="shared" si="2"/>
        <v>''PreviousListPrice'',</v>
      </c>
      <c r="FZ2" t="str">
        <f t="shared" si="2"/>
        <v>''PreviousStandardStatus'',</v>
      </c>
      <c r="GA2" t="str">
        <f t="shared" si="2"/>
        <v>''PricePerSquareFoot'',</v>
      </c>
      <c r="GB2" t="str">
        <f t="shared" si="2"/>
        <v>''PropertyAttachedYN'',</v>
      </c>
      <c r="GC2" t="str">
        <f t="shared" si="2"/>
        <v>''PropertyCondition'',</v>
      </c>
      <c r="GD2" t="str">
        <f t="shared" si="2"/>
        <v>''PropertySubType'',</v>
      </c>
      <c r="GE2" t="str">
        <f t="shared" si="2"/>
        <v>''PublicRemarks'',</v>
      </c>
      <c r="GF2" t="str">
        <f t="shared" si="2"/>
        <v>''PurchaseContractDate'',</v>
      </c>
      <c r="GG2" t="str">
        <f t="shared" si="2"/>
        <v>''RoadFrontageType'',</v>
      </c>
      <c r="GH2" t="str">
        <f t="shared" si="2"/>
        <v>''RoadSurfaceType'',</v>
      </c>
      <c r="GI2" t="str">
        <f t="shared" si="2"/>
        <v>''Roof'',</v>
      </c>
      <c r="GJ2" t="str">
        <f t="shared" si="2"/>
        <v>''RoomType'',</v>
      </c>
      <c r="GK2" t="str">
        <f t="shared" si="2"/>
        <v>''RVParkingDimensions'',</v>
      </c>
      <c r="GL2" t="str">
        <f t="shared" ref="GL2:HV2" si="3">CONCATENATE("''",GL1,"'',")</f>
        <v>''SecurityFeatures'',</v>
      </c>
      <c r="GM2" t="str">
        <f t="shared" si="3"/>
        <v>''SeniorCommunityYN'',</v>
      </c>
      <c r="GN2" t="str">
        <f t="shared" si="3"/>
        <v>''SerialU'',</v>
      </c>
      <c r="GO2" t="str">
        <f t="shared" si="3"/>
        <v>''SerialX'',</v>
      </c>
      <c r="GP2" t="str">
        <f t="shared" si="3"/>
        <v>''SerialXX'',</v>
      </c>
      <c r="GQ2" t="str">
        <f t="shared" si="3"/>
        <v>''Sewer'',</v>
      </c>
      <c r="GR2" t="str">
        <f t="shared" si="3"/>
        <v>''SpaFeatures'',</v>
      </c>
      <c r="GS2" t="str">
        <f t="shared" si="3"/>
        <v>''SpaYN'',</v>
      </c>
      <c r="GT2" t="str">
        <f t="shared" si="3"/>
        <v>''SpecialListingConditions'',</v>
      </c>
      <c r="GU2" t="str">
        <f t="shared" si="3"/>
        <v>''SprinklersYN'',</v>
      </c>
      <c r="GV2" t="str">
        <f t="shared" si="3"/>
        <v>''StatusChangeTimestamp'',</v>
      </c>
      <c r="GW2" t="str">
        <f t="shared" si="3"/>
        <v>''StoriesTotal'',</v>
      </c>
      <c r="GX2" t="str">
        <f t="shared" si="3"/>
        <v>''SubdivisionName'',</v>
      </c>
      <c r="GY2" t="str">
        <f t="shared" si="3"/>
        <v>''SubdivisionNameOther'',</v>
      </c>
      <c r="GZ2" t="str">
        <f t="shared" si="3"/>
        <v>''TaxLot'',</v>
      </c>
      <c r="HA2" t="str">
        <f t="shared" si="3"/>
        <v>''TaxModel'',</v>
      </c>
      <c r="HB2" t="str">
        <f t="shared" si="3"/>
        <v>''TaxTract'',</v>
      </c>
      <c r="HC2" t="str">
        <f t="shared" si="3"/>
        <v>''TaxTractNumber'',</v>
      </c>
      <c r="HD2" t="str">
        <f t="shared" si="3"/>
        <v>''TractSubAreaCode'',</v>
      </c>
      <c r="HE2" t="str">
        <f t="shared" si="3"/>
        <v>''UncoveredSpaces'',</v>
      </c>
      <c r="HF2" t="str">
        <f t="shared" si="3"/>
        <v>''UnitNumber'',</v>
      </c>
      <c r="HG2" t="str">
        <f t="shared" si="3"/>
        <v>''Utilities'',</v>
      </c>
      <c r="HH2" t="str">
        <f t="shared" si="3"/>
        <v>''View'',</v>
      </c>
      <c r="HI2" t="str">
        <f t="shared" si="3"/>
        <v>''ViewYN'',</v>
      </c>
      <c r="HJ2" t="str">
        <f t="shared" si="3"/>
        <v>''VirtualTourURLBranded'',</v>
      </c>
      <c r="HK2" t="str">
        <f t="shared" si="3"/>
        <v>''VirtualTourURLUnbranded'',</v>
      </c>
      <c r="HL2" t="str">
        <f t="shared" si="3"/>
        <v>''VirtualTourURLUnbranded2'',</v>
      </c>
      <c r="HM2" t="str">
        <f t="shared" si="3"/>
        <v>''WalkScore'',</v>
      </c>
      <c r="HN2" t="str">
        <f t="shared" si="3"/>
        <v>''WaterfrontFeatures'',</v>
      </c>
      <c r="HO2" t="str">
        <f t="shared" si="3"/>
        <v>''WaterSource'',</v>
      </c>
      <c r="HP2" t="str">
        <f t="shared" si="3"/>
        <v>''WellDepth'',</v>
      </c>
      <c r="HQ2" t="str">
        <f t="shared" si="3"/>
        <v>''WellGallonsPerMinute'',</v>
      </c>
      <c r="HR2" t="str">
        <f t="shared" si="3"/>
        <v>''WellPumpHorsepower'',</v>
      </c>
      <c r="HS2" t="str">
        <f t="shared" si="3"/>
        <v>''WellReportYN'',</v>
      </c>
      <c r="HT2" t="str">
        <f t="shared" si="3"/>
        <v>''WindowFeatures'',</v>
      </c>
      <c r="HU2" t="str">
        <f t="shared" si="3"/>
        <v>''YearBuiltSource'',</v>
      </c>
      <c r="HV2" t="str">
        <f t="shared" si="3"/>
        <v>''Zoning'',</v>
      </c>
    </row>
    <row r="4" spans="1:230" x14ac:dyDescent="0.3">
      <c r="A4" t="s">
        <v>626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57"/>
  <sheetViews>
    <sheetView workbookViewId="0">
      <selection activeCell="A10" sqref="A10"/>
    </sheetView>
  </sheetViews>
  <sheetFormatPr defaultRowHeight="14.4" x14ac:dyDescent="0.3"/>
  <cols>
    <col min="1" max="1" width="255.77734375" bestFit="1" customWidth="1"/>
  </cols>
  <sheetData>
    <row r="2" spans="1:1" x14ac:dyDescent="0.3">
      <c r="A2" s="2" t="s">
        <v>447</v>
      </c>
    </row>
    <row r="3" spans="1:1" x14ac:dyDescent="0.3">
      <c r="A3" s="1" t="s">
        <v>263</v>
      </c>
    </row>
    <row r="4" spans="1:1" x14ac:dyDescent="0.3">
      <c r="A4" s="1" t="s">
        <v>264</v>
      </c>
    </row>
    <row r="5" spans="1:1" x14ac:dyDescent="0.3">
      <c r="A5" s="1" t="s">
        <v>265</v>
      </c>
    </row>
    <row r="6" spans="1:1" x14ac:dyDescent="0.3">
      <c r="A6" s="1" t="s">
        <v>266</v>
      </c>
    </row>
    <row r="7" spans="1:1" x14ac:dyDescent="0.3">
      <c r="A7" s="1" t="s">
        <v>267</v>
      </c>
    </row>
    <row r="8" spans="1:1" x14ac:dyDescent="0.3">
      <c r="A8" s="1" t="s">
        <v>268</v>
      </c>
    </row>
    <row r="9" spans="1:1" x14ac:dyDescent="0.3">
      <c r="A9" s="1" t="s">
        <v>269</v>
      </c>
    </row>
    <row r="10" spans="1:1" x14ac:dyDescent="0.3">
      <c r="A10" s="1" t="s">
        <v>270</v>
      </c>
    </row>
    <row r="11" spans="1:1" x14ac:dyDescent="0.3">
      <c r="A11" s="1" t="s">
        <v>448</v>
      </c>
    </row>
    <row r="12" spans="1:1" x14ac:dyDescent="0.3">
      <c r="A12" s="1" t="s">
        <v>449</v>
      </c>
    </row>
    <row r="13" spans="1:1" x14ac:dyDescent="0.3">
      <c r="A13" s="1" t="s">
        <v>273</v>
      </c>
    </row>
    <row r="14" spans="1:1" x14ac:dyDescent="0.3">
      <c r="A14" s="1" t="s">
        <v>450</v>
      </c>
    </row>
    <row r="15" spans="1:1" x14ac:dyDescent="0.3">
      <c r="A15" s="1" t="s">
        <v>274</v>
      </c>
    </row>
    <row r="16" spans="1:1" x14ac:dyDescent="0.3">
      <c r="A16" s="1" t="s">
        <v>275</v>
      </c>
    </row>
    <row r="17" spans="1:1" x14ac:dyDescent="0.3">
      <c r="A17" s="1" t="s">
        <v>451</v>
      </c>
    </row>
    <row r="18" spans="1:1" x14ac:dyDescent="0.3">
      <c r="A18" s="1" t="s">
        <v>452</v>
      </c>
    </row>
    <row r="19" spans="1:1" x14ac:dyDescent="0.3">
      <c r="A19" s="1" t="s">
        <v>276</v>
      </c>
    </row>
    <row r="20" spans="1:1" x14ac:dyDescent="0.3">
      <c r="A20" s="1" t="s">
        <v>277</v>
      </c>
    </row>
    <row r="21" spans="1:1" x14ac:dyDescent="0.3">
      <c r="A21" s="1" t="s">
        <v>278</v>
      </c>
    </row>
    <row r="22" spans="1:1" x14ac:dyDescent="0.3">
      <c r="A22" s="1" t="s">
        <v>453</v>
      </c>
    </row>
    <row r="23" spans="1:1" x14ac:dyDescent="0.3">
      <c r="A23" s="1" t="s">
        <v>279</v>
      </c>
    </row>
    <row r="24" spans="1:1" x14ac:dyDescent="0.3">
      <c r="A24" s="1" t="s">
        <v>280</v>
      </c>
    </row>
    <row r="25" spans="1:1" x14ac:dyDescent="0.3">
      <c r="A25" s="1" t="s">
        <v>454</v>
      </c>
    </row>
    <row r="26" spans="1:1" x14ac:dyDescent="0.3">
      <c r="A26" s="1" t="s">
        <v>281</v>
      </c>
    </row>
    <row r="27" spans="1:1" x14ac:dyDescent="0.3">
      <c r="A27" s="1" t="s">
        <v>282</v>
      </c>
    </row>
    <row r="28" spans="1:1" x14ac:dyDescent="0.3">
      <c r="A28" s="1" t="s">
        <v>283</v>
      </c>
    </row>
    <row r="29" spans="1:1" x14ac:dyDescent="0.3">
      <c r="A29" s="1" t="s">
        <v>284</v>
      </c>
    </row>
    <row r="30" spans="1:1" x14ac:dyDescent="0.3">
      <c r="A30" s="1" t="s">
        <v>285</v>
      </c>
    </row>
    <row r="31" spans="1:1" x14ac:dyDescent="0.3">
      <c r="A31" s="1" t="s">
        <v>286</v>
      </c>
    </row>
    <row r="32" spans="1:1" x14ac:dyDescent="0.3">
      <c r="A32" s="1" t="s">
        <v>287</v>
      </c>
    </row>
    <row r="33" spans="1:1" x14ac:dyDescent="0.3">
      <c r="A33" s="1" t="s">
        <v>455</v>
      </c>
    </row>
    <row r="34" spans="1:1" x14ac:dyDescent="0.3">
      <c r="A34" s="1" t="s">
        <v>456</v>
      </c>
    </row>
    <row r="35" spans="1:1" x14ac:dyDescent="0.3">
      <c r="A35" s="1" t="s">
        <v>457</v>
      </c>
    </row>
    <row r="36" spans="1:1" x14ac:dyDescent="0.3">
      <c r="A36" s="1" t="s">
        <v>458</v>
      </c>
    </row>
    <row r="37" spans="1:1" x14ac:dyDescent="0.3">
      <c r="A37" s="1" t="s">
        <v>288</v>
      </c>
    </row>
    <row r="38" spans="1:1" x14ac:dyDescent="0.3">
      <c r="A38" s="1" t="s">
        <v>289</v>
      </c>
    </row>
    <row r="39" spans="1:1" x14ac:dyDescent="0.3">
      <c r="A39" s="1" t="s">
        <v>459</v>
      </c>
    </row>
    <row r="40" spans="1:1" x14ac:dyDescent="0.3">
      <c r="A40" s="1" t="s">
        <v>460</v>
      </c>
    </row>
    <row r="41" spans="1:1" x14ac:dyDescent="0.3">
      <c r="A41" s="1" t="s">
        <v>461</v>
      </c>
    </row>
    <row r="42" spans="1:1" x14ac:dyDescent="0.3">
      <c r="A42" s="1" t="s">
        <v>462</v>
      </c>
    </row>
    <row r="43" spans="1:1" x14ac:dyDescent="0.3">
      <c r="A43" s="1" t="s">
        <v>463</v>
      </c>
    </row>
    <row r="44" spans="1:1" x14ac:dyDescent="0.3">
      <c r="A44" s="1" t="s">
        <v>464</v>
      </c>
    </row>
    <row r="45" spans="1:1" x14ac:dyDescent="0.3">
      <c r="A45" s="1" t="s">
        <v>291</v>
      </c>
    </row>
    <row r="46" spans="1:1" x14ac:dyDescent="0.3">
      <c r="A46" s="1" t="s">
        <v>292</v>
      </c>
    </row>
    <row r="47" spans="1:1" x14ac:dyDescent="0.3">
      <c r="A47" s="1" t="s">
        <v>293</v>
      </c>
    </row>
    <row r="48" spans="1:1" x14ac:dyDescent="0.3">
      <c r="A48" s="1" t="s">
        <v>465</v>
      </c>
    </row>
    <row r="49" spans="1:1" x14ac:dyDescent="0.3">
      <c r="A49" s="1" t="s">
        <v>466</v>
      </c>
    </row>
    <row r="50" spans="1:1" x14ac:dyDescent="0.3">
      <c r="A50" s="1" t="s">
        <v>294</v>
      </c>
    </row>
    <row r="51" spans="1:1" x14ac:dyDescent="0.3">
      <c r="A51" s="1" t="s">
        <v>295</v>
      </c>
    </row>
    <row r="52" spans="1:1" x14ac:dyDescent="0.3">
      <c r="A52" s="1" t="s">
        <v>296</v>
      </c>
    </row>
    <row r="53" spans="1:1" x14ac:dyDescent="0.3">
      <c r="A53" s="1" t="s">
        <v>297</v>
      </c>
    </row>
    <row r="54" spans="1:1" x14ac:dyDescent="0.3">
      <c r="A54" s="1" t="s">
        <v>298</v>
      </c>
    </row>
    <row r="55" spans="1:1" x14ac:dyDescent="0.3">
      <c r="A55" s="1" t="s">
        <v>299</v>
      </c>
    </row>
    <row r="56" spans="1:1" x14ac:dyDescent="0.3">
      <c r="A56" s="1" t="s">
        <v>300</v>
      </c>
    </row>
    <row r="57" spans="1:1" x14ac:dyDescent="0.3">
      <c r="A57" s="1" t="s">
        <v>301</v>
      </c>
    </row>
    <row r="58" spans="1:1" x14ac:dyDescent="0.3">
      <c r="A58" s="1" t="s">
        <v>302</v>
      </c>
    </row>
    <row r="59" spans="1:1" x14ac:dyDescent="0.3">
      <c r="A59" s="1" t="s">
        <v>303</v>
      </c>
    </row>
    <row r="60" spans="1:1" x14ac:dyDescent="0.3">
      <c r="A60" s="1" t="s">
        <v>304</v>
      </c>
    </row>
    <row r="61" spans="1:1" x14ac:dyDescent="0.3">
      <c r="A61" s="1" t="s">
        <v>305</v>
      </c>
    </row>
    <row r="62" spans="1:1" x14ac:dyDescent="0.3">
      <c r="A62" s="1" t="s">
        <v>306</v>
      </c>
    </row>
    <row r="63" spans="1:1" x14ac:dyDescent="0.3">
      <c r="A63" s="1" t="s">
        <v>307</v>
      </c>
    </row>
    <row r="64" spans="1:1" x14ac:dyDescent="0.3">
      <c r="A64" s="1" t="s">
        <v>308</v>
      </c>
    </row>
    <row r="65" spans="1:1" x14ac:dyDescent="0.3">
      <c r="A65" s="1" t="s">
        <v>309</v>
      </c>
    </row>
    <row r="66" spans="1:1" x14ac:dyDescent="0.3">
      <c r="A66" s="1" t="s">
        <v>310</v>
      </c>
    </row>
    <row r="67" spans="1:1" x14ac:dyDescent="0.3">
      <c r="A67" s="1" t="s">
        <v>311</v>
      </c>
    </row>
    <row r="68" spans="1:1" x14ac:dyDescent="0.3">
      <c r="A68" s="1" t="s">
        <v>312</v>
      </c>
    </row>
    <row r="69" spans="1:1" x14ac:dyDescent="0.3">
      <c r="A69" s="1" t="s">
        <v>313</v>
      </c>
    </row>
    <row r="70" spans="1:1" x14ac:dyDescent="0.3">
      <c r="A70" s="1" t="s">
        <v>314</v>
      </c>
    </row>
    <row r="71" spans="1:1" x14ac:dyDescent="0.3">
      <c r="A71" s="1" t="s">
        <v>315</v>
      </c>
    </row>
    <row r="72" spans="1:1" x14ac:dyDescent="0.3">
      <c r="A72" s="1" t="s">
        <v>316</v>
      </c>
    </row>
    <row r="73" spans="1:1" x14ac:dyDescent="0.3">
      <c r="A73" s="1" t="s">
        <v>317</v>
      </c>
    </row>
    <row r="74" spans="1:1" x14ac:dyDescent="0.3">
      <c r="A74" s="1" t="s">
        <v>318</v>
      </c>
    </row>
    <row r="75" spans="1:1" x14ac:dyDescent="0.3">
      <c r="A75" s="1" t="s">
        <v>319</v>
      </c>
    </row>
    <row r="76" spans="1:1" x14ac:dyDescent="0.3">
      <c r="A76" s="1" t="s">
        <v>320</v>
      </c>
    </row>
    <row r="77" spans="1:1" x14ac:dyDescent="0.3">
      <c r="A77" s="1" t="s">
        <v>467</v>
      </c>
    </row>
    <row r="78" spans="1:1" x14ac:dyDescent="0.3">
      <c r="A78" s="1" t="s">
        <v>468</v>
      </c>
    </row>
    <row r="79" spans="1:1" x14ac:dyDescent="0.3">
      <c r="A79" s="1" t="s">
        <v>322</v>
      </c>
    </row>
    <row r="80" spans="1:1" x14ac:dyDescent="0.3">
      <c r="A80" s="1" t="s">
        <v>323</v>
      </c>
    </row>
    <row r="81" spans="1:1" x14ac:dyDescent="0.3">
      <c r="A81" s="1" t="s">
        <v>324</v>
      </c>
    </row>
    <row r="82" spans="1:1" x14ac:dyDescent="0.3">
      <c r="A82" s="1" t="s">
        <v>325</v>
      </c>
    </row>
    <row r="83" spans="1:1" x14ac:dyDescent="0.3">
      <c r="A83" s="1" t="s">
        <v>326</v>
      </c>
    </row>
    <row r="84" spans="1:1" x14ac:dyDescent="0.3">
      <c r="A84" s="1" t="s">
        <v>469</v>
      </c>
    </row>
    <row r="85" spans="1:1" x14ac:dyDescent="0.3">
      <c r="A85" s="1" t="s">
        <v>327</v>
      </c>
    </row>
    <row r="86" spans="1:1" x14ac:dyDescent="0.3">
      <c r="A86" s="1" t="s">
        <v>328</v>
      </c>
    </row>
    <row r="87" spans="1:1" x14ac:dyDescent="0.3">
      <c r="A87" s="1" t="s">
        <v>329</v>
      </c>
    </row>
    <row r="88" spans="1:1" x14ac:dyDescent="0.3">
      <c r="A88" s="1" t="s">
        <v>470</v>
      </c>
    </row>
    <row r="89" spans="1:1" x14ac:dyDescent="0.3">
      <c r="A89" s="1" t="s">
        <v>330</v>
      </c>
    </row>
    <row r="90" spans="1:1" x14ac:dyDescent="0.3">
      <c r="A90" s="1" t="s">
        <v>331</v>
      </c>
    </row>
    <row r="91" spans="1:1" x14ac:dyDescent="0.3">
      <c r="A91" s="1" t="s">
        <v>471</v>
      </c>
    </row>
    <row r="92" spans="1:1" x14ac:dyDescent="0.3">
      <c r="A92" s="1" t="s">
        <v>332</v>
      </c>
    </row>
    <row r="93" spans="1:1" x14ac:dyDescent="0.3">
      <c r="A93" s="1" t="s">
        <v>333</v>
      </c>
    </row>
    <row r="94" spans="1:1" x14ac:dyDescent="0.3">
      <c r="A94" s="1" t="s">
        <v>472</v>
      </c>
    </row>
    <row r="95" spans="1:1" x14ac:dyDescent="0.3">
      <c r="A95" s="1" t="s">
        <v>334</v>
      </c>
    </row>
    <row r="96" spans="1:1" x14ac:dyDescent="0.3">
      <c r="A96" s="1" t="s">
        <v>473</v>
      </c>
    </row>
    <row r="97" spans="1:1" x14ac:dyDescent="0.3">
      <c r="A97" s="1" t="s">
        <v>335</v>
      </c>
    </row>
    <row r="98" spans="1:1" x14ac:dyDescent="0.3">
      <c r="A98" s="1" t="s">
        <v>336</v>
      </c>
    </row>
    <row r="99" spans="1:1" x14ac:dyDescent="0.3">
      <c r="A99" s="1" t="s">
        <v>337</v>
      </c>
    </row>
    <row r="100" spans="1:1" x14ac:dyDescent="0.3">
      <c r="A100" s="1" t="s">
        <v>338</v>
      </c>
    </row>
    <row r="101" spans="1:1" x14ac:dyDescent="0.3">
      <c r="A101" s="1" t="s">
        <v>474</v>
      </c>
    </row>
    <row r="102" spans="1:1" x14ac:dyDescent="0.3">
      <c r="A102" s="1" t="s">
        <v>339</v>
      </c>
    </row>
    <row r="103" spans="1:1" x14ac:dyDescent="0.3">
      <c r="A103" s="1" t="s">
        <v>340</v>
      </c>
    </row>
    <row r="104" spans="1:1" x14ac:dyDescent="0.3">
      <c r="A104" s="1" t="s">
        <v>341</v>
      </c>
    </row>
    <row r="105" spans="1:1" x14ac:dyDescent="0.3">
      <c r="A105" s="1" t="s">
        <v>342</v>
      </c>
    </row>
    <row r="106" spans="1:1" x14ac:dyDescent="0.3">
      <c r="A106" s="1" t="s">
        <v>343</v>
      </c>
    </row>
    <row r="107" spans="1:1" x14ac:dyDescent="0.3">
      <c r="A107" s="1" t="s">
        <v>344</v>
      </c>
    </row>
    <row r="108" spans="1:1" x14ac:dyDescent="0.3">
      <c r="A108" s="1" t="s">
        <v>345</v>
      </c>
    </row>
    <row r="109" spans="1:1" x14ac:dyDescent="0.3">
      <c r="A109" s="1" t="s">
        <v>346</v>
      </c>
    </row>
    <row r="110" spans="1:1" x14ac:dyDescent="0.3">
      <c r="A110" s="1" t="s">
        <v>475</v>
      </c>
    </row>
    <row r="111" spans="1:1" x14ac:dyDescent="0.3">
      <c r="A111" s="1" t="s">
        <v>347</v>
      </c>
    </row>
    <row r="112" spans="1:1" x14ac:dyDescent="0.3">
      <c r="A112" s="1" t="s">
        <v>348</v>
      </c>
    </row>
    <row r="113" spans="1:1" x14ac:dyDescent="0.3">
      <c r="A113" s="1" t="s">
        <v>349</v>
      </c>
    </row>
    <row r="114" spans="1:1" x14ac:dyDescent="0.3">
      <c r="A114" s="1" t="s">
        <v>350</v>
      </c>
    </row>
    <row r="115" spans="1:1" x14ac:dyDescent="0.3">
      <c r="A115" s="1" t="s">
        <v>351</v>
      </c>
    </row>
    <row r="116" spans="1:1" x14ac:dyDescent="0.3">
      <c r="A116" s="1" t="s">
        <v>352</v>
      </c>
    </row>
    <row r="117" spans="1:1" x14ac:dyDescent="0.3">
      <c r="A117" s="1" t="s">
        <v>353</v>
      </c>
    </row>
    <row r="118" spans="1:1" x14ac:dyDescent="0.3">
      <c r="A118" s="1" t="s">
        <v>476</v>
      </c>
    </row>
    <row r="119" spans="1:1" x14ac:dyDescent="0.3">
      <c r="A119" s="1" t="s">
        <v>477</v>
      </c>
    </row>
    <row r="120" spans="1:1" x14ac:dyDescent="0.3">
      <c r="A120" s="1" t="s">
        <v>355</v>
      </c>
    </row>
    <row r="121" spans="1:1" x14ac:dyDescent="0.3">
      <c r="A121" s="1" t="s">
        <v>356</v>
      </c>
    </row>
    <row r="122" spans="1:1" x14ac:dyDescent="0.3">
      <c r="A122" s="1" t="s">
        <v>357</v>
      </c>
    </row>
    <row r="123" spans="1:1" x14ac:dyDescent="0.3">
      <c r="A123" s="1" t="s">
        <v>358</v>
      </c>
    </row>
    <row r="124" spans="1:1" x14ac:dyDescent="0.3">
      <c r="A124" s="1" t="s">
        <v>359</v>
      </c>
    </row>
    <row r="125" spans="1:1" x14ac:dyDescent="0.3">
      <c r="A125" s="1" t="s">
        <v>360</v>
      </c>
    </row>
    <row r="126" spans="1:1" x14ac:dyDescent="0.3">
      <c r="A126" s="1" t="s">
        <v>361</v>
      </c>
    </row>
    <row r="127" spans="1:1" x14ac:dyDescent="0.3">
      <c r="A127" s="1" t="s">
        <v>362</v>
      </c>
    </row>
    <row r="128" spans="1:1" x14ac:dyDescent="0.3">
      <c r="A128" s="1" t="s">
        <v>363</v>
      </c>
    </row>
    <row r="129" spans="1:1" x14ac:dyDescent="0.3">
      <c r="A129" s="1" t="s">
        <v>364</v>
      </c>
    </row>
    <row r="130" spans="1:1" x14ac:dyDescent="0.3">
      <c r="A130" s="1" t="s">
        <v>478</v>
      </c>
    </row>
    <row r="131" spans="1:1" x14ac:dyDescent="0.3">
      <c r="A131" s="1" t="s">
        <v>365</v>
      </c>
    </row>
    <row r="132" spans="1:1" x14ac:dyDescent="0.3">
      <c r="A132" s="1" t="s">
        <v>366</v>
      </c>
    </row>
    <row r="133" spans="1:1" x14ac:dyDescent="0.3">
      <c r="A133" s="1" t="s">
        <v>367</v>
      </c>
    </row>
    <row r="134" spans="1:1" x14ac:dyDescent="0.3">
      <c r="A134" s="1" t="s">
        <v>479</v>
      </c>
    </row>
    <row r="135" spans="1:1" x14ac:dyDescent="0.3">
      <c r="A135" s="1" t="s">
        <v>480</v>
      </c>
    </row>
    <row r="136" spans="1:1" x14ac:dyDescent="0.3">
      <c r="A136" s="1" t="s">
        <v>481</v>
      </c>
    </row>
    <row r="137" spans="1:1" x14ac:dyDescent="0.3">
      <c r="A137" s="1" t="s">
        <v>482</v>
      </c>
    </row>
    <row r="138" spans="1:1" x14ac:dyDescent="0.3">
      <c r="A138" s="1" t="s">
        <v>483</v>
      </c>
    </row>
    <row r="139" spans="1:1" x14ac:dyDescent="0.3">
      <c r="A139" s="1" t="s">
        <v>484</v>
      </c>
    </row>
    <row r="140" spans="1:1" x14ac:dyDescent="0.3">
      <c r="A140" s="1" t="s">
        <v>485</v>
      </c>
    </row>
    <row r="141" spans="1:1" x14ac:dyDescent="0.3">
      <c r="A141" s="1" t="s">
        <v>486</v>
      </c>
    </row>
    <row r="142" spans="1:1" x14ac:dyDescent="0.3">
      <c r="A142" s="1" t="s">
        <v>487</v>
      </c>
    </row>
    <row r="143" spans="1:1" x14ac:dyDescent="0.3">
      <c r="A143" s="1" t="s">
        <v>369</v>
      </c>
    </row>
    <row r="144" spans="1:1" x14ac:dyDescent="0.3">
      <c r="A144" s="1" t="s">
        <v>488</v>
      </c>
    </row>
    <row r="145" spans="1:1" x14ac:dyDescent="0.3">
      <c r="A145" s="1" t="s">
        <v>370</v>
      </c>
    </row>
    <row r="146" spans="1:1" x14ac:dyDescent="0.3">
      <c r="A146" s="1" t="s">
        <v>371</v>
      </c>
    </row>
    <row r="147" spans="1:1" x14ac:dyDescent="0.3">
      <c r="A147" s="1" t="s">
        <v>489</v>
      </c>
    </row>
    <row r="148" spans="1:1" x14ac:dyDescent="0.3">
      <c r="A148" s="1" t="s">
        <v>490</v>
      </c>
    </row>
    <row r="149" spans="1:1" x14ac:dyDescent="0.3">
      <c r="A149" s="1" t="s">
        <v>491</v>
      </c>
    </row>
    <row r="150" spans="1:1" x14ac:dyDescent="0.3">
      <c r="A150" s="1" t="s">
        <v>372</v>
      </c>
    </row>
    <row r="151" spans="1:1" x14ac:dyDescent="0.3">
      <c r="A151" s="1" t="s">
        <v>373</v>
      </c>
    </row>
    <row r="152" spans="1:1" x14ac:dyDescent="0.3">
      <c r="A152" s="1" t="s">
        <v>374</v>
      </c>
    </row>
    <row r="153" spans="1:1" x14ac:dyDescent="0.3">
      <c r="A153" s="1" t="s">
        <v>375</v>
      </c>
    </row>
    <row r="154" spans="1:1" x14ac:dyDescent="0.3">
      <c r="A154" s="1" t="s">
        <v>376</v>
      </c>
    </row>
    <row r="155" spans="1:1" x14ac:dyDescent="0.3">
      <c r="A155" s="1" t="s">
        <v>492</v>
      </c>
    </row>
    <row r="156" spans="1:1" x14ac:dyDescent="0.3">
      <c r="A156" s="1" t="s">
        <v>377</v>
      </c>
    </row>
    <row r="157" spans="1:1" x14ac:dyDescent="0.3">
      <c r="A157" s="1" t="s">
        <v>378</v>
      </c>
    </row>
    <row r="158" spans="1:1" x14ac:dyDescent="0.3">
      <c r="A158" s="1" t="s">
        <v>379</v>
      </c>
    </row>
    <row r="159" spans="1:1" x14ac:dyDescent="0.3">
      <c r="A159" s="1" t="s">
        <v>380</v>
      </c>
    </row>
    <row r="160" spans="1:1" x14ac:dyDescent="0.3">
      <c r="A160" s="1" t="s">
        <v>493</v>
      </c>
    </row>
    <row r="161" spans="1:1" x14ac:dyDescent="0.3">
      <c r="A161" s="1" t="s">
        <v>381</v>
      </c>
    </row>
    <row r="162" spans="1:1" x14ac:dyDescent="0.3">
      <c r="A162" s="1" t="s">
        <v>382</v>
      </c>
    </row>
    <row r="163" spans="1:1" x14ac:dyDescent="0.3">
      <c r="A163" s="1" t="s">
        <v>383</v>
      </c>
    </row>
    <row r="164" spans="1:1" x14ac:dyDescent="0.3">
      <c r="A164" s="1" t="s">
        <v>384</v>
      </c>
    </row>
    <row r="165" spans="1:1" x14ac:dyDescent="0.3">
      <c r="A165" s="1" t="s">
        <v>385</v>
      </c>
    </row>
    <row r="166" spans="1:1" x14ac:dyDescent="0.3">
      <c r="A166" s="1" t="s">
        <v>386</v>
      </c>
    </row>
    <row r="167" spans="1:1" x14ac:dyDescent="0.3">
      <c r="A167" s="1" t="s">
        <v>494</v>
      </c>
    </row>
    <row r="168" spans="1:1" x14ac:dyDescent="0.3">
      <c r="A168" s="1" t="s">
        <v>387</v>
      </c>
    </row>
    <row r="169" spans="1:1" x14ac:dyDescent="0.3">
      <c r="A169" s="1" t="s">
        <v>495</v>
      </c>
    </row>
    <row r="170" spans="1:1" x14ac:dyDescent="0.3">
      <c r="A170" s="1" t="s">
        <v>388</v>
      </c>
    </row>
    <row r="171" spans="1:1" x14ac:dyDescent="0.3">
      <c r="A171" s="1" t="s">
        <v>496</v>
      </c>
    </row>
    <row r="172" spans="1:1" x14ac:dyDescent="0.3">
      <c r="A172" s="1" t="s">
        <v>389</v>
      </c>
    </row>
    <row r="173" spans="1:1" x14ac:dyDescent="0.3">
      <c r="A173" s="1" t="s">
        <v>497</v>
      </c>
    </row>
    <row r="174" spans="1:1" x14ac:dyDescent="0.3">
      <c r="A174" s="1" t="s">
        <v>498</v>
      </c>
    </row>
    <row r="175" spans="1:1" x14ac:dyDescent="0.3">
      <c r="A175" s="1" t="s">
        <v>499</v>
      </c>
    </row>
    <row r="176" spans="1:1" x14ac:dyDescent="0.3">
      <c r="A176" s="1" t="s">
        <v>500</v>
      </c>
    </row>
    <row r="177" spans="1:1" x14ac:dyDescent="0.3">
      <c r="A177" s="1" t="s">
        <v>390</v>
      </c>
    </row>
    <row r="178" spans="1:1" x14ac:dyDescent="0.3">
      <c r="A178" s="1" t="s">
        <v>501</v>
      </c>
    </row>
    <row r="179" spans="1:1" x14ac:dyDescent="0.3">
      <c r="A179" s="1" t="s">
        <v>502</v>
      </c>
    </row>
    <row r="180" spans="1:1" x14ac:dyDescent="0.3">
      <c r="A180" s="1" t="s">
        <v>391</v>
      </c>
    </row>
    <row r="181" spans="1:1" x14ac:dyDescent="0.3">
      <c r="A181" s="1" t="s">
        <v>503</v>
      </c>
    </row>
    <row r="182" spans="1:1" x14ac:dyDescent="0.3">
      <c r="A182" s="1" t="s">
        <v>504</v>
      </c>
    </row>
    <row r="183" spans="1:1" x14ac:dyDescent="0.3">
      <c r="A183" s="1" t="s">
        <v>392</v>
      </c>
    </row>
    <row r="184" spans="1:1" x14ac:dyDescent="0.3">
      <c r="A184" s="1" t="s">
        <v>505</v>
      </c>
    </row>
    <row r="185" spans="1:1" x14ac:dyDescent="0.3">
      <c r="A185" s="1" t="s">
        <v>394</v>
      </c>
    </row>
    <row r="186" spans="1:1" x14ac:dyDescent="0.3">
      <c r="A186" s="1" t="s">
        <v>395</v>
      </c>
    </row>
    <row r="187" spans="1:1" x14ac:dyDescent="0.3">
      <c r="A187" s="1" t="s">
        <v>506</v>
      </c>
    </row>
    <row r="188" spans="1:1" x14ac:dyDescent="0.3">
      <c r="A188" s="1" t="s">
        <v>396</v>
      </c>
    </row>
    <row r="189" spans="1:1" x14ac:dyDescent="0.3">
      <c r="A189" s="1" t="s">
        <v>397</v>
      </c>
    </row>
    <row r="190" spans="1:1" x14ac:dyDescent="0.3">
      <c r="A190" s="1" t="s">
        <v>398</v>
      </c>
    </row>
    <row r="191" spans="1:1" x14ac:dyDescent="0.3">
      <c r="A191" s="1" t="s">
        <v>399</v>
      </c>
    </row>
    <row r="192" spans="1:1" x14ac:dyDescent="0.3">
      <c r="A192" s="1" t="s">
        <v>400</v>
      </c>
    </row>
    <row r="193" spans="1:1" x14ac:dyDescent="0.3">
      <c r="A193" s="1" t="s">
        <v>507</v>
      </c>
    </row>
    <row r="194" spans="1:1" x14ac:dyDescent="0.3">
      <c r="A194" s="1" t="s">
        <v>508</v>
      </c>
    </row>
    <row r="195" spans="1:1" x14ac:dyDescent="0.3">
      <c r="A195" s="1" t="s">
        <v>509</v>
      </c>
    </row>
    <row r="196" spans="1:1" x14ac:dyDescent="0.3">
      <c r="A196" s="1" t="s">
        <v>510</v>
      </c>
    </row>
    <row r="197" spans="1:1" x14ac:dyDescent="0.3">
      <c r="A197" s="1" t="s">
        <v>511</v>
      </c>
    </row>
    <row r="198" spans="1:1" x14ac:dyDescent="0.3">
      <c r="A198" s="1" t="s">
        <v>401</v>
      </c>
    </row>
    <row r="199" spans="1:1" x14ac:dyDescent="0.3">
      <c r="A199" s="1" t="s">
        <v>512</v>
      </c>
    </row>
    <row r="200" spans="1:1" x14ac:dyDescent="0.3">
      <c r="A200" s="1" t="s">
        <v>513</v>
      </c>
    </row>
    <row r="201" spans="1:1" x14ac:dyDescent="0.3">
      <c r="A201" s="1" t="s">
        <v>402</v>
      </c>
    </row>
    <row r="202" spans="1:1" x14ac:dyDescent="0.3">
      <c r="A202" s="1" t="s">
        <v>403</v>
      </c>
    </row>
    <row r="203" spans="1:1" x14ac:dyDescent="0.3">
      <c r="A203" s="1" t="s">
        <v>404</v>
      </c>
    </row>
    <row r="204" spans="1:1" x14ac:dyDescent="0.3">
      <c r="A204" s="1" t="s">
        <v>405</v>
      </c>
    </row>
    <row r="205" spans="1:1" x14ac:dyDescent="0.3">
      <c r="A205" s="1" t="s">
        <v>406</v>
      </c>
    </row>
    <row r="206" spans="1:1" x14ac:dyDescent="0.3">
      <c r="A206" s="1" t="s">
        <v>407</v>
      </c>
    </row>
    <row r="207" spans="1:1" x14ac:dyDescent="0.3">
      <c r="A207" s="1" t="s">
        <v>408</v>
      </c>
    </row>
    <row r="208" spans="1:1" x14ac:dyDescent="0.3">
      <c r="A208" s="1" t="s">
        <v>409</v>
      </c>
    </row>
    <row r="209" spans="1:1" x14ac:dyDescent="0.3">
      <c r="A209" s="1" t="s">
        <v>410</v>
      </c>
    </row>
    <row r="210" spans="1:1" x14ac:dyDescent="0.3">
      <c r="A210" s="1" t="s">
        <v>411</v>
      </c>
    </row>
    <row r="211" spans="1:1" x14ac:dyDescent="0.3">
      <c r="A211" s="1" t="s">
        <v>412</v>
      </c>
    </row>
    <row r="212" spans="1:1" x14ac:dyDescent="0.3">
      <c r="A212" s="1" t="s">
        <v>413</v>
      </c>
    </row>
    <row r="213" spans="1:1" x14ac:dyDescent="0.3">
      <c r="A213" s="1" t="s">
        <v>414</v>
      </c>
    </row>
    <row r="214" spans="1:1" x14ac:dyDescent="0.3">
      <c r="A214" s="1" t="s">
        <v>415</v>
      </c>
    </row>
    <row r="215" spans="1:1" x14ac:dyDescent="0.3">
      <c r="A215" s="1" t="s">
        <v>416</v>
      </c>
    </row>
    <row r="216" spans="1:1" x14ac:dyDescent="0.3">
      <c r="A216" s="1" t="s">
        <v>417</v>
      </c>
    </row>
    <row r="217" spans="1:1" x14ac:dyDescent="0.3">
      <c r="A217" s="1" t="s">
        <v>418</v>
      </c>
    </row>
    <row r="218" spans="1:1" x14ac:dyDescent="0.3">
      <c r="A218" s="1" t="s">
        <v>419</v>
      </c>
    </row>
    <row r="219" spans="1:1" x14ac:dyDescent="0.3">
      <c r="A219" s="1" t="s">
        <v>420</v>
      </c>
    </row>
    <row r="220" spans="1:1" x14ac:dyDescent="0.3">
      <c r="A220" s="1" t="s">
        <v>421</v>
      </c>
    </row>
    <row r="221" spans="1:1" x14ac:dyDescent="0.3">
      <c r="A221" s="1" t="s">
        <v>514</v>
      </c>
    </row>
    <row r="222" spans="1:1" x14ac:dyDescent="0.3">
      <c r="A222" s="1" t="s">
        <v>422</v>
      </c>
    </row>
    <row r="223" spans="1:1" x14ac:dyDescent="0.3">
      <c r="A223" s="1" t="s">
        <v>423</v>
      </c>
    </row>
    <row r="224" spans="1:1" x14ac:dyDescent="0.3">
      <c r="A224" s="1" t="s">
        <v>424</v>
      </c>
    </row>
    <row r="225" spans="1:1" x14ac:dyDescent="0.3">
      <c r="A225" s="1" t="s">
        <v>515</v>
      </c>
    </row>
    <row r="226" spans="1:1" x14ac:dyDescent="0.3">
      <c r="A226" s="1" t="s">
        <v>425</v>
      </c>
    </row>
    <row r="227" spans="1:1" x14ac:dyDescent="0.3">
      <c r="A227" s="1" t="s">
        <v>516</v>
      </c>
    </row>
    <row r="228" spans="1:1" x14ac:dyDescent="0.3">
      <c r="A228" s="1" t="s">
        <v>517</v>
      </c>
    </row>
    <row r="229" spans="1:1" x14ac:dyDescent="0.3">
      <c r="A229" s="1" t="s">
        <v>427</v>
      </c>
    </row>
    <row r="230" spans="1:1" x14ac:dyDescent="0.3">
      <c r="A230" s="1" t="s">
        <v>428</v>
      </c>
    </row>
    <row r="231" spans="1:1" x14ac:dyDescent="0.3">
      <c r="A231" s="1" t="s">
        <v>429</v>
      </c>
    </row>
    <row r="232" spans="1:1" x14ac:dyDescent="0.3">
      <c r="A232" s="1" t="s">
        <v>518</v>
      </c>
    </row>
    <row r="233" spans="1:1" x14ac:dyDescent="0.3">
      <c r="A233" s="1" t="s">
        <v>430</v>
      </c>
    </row>
    <row r="234" spans="1:1" x14ac:dyDescent="0.3">
      <c r="A234" s="1" t="s">
        <v>431</v>
      </c>
    </row>
    <row r="235" spans="1:1" x14ac:dyDescent="0.3">
      <c r="A235" s="1" t="s">
        <v>519</v>
      </c>
    </row>
    <row r="236" spans="1:1" x14ac:dyDescent="0.3">
      <c r="A236" s="1" t="s">
        <v>432</v>
      </c>
    </row>
    <row r="237" spans="1:1" x14ac:dyDescent="0.3">
      <c r="A237" s="1" t="s">
        <v>433</v>
      </c>
    </row>
    <row r="238" spans="1:1" x14ac:dyDescent="0.3">
      <c r="A238" s="1" t="s">
        <v>520</v>
      </c>
    </row>
    <row r="239" spans="1:1" x14ac:dyDescent="0.3">
      <c r="A239" s="1" t="s">
        <v>434</v>
      </c>
    </row>
    <row r="240" spans="1:1" x14ac:dyDescent="0.3">
      <c r="A240" s="1" t="s">
        <v>521</v>
      </c>
    </row>
    <row r="241" spans="1:1" x14ac:dyDescent="0.3">
      <c r="A241" s="1" t="s">
        <v>522</v>
      </c>
    </row>
    <row r="242" spans="1:1" x14ac:dyDescent="0.3">
      <c r="A242" s="1" t="s">
        <v>435</v>
      </c>
    </row>
    <row r="243" spans="1:1" x14ac:dyDescent="0.3">
      <c r="A243" s="1" t="s">
        <v>436</v>
      </c>
    </row>
    <row r="244" spans="1:1" x14ac:dyDescent="0.3">
      <c r="A244" s="1" t="s">
        <v>437</v>
      </c>
    </row>
    <row r="245" spans="1:1" x14ac:dyDescent="0.3">
      <c r="A245" s="1" t="s">
        <v>523</v>
      </c>
    </row>
    <row r="246" spans="1:1" x14ac:dyDescent="0.3">
      <c r="A246" s="1" t="s">
        <v>438</v>
      </c>
    </row>
    <row r="247" spans="1:1" x14ac:dyDescent="0.3">
      <c r="A247" s="1" t="s">
        <v>439</v>
      </c>
    </row>
    <row r="248" spans="1:1" x14ac:dyDescent="0.3">
      <c r="A248" s="1" t="s">
        <v>440</v>
      </c>
    </row>
    <row r="249" spans="1:1" x14ac:dyDescent="0.3">
      <c r="A249" s="1" t="s">
        <v>441</v>
      </c>
    </row>
    <row r="250" spans="1:1" x14ac:dyDescent="0.3">
      <c r="A250" s="1" t="s">
        <v>442</v>
      </c>
    </row>
    <row r="251" spans="1:1" x14ac:dyDescent="0.3">
      <c r="A251" s="1" t="s">
        <v>443</v>
      </c>
    </row>
    <row r="252" spans="1:1" x14ac:dyDescent="0.3">
      <c r="A252" s="1" t="s">
        <v>524</v>
      </c>
    </row>
    <row r="253" spans="1:1" x14ac:dyDescent="0.3">
      <c r="A253" s="1" t="s">
        <v>525</v>
      </c>
    </row>
    <row r="254" spans="1:1" x14ac:dyDescent="0.3">
      <c r="A254" s="1" t="s">
        <v>444</v>
      </c>
    </row>
    <row r="255" spans="1:1" x14ac:dyDescent="0.3">
      <c r="A255" s="1" t="s">
        <v>445</v>
      </c>
    </row>
    <row r="256" spans="1:1" x14ac:dyDescent="0.3">
      <c r="A256" s="4" t="s">
        <v>446</v>
      </c>
    </row>
    <row r="257" spans="1:1" x14ac:dyDescent="0.3">
      <c r="A257" s="3" t="s">
        <v>250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5"/>
  <sheetViews>
    <sheetView topLeftCell="A114" workbookViewId="0">
      <selection activeCell="A140" sqref="A140"/>
    </sheetView>
  </sheetViews>
  <sheetFormatPr defaultRowHeight="14.4" x14ac:dyDescent="0.3"/>
  <cols>
    <col min="1" max="1" width="255.77734375" bestFit="1" customWidth="1"/>
  </cols>
  <sheetData>
    <row r="1" spans="1:1" x14ac:dyDescent="0.3">
      <c r="A1" s="5" t="s">
        <v>526</v>
      </c>
    </row>
    <row r="2" spans="1:1" x14ac:dyDescent="0.3">
      <c r="A2" s="1" t="s">
        <v>263</v>
      </c>
    </row>
    <row r="3" spans="1:1" x14ac:dyDescent="0.3">
      <c r="A3" s="1" t="s">
        <v>527</v>
      </c>
    </row>
    <row r="4" spans="1:1" x14ac:dyDescent="0.3">
      <c r="A4" s="1" t="s">
        <v>265</v>
      </c>
    </row>
    <row r="5" spans="1:1" x14ac:dyDescent="0.3">
      <c r="A5" s="1" t="s">
        <v>266</v>
      </c>
    </row>
    <row r="6" spans="1:1" x14ac:dyDescent="0.3">
      <c r="A6" s="1" t="s">
        <v>267</v>
      </c>
    </row>
    <row r="7" spans="1:1" x14ac:dyDescent="0.3">
      <c r="A7" s="1" t="s">
        <v>528</v>
      </c>
    </row>
    <row r="8" spans="1:1" x14ac:dyDescent="0.3">
      <c r="A8" s="1" t="s">
        <v>529</v>
      </c>
    </row>
    <row r="9" spans="1:1" x14ac:dyDescent="0.3">
      <c r="A9" s="1" t="s">
        <v>270</v>
      </c>
    </row>
    <row r="10" spans="1:1" x14ac:dyDescent="0.3">
      <c r="A10" s="1" t="s">
        <v>271</v>
      </c>
    </row>
    <row r="11" spans="1:1" x14ac:dyDescent="0.3">
      <c r="A11" s="1" t="s">
        <v>272</v>
      </c>
    </row>
    <row r="12" spans="1:1" x14ac:dyDescent="0.3">
      <c r="A12" s="1" t="s">
        <v>530</v>
      </c>
    </row>
    <row r="13" spans="1:1" x14ac:dyDescent="0.3">
      <c r="A13" s="1" t="s">
        <v>531</v>
      </c>
    </row>
    <row r="14" spans="1:1" x14ac:dyDescent="0.3">
      <c r="A14" s="1" t="s">
        <v>274</v>
      </c>
    </row>
    <row r="15" spans="1:1" x14ac:dyDescent="0.3">
      <c r="A15" s="1" t="s">
        <v>275</v>
      </c>
    </row>
    <row r="16" spans="1:1" x14ac:dyDescent="0.3">
      <c r="A16" s="1" t="s">
        <v>451</v>
      </c>
    </row>
    <row r="17" spans="1:1" x14ac:dyDescent="0.3">
      <c r="A17" s="1" t="s">
        <v>452</v>
      </c>
    </row>
    <row r="18" spans="1:1" x14ac:dyDescent="0.3">
      <c r="A18" s="1" t="s">
        <v>276</v>
      </c>
    </row>
    <row r="19" spans="1:1" x14ac:dyDescent="0.3">
      <c r="A19" s="1" t="s">
        <v>532</v>
      </c>
    </row>
    <row r="20" spans="1:1" x14ac:dyDescent="0.3">
      <c r="A20" s="1" t="s">
        <v>533</v>
      </c>
    </row>
    <row r="21" spans="1:1" x14ac:dyDescent="0.3">
      <c r="A21" s="1" t="s">
        <v>453</v>
      </c>
    </row>
    <row r="22" spans="1:1" x14ac:dyDescent="0.3">
      <c r="A22" s="1" t="s">
        <v>279</v>
      </c>
    </row>
    <row r="23" spans="1:1" x14ac:dyDescent="0.3">
      <c r="A23" s="1" t="s">
        <v>280</v>
      </c>
    </row>
    <row r="24" spans="1:1" x14ac:dyDescent="0.3">
      <c r="A24" s="1" t="s">
        <v>534</v>
      </c>
    </row>
    <row r="25" spans="1:1" x14ac:dyDescent="0.3">
      <c r="A25" s="1" t="s">
        <v>535</v>
      </c>
    </row>
    <row r="26" spans="1:1" x14ac:dyDescent="0.3">
      <c r="A26" s="1" t="s">
        <v>282</v>
      </c>
    </row>
    <row r="27" spans="1:1" x14ac:dyDescent="0.3">
      <c r="A27" s="1" t="s">
        <v>283</v>
      </c>
    </row>
    <row r="28" spans="1:1" x14ac:dyDescent="0.3">
      <c r="A28" s="1" t="s">
        <v>284</v>
      </c>
    </row>
    <row r="29" spans="1:1" x14ac:dyDescent="0.3">
      <c r="A29" s="1" t="s">
        <v>285</v>
      </c>
    </row>
    <row r="30" spans="1:1" x14ac:dyDescent="0.3">
      <c r="A30" s="1" t="s">
        <v>536</v>
      </c>
    </row>
    <row r="31" spans="1:1" x14ac:dyDescent="0.3">
      <c r="A31" s="1" t="s">
        <v>287</v>
      </c>
    </row>
    <row r="32" spans="1:1" x14ac:dyDescent="0.3">
      <c r="A32" s="1" t="s">
        <v>537</v>
      </c>
    </row>
    <row r="33" spans="1:1" x14ac:dyDescent="0.3">
      <c r="A33" s="1" t="s">
        <v>538</v>
      </c>
    </row>
    <row r="34" spans="1:1" x14ac:dyDescent="0.3">
      <c r="A34" s="1" t="s">
        <v>539</v>
      </c>
    </row>
    <row r="35" spans="1:1" x14ac:dyDescent="0.3">
      <c r="A35" s="1" t="s">
        <v>540</v>
      </c>
    </row>
    <row r="36" spans="1:1" x14ac:dyDescent="0.3">
      <c r="A36" s="1" t="s">
        <v>288</v>
      </c>
    </row>
    <row r="37" spans="1:1" x14ac:dyDescent="0.3">
      <c r="A37" s="1" t="s">
        <v>289</v>
      </c>
    </row>
    <row r="38" spans="1:1" x14ac:dyDescent="0.3">
      <c r="A38" s="1" t="s">
        <v>541</v>
      </c>
    </row>
    <row r="39" spans="1:1" x14ac:dyDescent="0.3">
      <c r="A39" s="1" t="s">
        <v>542</v>
      </c>
    </row>
    <row r="40" spans="1:1" x14ac:dyDescent="0.3">
      <c r="A40" s="1" t="s">
        <v>290</v>
      </c>
    </row>
    <row r="41" spans="1:1" x14ac:dyDescent="0.3">
      <c r="A41" s="1" t="s">
        <v>543</v>
      </c>
    </row>
    <row r="42" spans="1:1" x14ac:dyDescent="0.3">
      <c r="A42" s="1" t="s">
        <v>544</v>
      </c>
    </row>
    <row r="43" spans="1:1" x14ac:dyDescent="0.3">
      <c r="A43" s="1" t="s">
        <v>545</v>
      </c>
    </row>
    <row r="44" spans="1:1" x14ac:dyDescent="0.3">
      <c r="A44" s="1" t="s">
        <v>291</v>
      </c>
    </row>
    <row r="45" spans="1:1" x14ac:dyDescent="0.3">
      <c r="A45" s="1" t="s">
        <v>292</v>
      </c>
    </row>
    <row r="46" spans="1:1" x14ac:dyDescent="0.3">
      <c r="A46" s="1" t="s">
        <v>293</v>
      </c>
    </row>
    <row r="47" spans="1:1" x14ac:dyDescent="0.3">
      <c r="A47" s="1" t="s">
        <v>546</v>
      </c>
    </row>
    <row r="48" spans="1:1" x14ac:dyDescent="0.3">
      <c r="A48" s="1" t="s">
        <v>547</v>
      </c>
    </row>
    <row r="49" spans="1:1" x14ac:dyDescent="0.3">
      <c r="A49" s="1" t="s">
        <v>294</v>
      </c>
    </row>
    <row r="50" spans="1:1" x14ac:dyDescent="0.3">
      <c r="A50" s="1" t="s">
        <v>295</v>
      </c>
    </row>
    <row r="51" spans="1:1" x14ac:dyDescent="0.3">
      <c r="A51" s="1" t="s">
        <v>296</v>
      </c>
    </row>
    <row r="52" spans="1:1" x14ac:dyDescent="0.3">
      <c r="A52" s="1" t="s">
        <v>297</v>
      </c>
    </row>
    <row r="53" spans="1:1" x14ac:dyDescent="0.3">
      <c r="A53" s="1" t="s">
        <v>298</v>
      </c>
    </row>
    <row r="54" spans="1:1" x14ac:dyDescent="0.3">
      <c r="A54" s="1" t="s">
        <v>299</v>
      </c>
    </row>
    <row r="55" spans="1:1" x14ac:dyDescent="0.3">
      <c r="A55" s="1" t="s">
        <v>300</v>
      </c>
    </row>
    <row r="56" spans="1:1" x14ac:dyDescent="0.3">
      <c r="A56" s="1" t="s">
        <v>301</v>
      </c>
    </row>
    <row r="57" spans="1:1" x14ac:dyDescent="0.3">
      <c r="A57" s="1" t="s">
        <v>302</v>
      </c>
    </row>
    <row r="58" spans="1:1" x14ac:dyDescent="0.3">
      <c r="A58" s="1" t="s">
        <v>303</v>
      </c>
    </row>
    <row r="59" spans="1:1" x14ac:dyDescent="0.3">
      <c r="A59" s="1" t="s">
        <v>304</v>
      </c>
    </row>
    <row r="60" spans="1:1" x14ac:dyDescent="0.3">
      <c r="A60" s="1" t="s">
        <v>305</v>
      </c>
    </row>
    <row r="61" spans="1:1" x14ac:dyDescent="0.3">
      <c r="A61" s="1" t="s">
        <v>306</v>
      </c>
    </row>
    <row r="62" spans="1:1" x14ac:dyDescent="0.3">
      <c r="A62" s="1" t="s">
        <v>307</v>
      </c>
    </row>
    <row r="63" spans="1:1" x14ac:dyDescent="0.3">
      <c r="A63" s="1" t="s">
        <v>308</v>
      </c>
    </row>
    <row r="64" spans="1:1" x14ac:dyDescent="0.3">
      <c r="A64" s="1" t="s">
        <v>309</v>
      </c>
    </row>
    <row r="65" spans="1:1" x14ac:dyDescent="0.3">
      <c r="A65" s="1" t="s">
        <v>310</v>
      </c>
    </row>
    <row r="66" spans="1:1" x14ac:dyDescent="0.3">
      <c r="A66" s="1" t="s">
        <v>311</v>
      </c>
    </row>
    <row r="67" spans="1:1" x14ac:dyDescent="0.3">
      <c r="A67" s="1" t="s">
        <v>312</v>
      </c>
    </row>
    <row r="68" spans="1:1" x14ac:dyDescent="0.3">
      <c r="A68" s="1" t="s">
        <v>313</v>
      </c>
    </row>
    <row r="69" spans="1:1" x14ac:dyDescent="0.3">
      <c r="A69" s="1" t="s">
        <v>314</v>
      </c>
    </row>
    <row r="70" spans="1:1" x14ac:dyDescent="0.3">
      <c r="A70" s="1" t="s">
        <v>315</v>
      </c>
    </row>
    <row r="71" spans="1:1" x14ac:dyDescent="0.3">
      <c r="A71" s="1" t="s">
        <v>316</v>
      </c>
    </row>
    <row r="72" spans="1:1" x14ac:dyDescent="0.3">
      <c r="A72" s="1" t="s">
        <v>317</v>
      </c>
    </row>
    <row r="73" spans="1:1" x14ac:dyDescent="0.3">
      <c r="A73" s="1" t="s">
        <v>318</v>
      </c>
    </row>
    <row r="74" spans="1:1" x14ac:dyDescent="0.3">
      <c r="A74" s="1" t="s">
        <v>319</v>
      </c>
    </row>
    <row r="75" spans="1:1" x14ac:dyDescent="0.3">
      <c r="A75" s="1" t="s">
        <v>320</v>
      </c>
    </row>
    <row r="76" spans="1:1" x14ac:dyDescent="0.3">
      <c r="A76" s="1" t="s">
        <v>548</v>
      </c>
    </row>
    <row r="77" spans="1:1" x14ac:dyDescent="0.3">
      <c r="A77" s="1" t="s">
        <v>321</v>
      </c>
    </row>
    <row r="78" spans="1:1" x14ac:dyDescent="0.3">
      <c r="A78" s="1" t="s">
        <v>549</v>
      </c>
    </row>
    <row r="79" spans="1:1" x14ac:dyDescent="0.3">
      <c r="A79" s="1" t="s">
        <v>323</v>
      </c>
    </row>
    <row r="80" spans="1:1" x14ac:dyDescent="0.3">
      <c r="A80" s="1" t="s">
        <v>324</v>
      </c>
    </row>
    <row r="81" spans="1:1" x14ac:dyDescent="0.3">
      <c r="A81" s="1" t="s">
        <v>325</v>
      </c>
    </row>
    <row r="82" spans="1:1" x14ac:dyDescent="0.3">
      <c r="A82" s="1" t="s">
        <v>326</v>
      </c>
    </row>
    <row r="83" spans="1:1" x14ac:dyDescent="0.3">
      <c r="A83" s="1" t="s">
        <v>550</v>
      </c>
    </row>
    <row r="84" spans="1:1" x14ac:dyDescent="0.3">
      <c r="A84" s="1" t="s">
        <v>327</v>
      </c>
    </row>
    <row r="85" spans="1:1" x14ac:dyDescent="0.3">
      <c r="A85" s="1" t="s">
        <v>328</v>
      </c>
    </row>
    <row r="86" spans="1:1" x14ac:dyDescent="0.3">
      <c r="A86" s="1" t="s">
        <v>329</v>
      </c>
    </row>
    <row r="87" spans="1:1" x14ac:dyDescent="0.3">
      <c r="A87" s="1" t="s">
        <v>551</v>
      </c>
    </row>
    <row r="88" spans="1:1" x14ac:dyDescent="0.3">
      <c r="A88" s="1" t="s">
        <v>330</v>
      </c>
    </row>
    <row r="89" spans="1:1" x14ac:dyDescent="0.3">
      <c r="A89" s="1" t="s">
        <v>331</v>
      </c>
    </row>
    <row r="90" spans="1:1" x14ac:dyDescent="0.3">
      <c r="A90" s="1" t="s">
        <v>471</v>
      </c>
    </row>
    <row r="91" spans="1:1" x14ac:dyDescent="0.3">
      <c r="A91" s="1" t="s">
        <v>332</v>
      </c>
    </row>
    <row r="92" spans="1:1" x14ac:dyDescent="0.3">
      <c r="A92" s="1" t="s">
        <v>552</v>
      </c>
    </row>
    <row r="93" spans="1:1" x14ac:dyDescent="0.3">
      <c r="A93" s="1" t="s">
        <v>553</v>
      </c>
    </row>
    <row r="94" spans="1:1" x14ac:dyDescent="0.3">
      <c r="A94" s="1" t="s">
        <v>334</v>
      </c>
    </row>
    <row r="95" spans="1:1" x14ac:dyDescent="0.3">
      <c r="A95" s="1" t="s">
        <v>473</v>
      </c>
    </row>
    <row r="96" spans="1:1" x14ac:dyDescent="0.3">
      <c r="A96" s="1" t="s">
        <v>335</v>
      </c>
    </row>
    <row r="97" spans="1:1" x14ac:dyDescent="0.3">
      <c r="A97" s="1" t="s">
        <v>336</v>
      </c>
    </row>
    <row r="98" spans="1:1" x14ac:dyDescent="0.3">
      <c r="A98" s="1" t="s">
        <v>337</v>
      </c>
    </row>
    <row r="99" spans="1:1" x14ac:dyDescent="0.3">
      <c r="A99" s="1" t="s">
        <v>338</v>
      </c>
    </row>
    <row r="100" spans="1:1" x14ac:dyDescent="0.3">
      <c r="A100" s="1" t="s">
        <v>474</v>
      </c>
    </row>
    <row r="101" spans="1:1" x14ac:dyDescent="0.3">
      <c r="A101" s="1" t="s">
        <v>339</v>
      </c>
    </row>
    <row r="102" spans="1:1" x14ac:dyDescent="0.3">
      <c r="A102" s="1" t="s">
        <v>554</v>
      </c>
    </row>
    <row r="103" spans="1:1" x14ac:dyDescent="0.3">
      <c r="A103" s="1" t="s">
        <v>555</v>
      </c>
    </row>
    <row r="104" spans="1:1" x14ac:dyDescent="0.3">
      <c r="A104" s="1" t="s">
        <v>556</v>
      </c>
    </row>
    <row r="105" spans="1:1" x14ac:dyDescent="0.3">
      <c r="A105" s="1" t="s">
        <v>557</v>
      </c>
    </row>
    <row r="106" spans="1:1" x14ac:dyDescent="0.3">
      <c r="A106" s="1" t="s">
        <v>558</v>
      </c>
    </row>
    <row r="107" spans="1:1" x14ac:dyDescent="0.3">
      <c r="A107" s="1" t="s">
        <v>559</v>
      </c>
    </row>
    <row r="108" spans="1:1" x14ac:dyDescent="0.3">
      <c r="A108" s="1" t="s">
        <v>560</v>
      </c>
    </row>
    <row r="109" spans="1:1" x14ac:dyDescent="0.3">
      <c r="A109" s="1" t="s">
        <v>475</v>
      </c>
    </row>
    <row r="110" spans="1:1" x14ac:dyDescent="0.3">
      <c r="A110" s="1" t="s">
        <v>347</v>
      </c>
    </row>
    <row r="111" spans="1:1" x14ac:dyDescent="0.3">
      <c r="A111" s="1" t="s">
        <v>348</v>
      </c>
    </row>
    <row r="112" spans="1:1" x14ac:dyDescent="0.3">
      <c r="A112" s="1" t="s">
        <v>349</v>
      </c>
    </row>
    <row r="113" spans="1:1" x14ac:dyDescent="0.3">
      <c r="A113" s="1" t="s">
        <v>350</v>
      </c>
    </row>
    <row r="114" spans="1:1" x14ac:dyDescent="0.3">
      <c r="A114" s="1" t="s">
        <v>351</v>
      </c>
    </row>
    <row r="115" spans="1:1" x14ac:dyDescent="0.3">
      <c r="A115" s="1" t="s">
        <v>561</v>
      </c>
    </row>
    <row r="116" spans="1:1" x14ac:dyDescent="0.3">
      <c r="A116" s="1" t="s">
        <v>562</v>
      </c>
    </row>
    <row r="117" spans="1:1" x14ac:dyDescent="0.3">
      <c r="A117" s="1" t="s">
        <v>476</v>
      </c>
    </row>
    <row r="118" spans="1:1" x14ac:dyDescent="0.3">
      <c r="A118" s="1" t="s">
        <v>354</v>
      </c>
    </row>
    <row r="119" spans="1:1" x14ac:dyDescent="0.3">
      <c r="A119" s="1" t="s">
        <v>355</v>
      </c>
    </row>
    <row r="120" spans="1:1" x14ac:dyDescent="0.3">
      <c r="A120" s="1" t="s">
        <v>563</v>
      </c>
    </row>
    <row r="121" spans="1:1" x14ac:dyDescent="0.3">
      <c r="A121" s="1" t="s">
        <v>357</v>
      </c>
    </row>
    <row r="122" spans="1:1" x14ac:dyDescent="0.3">
      <c r="A122" s="1" t="s">
        <v>358</v>
      </c>
    </row>
    <row r="123" spans="1:1" x14ac:dyDescent="0.3">
      <c r="A123" s="1" t="s">
        <v>359</v>
      </c>
    </row>
    <row r="124" spans="1:1" x14ac:dyDescent="0.3">
      <c r="A124" s="1" t="s">
        <v>360</v>
      </c>
    </row>
    <row r="125" spans="1:1" x14ac:dyDescent="0.3">
      <c r="A125" s="1" t="s">
        <v>361</v>
      </c>
    </row>
    <row r="126" spans="1:1" x14ac:dyDescent="0.3">
      <c r="A126" s="1" t="s">
        <v>564</v>
      </c>
    </row>
    <row r="127" spans="1:1" x14ac:dyDescent="0.3">
      <c r="A127" s="1" t="s">
        <v>565</v>
      </c>
    </row>
    <row r="128" spans="1:1" x14ac:dyDescent="0.3">
      <c r="A128" s="1" t="s">
        <v>364</v>
      </c>
    </row>
    <row r="129" spans="1:1" x14ac:dyDescent="0.3">
      <c r="A129" s="1" t="s">
        <v>566</v>
      </c>
    </row>
    <row r="130" spans="1:1" x14ac:dyDescent="0.3">
      <c r="A130" s="1" t="s">
        <v>365</v>
      </c>
    </row>
    <row r="131" spans="1:1" x14ac:dyDescent="0.3">
      <c r="A131" s="1" t="s">
        <v>366</v>
      </c>
    </row>
    <row r="132" spans="1:1" x14ac:dyDescent="0.3">
      <c r="A132" s="1" t="s">
        <v>367</v>
      </c>
    </row>
    <row r="133" spans="1:1" x14ac:dyDescent="0.3">
      <c r="A133" s="1" t="s">
        <v>368</v>
      </c>
    </row>
    <row r="134" spans="1:1" x14ac:dyDescent="0.3">
      <c r="A134" s="1" t="s">
        <v>567</v>
      </c>
    </row>
    <row r="135" spans="1:1" x14ac:dyDescent="0.3">
      <c r="A135" s="1" t="s">
        <v>568</v>
      </c>
    </row>
    <row r="136" spans="1:1" x14ac:dyDescent="0.3">
      <c r="A136" s="1" t="s">
        <v>569</v>
      </c>
    </row>
    <row r="137" spans="1:1" x14ac:dyDescent="0.3">
      <c r="A137" s="1" t="s">
        <v>570</v>
      </c>
    </row>
    <row r="138" spans="1:1" x14ac:dyDescent="0.3">
      <c r="A138" s="1" t="s">
        <v>571</v>
      </c>
    </row>
    <row r="139" spans="1:1" x14ac:dyDescent="0.3">
      <c r="A139" s="1" t="s">
        <v>572</v>
      </c>
    </row>
    <row r="140" spans="1:1" x14ac:dyDescent="0.3">
      <c r="A140" s="1" t="s">
        <v>573</v>
      </c>
    </row>
    <row r="141" spans="1:1" x14ac:dyDescent="0.3">
      <c r="A141" s="1" t="s">
        <v>574</v>
      </c>
    </row>
    <row r="142" spans="1:1" x14ac:dyDescent="0.3">
      <c r="A142" s="1" t="s">
        <v>369</v>
      </c>
    </row>
    <row r="143" spans="1:1" x14ac:dyDescent="0.3">
      <c r="A143" s="1" t="s">
        <v>575</v>
      </c>
    </row>
    <row r="144" spans="1:1" x14ac:dyDescent="0.3">
      <c r="A144" s="1" t="s">
        <v>370</v>
      </c>
    </row>
    <row r="145" spans="1:1" x14ac:dyDescent="0.3">
      <c r="A145" s="1" t="s">
        <v>576</v>
      </c>
    </row>
    <row r="146" spans="1:1" x14ac:dyDescent="0.3">
      <c r="A146" s="1" t="s">
        <v>577</v>
      </c>
    </row>
    <row r="147" spans="1:1" x14ac:dyDescent="0.3">
      <c r="A147" s="1" t="s">
        <v>578</v>
      </c>
    </row>
    <row r="148" spans="1:1" x14ac:dyDescent="0.3">
      <c r="A148" s="1" t="s">
        <v>579</v>
      </c>
    </row>
    <row r="149" spans="1:1" x14ac:dyDescent="0.3">
      <c r="A149" s="1" t="s">
        <v>372</v>
      </c>
    </row>
    <row r="150" spans="1:1" x14ac:dyDescent="0.3">
      <c r="A150" s="1" t="s">
        <v>373</v>
      </c>
    </row>
    <row r="151" spans="1:1" x14ac:dyDescent="0.3">
      <c r="A151" s="1" t="s">
        <v>374</v>
      </c>
    </row>
    <row r="152" spans="1:1" x14ac:dyDescent="0.3">
      <c r="A152" s="1" t="s">
        <v>375</v>
      </c>
    </row>
    <row r="153" spans="1:1" x14ac:dyDescent="0.3">
      <c r="A153" s="1" t="s">
        <v>376</v>
      </c>
    </row>
    <row r="154" spans="1:1" x14ac:dyDescent="0.3">
      <c r="A154" s="1" t="s">
        <v>580</v>
      </c>
    </row>
    <row r="155" spans="1:1" x14ac:dyDescent="0.3">
      <c r="A155" s="1" t="s">
        <v>377</v>
      </c>
    </row>
    <row r="156" spans="1:1" x14ac:dyDescent="0.3">
      <c r="A156" s="1" t="s">
        <v>378</v>
      </c>
    </row>
    <row r="157" spans="1:1" x14ac:dyDescent="0.3">
      <c r="A157" s="1" t="s">
        <v>379</v>
      </c>
    </row>
    <row r="158" spans="1:1" x14ac:dyDescent="0.3">
      <c r="A158" s="1" t="s">
        <v>581</v>
      </c>
    </row>
    <row r="159" spans="1:1" x14ac:dyDescent="0.3">
      <c r="A159" s="1" t="s">
        <v>582</v>
      </c>
    </row>
    <row r="160" spans="1:1" x14ac:dyDescent="0.3">
      <c r="A160" s="1" t="s">
        <v>381</v>
      </c>
    </row>
    <row r="161" spans="1:1" x14ac:dyDescent="0.3">
      <c r="A161" s="1" t="s">
        <v>382</v>
      </c>
    </row>
    <row r="162" spans="1:1" x14ac:dyDescent="0.3">
      <c r="A162" s="1" t="s">
        <v>383</v>
      </c>
    </row>
    <row r="163" spans="1:1" x14ac:dyDescent="0.3">
      <c r="A163" s="1" t="s">
        <v>384</v>
      </c>
    </row>
    <row r="164" spans="1:1" x14ac:dyDescent="0.3">
      <c r="A164" s="1" t="s">
        <v>385</v>
      </c>
    </row>
    <row r="165" spans="1:1" x14ac:dyDescent="0.3">
      <c r="A165" s="1" t="s">
        <v>386</v>
      </c>
    </row>
    <row r="166" spans="1:1" x14ac:dyDescent="0.3">
      <c r="A166" s="1" t="s">
        <v>494</v>
      </c>
    </row>
    <row r="167" spans="1:1" x14ac:dyDescent="0.3">
      <c r="A167" s="1" t="s">
        <v>387</v>
      </c>
    </row>
    <row r="168" spans="1:1" x14ac:dyDescent="0.3">
      <c r="A168" s="1" t="s">
        <v>583</v>
      </c>
    </row>
    <row r="169" spans="1:1" x14ac:dyDescent="0.3">
      <c r="A169" s="1" t="s">
        <v>388</v>
      </c>
    </row>
    <row r="170" spans="1:1" x14ac:dyDescent="0.3">
      <c r="A170" s="1" t="s">
        <v>584</v>
      </c>
    </row>
    <row r="171" spans="1:1" x14ac:dyDescent="0.3">
      <c r="A171" s="1" t="s">
        <v>389</v>
      </c>
    </row>
    <row r="172" spans="1:1" x14ac:dyDescent="0.3">
      <c r="A172" s="1" t="s">
        <v>585</v>
      </c>
    </row>
    <row r="173" spans="1:1" x14ac:dyDescent="0.3">
      <c r="A173" s="1" t="s">
        <v>586</v>
      </c>
    </row>
    <row r="174" spans="1:1" x14ac:dyDescent="0.3">
      <c r="A174" s="1" t="s">
        <v>587</v>
      </c>
    </row>
    <row r="175" spans="1:1" x14ac:dyDescent="0.3">
      <c r="A175" s="1" t="s">
        <v>588</v>
      </c>
    </row>
    <row r="176" spans="1:1" x14ac:dyDescent="0.3">
      <c r="A176" s="1" t="s">
        <v>390</v>
      </c>
    </row>
    <row r="177" spans="1:1" x14ac:dyDescent="0.3">
      <c r="A177" s="1" t="s">
        <v>589</v>
      </c>
    </row>
    <row r="178" spans="1:1" x14ac:dyDescent="0.3">
      <c r="A178" s="1" t="s">
        <v>590</v>
      </c>
    </row>
    <row r="179" spans="1:1" x14ac:dyDescent="0.3">
      <c r="A179" s="1" t="s">
        <v>391</v>
      </c>
    </row>
    <row r="180" spans="1:1" x14ac:dyDescent="0.3">
      <c r="A180" s="1" t="s">
        <v>591</v>
      </c>
    </row>
    <row r="181" spans="1:1" x14ac:dyDescent="0.3">
      <c r="A181" s="1" t="s">
        <v>592</v>
      </c>
    </row>
    <row r="182" spans="1:1" x14ac:dyDescent="0.3">
      <c r="A182" s="1" t="s">
        <v>392</v>
      </c>
    </row>
    <row r="183" spans="1:1" x14ac:dyDescent="0.3">
      <c r="A183" s="1" t="s">
        <v>393</v>
      </c>
    </row>
    <row r="184" spans="1:1" x14ac:dyDescent="0.3">
      <c r="A184" s="1" t="s">
        <v>593</v>
      </c>
    </row>
    <row r="185" spans="1:1" x14ac:dyDescent="0.3">
      <c r="A185" s="1" t="s">
        <v>594</v>
      </c>
    </row>
    <row r="186" spans="1:1" x14ac:dyDescent="0.3">
      <c r="A186" s="1" t="s">
        <v>595</v>
      </c>
    </row>
    <row r="187" spans="1:1" x14ac:dyDescent="0.3">
      <c r="A187" s="1" t="s">
        <v>596</v>
      </c>
    </row>
    <row r="188" spans="1:1" x14ac:dyDescent="0.3">
      <c r="A188" s="1" t="s">
        <v>397</v>
      </c>
    </row>
    <row r="189" spans="1:1" x14ac:dyDescent="0.3">
      <c r="A189" s="1" t="s">
        <v>597</v>
      </c>
    </row>
    <row r="190" spans="1:1" x14ac:dyDescent="0.3">
      <c r="A190" s="1" t="s">
        <v>598</v>
      </c>
    </row>
    <row r="191" spans="1:1" x14ac:dyDescent="0.3">
      <c r="A191" s="1" t="s">
        <v>599</v>
      </c>
    </row>
    <row r="192" spans="1:1" x14ac:dyDescent="0.3">
      <c r="A192" s="1" t="s">
        <v>600</v>
      </c>
    </row>
    <row r="193" spans="1:1" x14ac:dyDescent="0.3">
      <c r="A193" s="1" t="s">
        <v>601</v>
      </c>
    </row>
    <row r="194" spans="1:1" x14ac:dyDescent="0.3">
      <c r="A194" s="1" t="s">
        <v>509</v>
      </c>
    </row>
    <row r="195" spans="1:1" x14ac:dyDescent="0.3">
      <c r="A195" s="1" t="s">
        <v>602</v>
      </c>
    </row>
    <row r="196" spans="1:1" x14ac:dyDescent="0.3">
      <c r="A196" s="1" t="s">
        <v>511</v>
      </c>
    </row>
    <row r="197" spans="1:1" x14ac:dyDescent="0.3">
      <c r="A197" s="1" t="s">
        <v>603</v>
      </c>
    </row>
    <row r="198" spans="1:1" x14ac:dyDescent="0.3">
      <c r="A198" s="1" t="s">
        <v>604</v>
      </c>
    </row>
    <row r="199" spans="1:1" x14ac:dyDescent="0.3">
      <c r="A199" s="1" t="s">
        <v>605</v>
      </c>
    </row>
    <row r="200" spans="1:1" x14ac:dyDescent="0.3">
      <c r="A200" s="1" t="s">
        <v>606</v>
      </c>
    </row>
    <row r="201" spans="1:1" x14ac:dyDescent="0.3">
      <c r="A201" s="1" t="s">
        <v>403</v>
      </c>
    </row>
    <row r="202" spans="1:1" x14ac:dyDescent="0.3">
      <c r="A202" s="1" t="s">
        <v>404</v>
      </c>
    </row>
    <row r="203" spans="1:1" x14ac:dyDescent="0.3">
      <c r="A203" s="1" t="s">
        <v>405</v>
      </c>
    </row>
    <row r="204" spans="1:1" x14ac:dyDescent="0.3">
      <c r="A204" s="1" t="s">
        <v>607</v>
      </c>
    </row>
    <row r="205" spans="1:1" x14ac:dyDescent="0.3">
      <c r="A205" s="1" t="s">
        <v>407</v>
      </c>
    </row>
    <row r="206" spans="1:1" x14ac:dyDescent="0.3">
      <c r="A206" s="1" t="s">
        <v>408</v>
      </c>
    </row>
    <row r="207" spans="1:1" x14ac:dyDescent="0.3">
      <c r="A207" s="1" t="s">
        <v>409</v>
      </c>
    </row>
    <row r="208" spans="1:1" x14ac:dyDescent="0.3">
      <c r="A208" s="1" t="s">
        <v>608</v>
      </c>
    </row>
    <row r="209" spans="1:1" x14ac:dyDescent="0.3">
      <c r="A209" s="1" t="s">
        <v>411</v>
      </c>
    </row>
    <row r="210" spans="1:1" x14ac:dyDescent="0.3">
      <c r="A210" s="1" t="s">
        <v>412</v>
      </c>
    </row>
    <row r="211" spans="1:1" x14ac:dyDescent="0.3">
      <c r="A211" s="1" t="s">
        <v>413</v>
      </c>
    </row>
    <row r="212" spans="1:1" x14ac:dyDescent="0.3">
      <c r="A212" s="1" t="s">
        <v>414</v>
      </c>
    </row>
    <row r="213" spans="1:1" x14ac:dyDescent="0.3">
      <c r="A213" s="1" t="s">
        <v>415</v>
      </c>
    </row>
    <row r="214" spans="1:1" x14ac:dyDescent="0.3">
      <c r="A214" s="1" t="s">
        <v>609</v>
      </c>
    </row>
    <row r="215" spans="1:1" x14ac:dyDescent="0.3">
      <c r="A215" s="1" t="s">
        <v>610</v>
      </c>
    </row>
    <row r="216" spans="1:1" x14ac:dyDescent="0.3">
      <c r="A216" s="1" t="s">
        <v>418</v>
      </c>
    </row>
    <row r="217" spans="1:1" x14ac:dyDescent="0.3">
      <c r="A217" s="1" t="s">
        <v>419</v>
      </c>
    </row>
    <row r="218" spans="1:1" x14ac:dyDescent="0.3">
      <c r="A218" s="1" t="s">
        <v>420</v>
      </c>
    </row>
    <row r="219" spans="1:1" x14ac:dyDescent="0.3">
      <c r="A219" s="1" t="s">
        <v>421</v>
      </c>
    </row>
    <row r="220" spans="1:1" x14ac:dyDescent="0.3">
      <c r="A220" s="1" t="s">
        <v>611</v>
      </c>
    </row>
    <row r="221" spans="1:1" x14ac:dyDescent="0.3">
      <c r="A221" s="1" t="s">
        <v>422</v>
      </c>
    </row>
    <row r="222" spans="1:1" x14ac:dyDescent="0.3">
      <c r="A222" s="1" t="s">
        <v>423</v>
      </c>
    </row>
    <row r="223" spans="1:1" x14ac:dyDescent="0.3">
      <c r="A223" s="1" t="s">
        <v>424</v>
      </c>
    </row>
    <row r="224" spans="1:1" x14ac:dyDescent="0.3">
      <c r="A224" s="1" t="s">
        <v>612</v>
      </c>
    </row>
    <row r="225" spans="1:1" x14ac:dyDescent="0.3">
      <c r="A225" s="1" t="s">
        <v>425</v>
      </c>
    </row>
    <row r="226" spans="1:1" x14ac:dyDescent="0.3">
      <c r="A226" s="1" t="s">
        <v>613</v>
      </c>
    </row>
    <row r="227" spans="1:1" x14ac:dyDescent="0.3">
      <c r="A227" s="1" t="s">
        <v>426</v>
      </c>
    </row>
    <row r="228" spans="1:1" x14ac:dyDescent="0.3">
      <c r="A228" s="1" t="s">
        <v>427</v>
      </c>
    </row>
    <row r="229" spans="1:1" x14ac:dyDescent="0.3">
      <c r="A229" s="1" t="s">
        <v>428</v>
      </c>
    </row>
    <row r="230" spans="1:1" x14ac:dyDescent="0.3">
      <c r="A230" s="1" t="s">
        <v>429</v>
      </c>
    </row>
    <row r="231" spans="1:1" x14ac:dyDescent="0.3">
      <c r="A231" s="1" t="s">
        <v>518</v>
      </c>
    </row>
    <row r="232" spans="1:1" x14ac:dyDescent="0.3">
      <c r="A232" s="1" t="s">
        <v>430</v>
      </c>
    </row>
    <row r="233" spans="1:1" x14ac:dyDescent="0.3">
      <c r="A233" s="1" t="s">
        <v>431</v>
      </c>
    </row>
    <row r="234" spans="1:1" x14ac:dyDescent="0.3">
      <c r="A234" s="1" t="s">
        <v>614</v>
      </c>
    </row>
    <row r="235" spans="1:1" x14ac:dyDescent="0.3">
      <c r="A235" s="1" t="s">
        <v>432</v>
      </c>
    </row>
    <row r="236" spans="1:1" x14ac:dyDescent="0.3">
      <c r="A236" s="1" t="s">
        <v>433</v>
      </c>
    </row>
    <row r="237" spans="1:1" x14ac:dyDescent="0.3">
      <c r="A237" s="1" t="s">
        <v>615</v>
      </c>
    </row>
    <row r="238" spans="1:1" x14ac:dyDescent="0.3">
      <c r="A238" s="1" t="s">
        <v>434</v>
      </c>
    </row>
    <row r="239" spans="1:1" x14ac:dyDescent="0.3">
      <c r="A239" s="1" t="s">
        <v>521</v>
      </c>
    </row>
    <row r="240" spans="1:1" x14ac:dyDescent="0.3">
      <c r="A240" s="1" t="s">
        <v>522</v>
      </c>
    </row>
    <row r="241" spans="1:1" x14ac:dyDescent="0.3">
      <c r="A241" s="1" t="s">
        <v>435</v>
      </c>
    </row>
    <row r="242" spans="1:1" x14ac:dyDescent="0.3">
      <c r="A242" s="1" t="s">
        <v>436</v>
      </c>
    </row>
    <row r="243" spans="1:1" x14ac:dyDescent="0.3">
      <c r="A243" s="1" t="s">
        <v>437</v>
      </c>
    </row>
    <row r="244" spans="1:1" x14ac:dyDescent="0.3">
      <c r="A244" s="1" t="s">
        <v>523</v>
      </c>
    </row>
    <row r="245" spans="1:1" x14ac:dyDescent="0.3">
      <c r="A245" s="1" t="s">
        <v>438</v>
      </c>
    </row>
    <row r="246" spans="1:1" x14ac:dyDescent="0.3">
      <c r="A246" s="1" t="s">
        <v>439</v>
      </c>
    </row>
    <row r="247" spans="1:1" x14ac:dyDescent="0.3">
      <c r="A247" s="1" t="s">
        <v>440</v>
      </c>
    </row>
    <row r="248" spans="1:1" x14ac:dyDescent="0.3">
      <c r="A248" s="1" t="s">
        <v>441</v>
      </c>
    </row>
    <row r="249" spans="1:1" x14ac:dyDescent="0.3">
      <c r="A249" s="1" t="s">
        <v>442</v>
      </c>
    </row>
    <row r="250" spans="1:1" x14ac:dyDescent="0.3">
      <c r="A250" s="1" t="s">
        <v>443</v>
      </c>
    </row>
    <row r="251" spans="1:1" x14ac:dyDescent="0.3">
      <c r="A251" s="1" t="s">
        <v>524</v>
      </c>
    </row>
    <row r="252" spans="1:1" x14ac:dyDescent="0.3">
      <c r="A252" s="1" t="s">
        <v>616</v>
      </c>
    </row>
    <row r="253" spans="1:1" x14ac:dyDescent="0.3">
      <c r="A253" s="1" t="s">
        <v>444</v>
      </c>
    </row>
    <row r="254" spans="1:1" x14ac:dyDescent="0.3">
      <c r="A254" s="1" t="s">
        <v>445</v>
      </c>
    </row>
    <row r="255" spans="1:1" x14ac:dyDescent="0.3">
      <c r="A255" s="4" t="s">
        <v>446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basic search</vt:lpstr>
      <vt:lpstr>Sheet7</vt:lpstr>
      <vt:lpstr>DetailsColumns</vt:lpstr>
      <vt:lpstr>RS15151183</vt:lpstr>
      <vt:lpstr>WS14030121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 Rodriguez</dc:creator>
  <cp:lastModifiedBy>Ariana Rodriguez</cp:lastModifiedBy>
  <dcterms:created xsi:type="dcterms:W3CDTF">2017-01-31T19:40:15Z</dcterms:created>
  <dcterms:modified xsi:type="dcterms:W3CDTF">2017-02-27T22:16:54Z</dcterms:modified>
</cp:coreProperties>
</file>